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ustomProperty1.bin" ContentType="application/vnd.openxmlformats-officedocument.spreadsheetml.customProperty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never"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Willem van Oranje Onderwijsgroep/Vloeronderhoud 2026/4. Leidraad/"/>
    </mc:Choice>
  </mc:AlternateContent>
  <xr:revisionPtr revIDLastSave="4708" documentId="8_{B720F3D8-E847-4F94-83F0-3CED317F4D25}" xr6:coauthVersionLast="47" xr6:coauthVersionMax="47" xr10:uidLastSave="{CDC2E8E0-DEAF-4799-A7B9-86C05983C483}"/>
  <bookViews>
    <workbookView xWindow="-108" yWindow="-108" windowWidth="23256" windowHeight="12456" tabRatio="848" activeTab="4" xr2:uid="{00000000-000D-0000-FFFF-FFFF00000000}"/>
  </bookViews>
  <sheets>
    <sheet name="Locaties" sheetId="39" r:id="rId1"/>
    <sheet name="Prestatiefactoren" sheetId="11" r:id="rId2"/>
    <sheet name="Ruimtestaat" sheetId="13" r:id="rId3"/>
    <sheet name="Vloeronderhoud" sheetId="38" r:id="rId4"/>
    <sheet name="Totalisatie" sheetId="19" r:id="rId5"/>
  </sheets>
  <externalReferences>
    <externalReference r:id="rId6"/>
    <externalReference r:id="rId7"/>
  </externalReferences>
  <definedNames>
    <definedName name="_1F" localSheetId="3" hidden="1">[1]Psychiatrie!#REF!</definedName>
    <definedName name="_1F" hidden="1">[1]Psychiatrie!#REF!</definedName>
    <definedName name="_2_0_F" localSheetId="3" hidden="1">[1]Psychiatrie!#REF!</definedName>
    <definedName name="_2_0_F" hidden="1">[1]Psychiatrie!#REF!</definedName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Fill" localSheetId="3" hidden="1">'[2]#REF'!#REF!</definedName>
    <definedName name="_Fill" hidden="1">'[2]#REF'!#REF!</definedName>
    <definedName name="_xlnm._FilterDatabase" localSheetId="4" hidden="1">Totalisatie!#REF!</definedName>
    <definedName name="_Key1" localSheetId="3" hidden="1">'[2]#REF'!#REF!</definedName>
    <definedName name="_Key1" hidden="1">'[2]#REF'!#REF!</definedName>
    <definedName name="_Order1" hidden="1">255</definedName>
    <definedName name="_Sort" localSheetId="3" hidden="1">#REF!</definedName>
    <definedName name="_Sort" hidden="1">#REF!</definedName>
    <definedName name="_Table1_In1" localSheetId="3" hidden="1">#REF!</definedName>
    <definedName name="_Table1_In1" hidden="1">#REF!</definedName>
    <definedName name="_Table1_Out" localSheetId="3" hidden="1">#REF!</definedName>
    <definedName name="_Table1_Out" hidden="1">#REF!</definedName>
    <definedName name="AccessDatabase" hidden="1">"C:\data\excel\BASISWP.mdb"</definedName>
    <definedName name="_xlnm.Print_Area" localSheetId="1">Prestatiefactoren!$A$1:$E$43</definedName>
    <definedName name="_xlnm.Print_Area" localSheetId="2">'Ruimtestaat'!$A$1:$N$583</definedName>
    <definedName name="_xlnm.Print_Area" localSheetId="4">Totalisatie!$A$1:$I$37</definedName>
    <definedName name="_xlnm.Print_Area" localSheetId="3">Vloeronderhoud!$A$1:$J$68</definedName>
    <definedName name="_xlnm.Print_Titles" localSheetId="2">'Ruimtestaat'!$2:$4</definedName>
    <definedName name="Glas" hidden="1">[1]Psychiatrie!#REF!</definedName>
    <definedName name="Invulglas1">#REF!</definedName>
    <definedName name="Invulvloer1" localSheetId="3">Vloeronderhoud!$A$9:$D$18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" i="13" l="1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C226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C293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C417" i="13"/>
  <c r="C418" i="13"/>
  <c r="C419" i="13"/>
  <c r="C420" i="13"/>
  <c r="C421" i="13"/>
  <c r="C422" i="13"/>
  <c r="C423" i="13"/>
  <c r="C424" i="13"/>
  <c r="C425" i="13"/>
  <c r="C426" i="13"/>
  <c r="C427" i="13"/>
  <c r="C428" i="13"/>
  <c r="C429" i="13"/>
  <c r="C430" i="13"/>
  <c r="C431" i="13"/>
  <c r="C432" i="13"/>
  <c r="C433" i="13"/>
  <c r="C434" i="13"/>
  <c r="C435" i="13"/>
  <c r="C436" i="13"/>
  <c r="C437" i="13"/>
  <c r="C438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C464" i="13"/>
  <c r="C465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C500" i="13"/>
  <c r="C501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C534" i="13"/>
  <c r="C535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C555" i="13"/>
  <c r="C556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C578" i="13"/>
  <c r="C579" i="13"/>
  <c r="C580" i="13"/>
  <c r="C581" i="13"/>
  <c r="C582" i="13"/>
  <c r="C583" i="13"/>
  <c r="J405" i="13"/>
  <c r="J406" i="13"/>
  <c r="J407" i="13"/>
  <c r="J408" i="13"/>
  <c r="J409" i="13"/>
  <c r="J410" i="13"/>
  <c r="J411" i="13"/>
  <c r="J412" i="13"/>
  <c r="J413" i="13"/>
  <c r="J414" i="13"/>
  <c r="J415" i="13"/>
  <c r="J416" i="13"/>
  <c r="J417" i="13"/>
  <c r="J418" i="13"/>
  <c r="J419" i="13"/>
  <c r="J420" i="13"/>
  <c r="J421" i="13"/>
  <c r="J422" i="13"/>
  <c r="J423" i="13"/>
  <c r="B407" i="13"/>
  <c r="B408" i="13"/>
  <c r="B409" i="13"/>
  <c r="B410" i="13"/>
  <c r="B411" i="13"/>
  <c r="B412" i="13"/>
  <c r="B413" i="13"/>
  <c r="B414" i="13"/>
  <c r="B415" i="13"/>
  <c r="B416" i="13"/>
  <c r="B417" i="13"/>
  <c r="B418" i="13"/>
  <c r="B419" i="13"/>
  <c r="B420" i="13"/>
  <c r="B485" i="13"/>
  <c r="B486" i="13"/>
  <c r="B487" i="13"/>
  <c r="B488" i="13"/>
  <c r="B489" i="13"/>
  <c r="B490" i="13"/>
  <c r="B491" i="13"/>
  <c r="B492" i="13"/>
  <c r="B493" i="13"/>
  <c r="B494" i="13"/>
  <c r="B495" i="13"/>
  <c r="B496" i="13"/>
  <c r="B497" i="13"/>
  <c r="B498" i="13"/>
  <c r="B499" i="13"/>
  <c r="B500" i="13"/>
  <c r="B501" i="13"/>
  <c r="B502" i="13"/>
  <c r="B503" i="13"/>
  <c r="B504" i="13"/>
  <c r="B505" i="13"/>
  <c r="B506" i="13"/>
  <c r="B507" i="13"/>
  <c r="B508" i="13"/>
  <c r="B509" i="13"/>
  <c r="B510" i="13"/>
  <c r="B511" i="13"/>
  <c r="B512" i="13"/>
  <c r="B513" i="13"/>
  <c r="B514" i="13"/>
  <c r="B515" i="13"/>
  <c r="B516" i="13"/>
  <c r="B517" i="13"/>
  <c r="B518" i="13"/>
  <c r="B519" i="13"/>
  <c r="B520" i="13"/>
  <c r="B521" i="13"/>
  <c r="B522" i="13"/>
  <c r="B523" i="13"/>
  <c r="B524" i="13"/>
  <c r="B525" i="13"/>
  <c r="B526" i="13"/>
  <c r="B527" i="13"/>
  <c r="B528" i="13"/>
  <c r="B529" i="13"/>
  <c r="B530" i="13"/>
  <c r="B531" i="13"/>
  <c r="B532" i="13"/>
  <c r="B533" i="13"/>
  <c r="B534" i="13"/>
  <c r="B535" i="13"/>
  <c r="B536" i="13"/>
  <c r="B537" i="13"/>
  <c r="B538" i="13"/>
  <c r="B539" i="13"/>
  <c r="B540" i="13"/>
  <c r="B541" i="13"/>
  <c r="B542" i="13"/>
  <c r="B543" i="13"/>
  <c r="B544" i="13"/>
  <c r="B545" i="13"/>
  <c r="B546" i="13"/>
  <c r="B547" i="13"/>
  <c r="B548" i="13"/>
  <c r="B549" i="13"/>
  <c r="B550" i="13"/>
  <c r="B551" i="13"/>
  <c r="B552" i="13"/>
  <c r="B553" i="13"/>
  <c r="B554" i="13"/>
  <c r="B555" i="13"/>
  <c r="B556" i="13"/>
  <c r="B557" i="13"/>
  <c r="B558" i="13"/>
  <c r="B559" i="13"/>
  <c r="B560" i="13"/>
  <c r="B561" i="13"/>
  <c r="B562" i="13"/>
  <c r="B563" i="13"/>
  <c r="B564" i="13"/>
  <c r="B565" i="13"/>
  <c r="B566" i="13"/>
  <c r="B567" i="13"/>
  <c r="B568" i="13"/>
  <c r="B569" i="13"/>
  <c r="B570" i="13"/>
  <c r="B571" i="13"/>
  <c r="B572" i="13"/>
  <c r="B573" i="13"/>
  <c r="B574" i="13"/>
  <c r="B575" i="13"/>
  <c r="B576" i="13"/>
  <c r="B577" i="13"/>
  <c r="B578" i="13"/>
  <c r="B579" i="13"/>
  <c r="B580" i="13"/>
  <c r="B581" i="13"/>
  <c r="B582" i="13"/>
  <c r="B583" i="13"/>
  <c r="B349" i="13"/>
  <c r="B350" i="13"/>
  <c r="B351" i="13"/>
  <c r="B352" i="13"/>
  <c r="B353" i="13"/>
  <c r="B354" i="13"/>
  <c r="B355" i="13"/>
  <c r="B356" i="13"/>
  <c r="B357" i="13"/>
  <c r="B358" i="13"/>
  <c r="B359" i="13"/>
  <c r="B360" i="13"/>
  <c r="B361" i="13"/>
  <c r="B362" i="13"/>
  <c r="B363" i="13"/>
  <c r="B364" i="13"/>
  <c r="B365" i="13"/>
  <c r="B366" i="13"/>
  <c r="B367" i="13"/>
  <c r="B368" i="13"/>
  <c r="B369" i="13"/>
  <c r="B370" i="13"/>
  <c r="B371" i="13"/>
  <c r="B372" i="13"/>
  <c r="B373" i="13"/>
  <c r="B374" i="13"/>
  <c r="B375" i="13"/>
  <c r="B376" i="13"/>
  <c r="B377" i="13"/>
  <c r="B378" i="13"/>
  <c r="B379" i="13"/>
  <c r="B380" i="13"/>
  <c r="B381" i="13"/>
  <c r="B382" i="13"/>
  <c r="B383" i="13"/>
  <c r="B384" i="13"/>
  <c r="B385" i="13"/>
  <c r="B386" i="13"/>
  <c r="B387" i="13"/>
  <c r="B388" i="13"/>
  <c r="B389" i="13"/>
  <c r="B390" i="13"/>
  <c r="B391" i="13"/>
  <c r="B392" i="13"/>
  <c r="B393" i="13"/>
  <c r="B394" i="13"/>
  <c r="B395" i="13"/>
  <c r="B396" i="13"/>
  <c r="B397" i="13"/>
  <c r="B398" i="13"/>
  <c r="B399" i="13"/>
  <c r="B400" i="13"/>
  <c r="B401" i="13"/>
  <c r="B402" i="13"/>
  <c r="B403" i="13"/>
  <c r="B404" i="13"/>
  <c r="B405" i="13"/>
  <c r="B406" i="13"/>
  <c r="B421" i="13"/>
  <c r="B422" i="13"/>
  <c r="B423" i="13"/>
  <c r="J349" i="13"/>
  <c r="J350" i="13"/>
  <c r="J351" i="13"/>
  <c r="J352" i="13"/>
  <c r="J353" i="13"/>
  <c r="J354" i="13"/>
  <c r="J355" i="13"/>
  <c r="J356" i="13"/>
  <c r="J357" i="13"/>
  <c r="J358" i="13"/>
  <c r="J359" i="13"/>
  <c r="J360" i="13"/>
  <c r="J361" i="13"/>
  <c r="J362" i="13"/>
  <c r="J363" i="13"/>
  <c r="J364" i="13"/>
  <c r="J365" i="13"/>
  <c r="J366" i="13"/>
  <c r="J367" i="13"/>
  <c r="J368" i="13"/>
  <c r="J369" i="13"/>
  <c r="J370" i="13"/>
  <c r="J371" i="13"/>
  <c r="J372" i="13"/>
  <c r="J373" i="13"/>
  <c r="J374" i="13"/>
  <c r="J375" i="13"/>
  <c r="J376" i="13"/>
  <c r="J377" i="13"/>
  <c r="J378" i="13"/>
  <c r="J379" i="13"/>
  <c r="J380" i="13"/>
  <c r="J381" i="13"/>
  <c r="J382" i="13"/>
  <c r="J383" i="13"/>
  <c r="J384" i="13"/>
  <c r="J385" i="13"/>
  <c r="J386" i="13"/>
  <c r="J387" i="13"/>
  <c r="J388" i="13"/>
  <c r="J389" i="13"/>
  <c r="J390" i="13"/>
  <c r="J391" i="13"/>
  <c r="J392" i="13"/>
  <c r="J393" i="13"/>
  <c r="J394" i="13"/>
  <c r="J395" i="13"/>
  <c r="J396" i="13"/>
  <c r="J397" i="13"/>
  <c r="J398" i="13"/>
  <c r="J399" i="13"/>
  <c r="J400" i="13"/>
  <c r="J401" i="13"/>
  <c r="J402" i="13"/>
  <c r="J403" i="13"/>
  <c r="J404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C6" i="13"/>
  <c r="C7" i="13"/>
  <c r="C8" i="13"/>
  <c r="C9" i="13"/>
  <c r="C10" i="13"/>
  <c r="C11" i="13"/>
  <c r="C12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M521" i="13"/>
  <c r="J517" i="13"/>
  <c r="M471" i="13" l="1"/>
  <c r="B484" i="13"/>
  <c r="B483" i="13"/>
  <c r="B482" i="13"/>
  <c r="B481" i="13"/>
  <c r="B480" i="13"/>
  <c r="B479" i="13"/>
  <c r="B478" i="13"/>
  <c r="B477" i="13"/>
  <c r="B476" i="13"/>
  <c r="B475" i="13"/>
  <c r="B474" i="13"/>
  <c r="B473" i="13"/>
  <c r="B472" i="13"/>
  <c r="B471" i="13"/>
  <c r="B470" i="13"/>
  <c r="J476" i="13"/>
  <c r="J477" i="13"/>
  <c r="J478" i="13"/>
  <c r="J479" i="13"/>
  <c r="J480" i="13"/>
  <c r="J481" i="13"/>
  <c r="J482" i="13"/>
  <c r="J483" i="13"/>
  <c r="J484" i="13"/>
  <c r="J485" i="13"/>
  <c r="J486" i="13"/>
  <c r="J487" i="13"/>
  <c r="J488" i="13"/>
  <c r="J489" i="13"/>
  <c r="J490" i="13"/>
  <c r="J491" i="13"/>
  <c r="J492" i="13"/>
  <c r="J493" i="13"/>
  <c r="J494" i="13"/>
  <c r="J495" i="13"/>
  <c r="J496" i="13"/>
  <c r="J497" i="13"/>
  <c r="J498" i="13"/>
  <c r="J499" i="13"/>
  <c r="J500" i="13"/>
  <c r="J501" i="13"/>
  <c r="J502" i="13"/>
  <c r="J503" i="13"/>
  <c r="J504" i="13"/>
  <c r="J505" i="13"/>
  <c r="J506" i="13"/>
  <c r="J507" i="13"/>
  <c r="J508" i="13"/>
  <c r="J509" i="13"/>
  <c r="J510" i="13"/>
  <c r="J511" i="13"/>
  <c r="J512" i="13"/>
  <c r="J513" i="13"/>
  <c r="J514" i="13"/>
  <c r="J515" i="13"/>
  <c r="J516" i="13"/>
  <c r="J518" i="13"/>
  <c r="J519" i="13"/>
  <c r="J520" i="13"/>
  <c r="J521" i="13"/>
  <c r="J522" i="13"/>
  <c r="J523" i="13"/>
  <c r="J524" i="13"/>
  <c r="J525" i="13"/>
  <c r="J526" i="13"/>
  <c r="J527" i="13"/>
  <c r="J528" i="13"/>
  <c r="J529" i="13"/>
  <c r="J530" i="13"/>
  <c r="J531" i="13"/>
  <c r="J532" i="13"/>
  <c r="J533" i="13"/>
  <c r="J534" i="13"/>
  <c r="J535" i="13"/>
  <c r="J536" i="13"/>
  <c r="J537" i="13"/>
  <c r="J538" i="13"/>
  <c r="J539" i="13"/>
  <c r="J540" i="13"/>
  <c r="J541" i="13"/>
  <c r="J542" i="13"/>
  <c r="J543" i="13"/>
  <c r="J544" i="13"/>
  <c r="J545" i="13"/>
  <c r="J546" i="13"/>
  <c r="J547" i="13"/>
  <c r="J548" i="13"/>
  <c r="J549" i="13"/>
  <c r="J550" i="13"/>
  <c r="J551" i="13"/>
  <c r="J552" i="13"/>
  <c r="J553" i="13"/>
  <c r="J554" i="13"/>
  <c r="J555" i="13"/>
  <c r="J556" i="13"/>
  <c r="J557" i="13"/>
  <c r="J558" i="13"/>
  <c r="J559" i="13"/>
  <c r="J560" i="13"/>
  <c r="J561" i="13"/>
  <c r="J562" i="13"/>
  <c r="J563" i="13"/>
  <c r="J564" i="13"/>
  <c r="J565" i="13"/>
  <c r="J566" i="13"/>
  <c r="J567" i="13"/>
  <c r="J568" i="13"/>
  <c r="J569" i="13"/>
  <c r="J570" i="13"/>
  <c r="J571" i="13"/>
  <c r="J572" i="13"/>
  <c r="J573" i="13"/>
  <c r="J574" i="13"/>
  <c r="J575" i="13"/>
  <c r="J576" i="13"/>
  <c r="J577" i="13"/>
  <c r="J578" i="13"/>
  <c r="J579" i="13"/>
  <c r="J580" i="13"/>
  <c r="J581" i="13"/>
  <c r="J582" i="13"/>
  <c r="J583" i="13"/>
  <c r="J469" i="13"/>
  <c r="J470" i="13"/>
  <c r="J471" i="13"/>
  <c r="J472" i="13"/>
  <c r="J473" i="13"/>
  <c r="J474" i="13"/>
  <c r="J475" i="13"/>
  <c r="C5" i="13" l="1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56" i="13"/>
  <c r="B57" i="13"/>
  <c r="B58" i="13"/>
  <c r="B59" i="13"/>
  <c r="B60" i="13"/>
  <c r="B61" i="13"/>
  <c r="B62" i="13"/>
  <c r="B63" i="13"/>
  <c r="B64" i="13"/>
  <c r="B65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50" i="13"/>
  <c r="J51" i="13"/>
  <c r="J52" i="13"/>
  <c r="B55" i="13"/>
  <c r="B54" i="13"/>
  <c r="B53" i="13"/>
  <c r="B52" i="13"/>
  <c r="B51" i="13"/>
  <c r="J461" i="13"/>
  <c r="J308" i="13"/>
  <c r="B308" i="13"/>
  <c r="F67" i="38" l="1"/>
  <c r="H67" i="38" s="1"/>
  <c r="I67" i="38" s="1"/>
  <c r="D67" i="38"/>
  <c r="F66" i="38"/>
  <c r="H66" i="38" s="1"/>
  <c r="I66" i="38" s="1"/>
  <c r="D66" i="38"/>
  <c r="F65" i="38"/>
  <c r="H65" i="38" s="1"/>
  <c r="I65" i="38" s="1"/>
  <c r="D65" i="38"/>
  <c r="F64" i="38"/>
  <c r="H64" i="38" s="1"/>
  <c r="I64" i="38" s="1"/>
  <c r="D64" i="38"/>
  <c r="F63" i="38"/>
  <c r="H63" i="38" s="1"/>
  <c r="I63" i="38" s="1"/>
  <c r="D63" i="38"/>
  <c r="F62" i="38"/>
  <c r="H62" i="38" s="1"/>
  <c r="I62" i="38" s="1"/>
  <c r="D62" i="38"/>
  <c r="F61" i="38"/>
  <c r="H61" i="38" s="1"/>
  <c r="I61" i="38" s="1"/>
  <c r="D61" i="38"/>
  <c r="F60" i="38"/>
  <c r="H60" i="38" s="1"/>
  <c r="I60" i="38" s="1"/>
  <c r="D60" i="38"/>
  <c r="F59" i="38"/>
  <c r="H59" i="38" s="1"/>
  <c r="I59" i="38" s="1"/>
  <c r="D59" i="38"/>
  <c r="F58" i="38"/>
  <c r="H58" i="38" s="1"/>
  <c r="I58" i="38" s="1"/>
  <c r="D58" i="38"/>
  <c r="F57" i="38"/>
  <c r="H57" i="38" s="1"/>
  <c r="I57" i="38" s="1"/>
  <c r="D57" i="38"/>
  <c r="F56" i="38"/>
  <c r="H56" i="38" s="1"/>
  <c r="I56" i="38" s="1"/>
  <c r="D56" i="38"/>
  <c r="F55" i="38"/>
  <c r="H55" i="38" s="1"/>
  <c r="I55" i="38" s="1"/>
  <c r="D55" i="38"/>
  <c r="F54" i="38"/>
  <c r="H54" i="38" s="1"/>
  <c r="I54" i="38" s="1"/>
  <c r="D54" i="38"/>
  <c r="F53" i="38"/>
  <c r="H53" i="38" s="1"/>
  <c r="I53" i="38" s="1"/>
  <c r="D53" i="38"/>
  <c r="F52" i="38"/>
  <c r="H52" i="38" s="1"/>
  <c r="I52" i="38" s="1"/>
  <c r="D52" i="38"/>
  <c r="F51" i="38"/>
  <c r="H51" i="38" s="1"/>
  <c r="I51" i="38" s="1"/>
  <c r="D51" i="38"/>
  <c r="F50" i="38"/>
  <c r="H50" i="38" s="1"/>
  <c r="I50" i="38" s="1"/>
  <c r="D50" i="38"/>
  <c r="B63" i="38"/>
  <c r="B61" i="38"/>
  <c r="B64" i="38"/>
  <c r="B65" i="38"/>
  <c r="B66" i="38"/>
  <c r="B67" i="38"/>
  <c r="B62" i="38"/>
  <c r="B56" i="38"/>
  <c r="B57" i="38"/>
  <c r="B58" i="38"/>
  <c r="B59" i="38"/>
  <c r="B60" i="38"/>
  <c r="B50" i="38"/>
  <c r="B51" i="38"/>
  <c r="B52" i="38"/>
  <c r="B53" i="38"/>
  <c r="B54" i="38"/>
  <c r="B55" i="38"/>
  <c r="B24" i="19"/>
  <c r="B25" i="19"/>
  <c r="B26" i="19"/>
  <c r="D49" i="38"/>
  <c r="D48" i="38"/>
  <c r="D44" i="38"/>
  <c r="D43" i="38"/>
  <c r="D38" i="38"/>
  <c r="D37" i="38"/>
  <c r="D32" i="38"/>
  <c r="D26" i="38"/>
  <c r="D25" i="38"/>
  <c r="D45" i="38"/>
  <c r="D46" i="38"/>
  <c r="D47" i="38"/>
  <c r="D27" i="38"/>
  <c r="D28" i="38"/>
  <c r="D29" i="38"/>
  <c r="D30" i="38"/>
  <c r="D31" i="38"/>
  <c r="D33" i="38"/>
  <c r="D34" i="38"/>
  <c r="D35" i="38"/>
  <c r="D36" i="38"/>
  <c r="D39" i="38"/>
  <c r="D40" i="38"/>
  <c r="D41" i="38"/>
  <c r="D42" i="38"/>
  <c r="D24" i="38"/>
  <c r="D23" i="38"/>
  <c r="D22" i="38"/>
  <c r="D21" i="38"/>
  <c r="C12" i="19" l="1"/>
  <c r="C13" i="19"/>
  <c r="C14" i="19"/>
  <c r="B12" i="19"/>
  <c r="B13" i="19"/>
  <c r="B14" i="19"/>
  <c r="F49" i="38" l="1"/>
  <c r="H49" i="38" s="1"/>
  <c r="I49" i="38" s="1"/>
  <c r="B49" i="38"/>
  <c r="F48" i="38"/>
  <c r="H48" i="38" s="1"/>
  <c r="I48" i="38" s="1"/>
  <c r="B48" i="38"/>
  <c r="F44" i="38"/>
  <c r="H44" i="38" s="1"/>
  <c r="I44" i="38" s="1"/>
  <c r="B44" i="38"/>
  <c r="F43" i="38"/>
  <c r="H43" i="38" s="1"/>
  <c r="I43" i="38" s="1"/>
  <c r="B43" i="38"/>
  <c r="F38" i="38"/>
  <c r="H38" i="38" s="1"/>
  <c r="I38" i="38" s="1"/>
  <c r="B38" i="38"/>
  <c r="F37" i="38"/>
  <c r="H37" i="38" s="1"/>
  <c r="I37" i="38" s="1"/>
  <c r="B37" i="38"/>
  <c r="F32" i="38"/>
  <c r="H32" i="38" s="1"/>
  <c r="I32" i="38" s="1"/>
  <c r="B32" i="38"/>
  <c r="F26" i="38"/>
  <c r="H26" i="38" s="1"/>
  <c r="I26" i="38" s="1"/>
  <c r="B26" i="38"/>
  <c r="F25" i="38"/>
  <c r="H25" i="38" s="1"/>
  <c r="I25" i="38" s="1"/>
  <c r="B25" i="38"/>
  <c r="B45" i="38"/>
  <c r="F45" i="38"/>
  <c r="H45" i="38" s="1"/>
  <c r="I45" i="38" s="1"/>
  <c r="B46" i="38"/>
  <c r="B47" i="38"/>
  <c r="F46" i="38"/>
  <c r="H46" i="38" s="1"/>
  <c r="I46" i="38" s="1"/>
  <c r="F47" i="38"/>
  <c r="H47" i="38" s="1"/>
  <c r="I47" i="38" s="1"/>
  <c r="B27" i="38"/>
  <c r="B28" i="38"/>
  <c r="B29" i="38"/>
  <c r="B30" i="38"/>
  <c r="B31" i="38"/>
  <c r="B33" i="38"/>
  <c r="B34" i="38"/>
  <c r="F27" i="38"/>
  <c r="H27" i="38" s="1"/>
  <c r="I27" i="38" s="1"/>
  <c r="F28" i="38"/>
  <c r="H28" i="38" s="1"/>
  <c r="I28" i="38" s="1"/>
  <c r="F29" i="38"/>
  <c r="H29" i="38" s="1"/>
  <c r="I29" i="38" s="1"/>
  <c r="F30" i="38"/>
  <c r="H30" i="38" s="1"/>
  <c r="I30" i="38" s="1"/>
  <c r="F31" i="38"/>
  <c r="H31" i="38" s="1"/>
  <c r="I31" i="38" s="1"/>
  <c r="F33" i="38"/>
  <c r="H33" i="38" s="1"/>
  <c r="I33" i="38" s="1"/>
  <c r="F34" i="38"/>
  <c r="H34" i="38" s="1"/>
  <c r="I34" i="38" s="1"/>
  <c r="B35" i="38"/>
  <c r="B36" i="38"/>
  <c r="B39" i="38"/>
  <c r="F35" i="38"/>
  <c r="H35" i="38" s="1"/>
  <c r="I35" i="38" s="1"/>
  <c r="F36" i="38"/>
  <c r="H36" i="38" s="1"/>
  <c r="I36" i="38" s="1"/>
  <c r="F39" i="38"/>
  <c r="H39" i="38" s="1"/>
  <c r="I39" i="38" s="1"/>
  <c r="B40" i="38"/>
  <c r="B41" i="38"/>
  <c r="F40" i="38"/>
  <c r="H40" i="38" s="1"/>
  <c r="I40" i="38" s="1"/>
  <c r="F41" i="38"/>
  <c r="H41" i="38" s="1"/>
  <c r="I41" i="38" s="1"/>
  <c r="B42" i="38"/>
  <c r="F42" i="38"/>
  <c r="H42" i="38" s="1"/>
  <c r="I42" i="38" s="1"/>
  <c r="B23" i="19"/>
  <c r="B22" i="19"/>
  <c r="B21" i="19"/>
  <c r="B20" i="19"/>
  <c r="C10" i="19"/>
  <c r="B10" i="19"/>
  <c r="C9" i="19"/>
  <c r="B9" i="19"/>
  <c r="C8" i="19"/>
  <c r="B8" i="19"/>
  <c r="C7" i="19"/>
  <c r="B7" i="19"/>
  <c r="B469" i="13"/>
  <c r="B468" i="13"/>
  <c r="B467" i="13"/>
  <c r="B466" i="13"/>
  <c r="B465" i="13"/>
  <c r="B464" i="13"/>
  <c r="B463" i="13"/>
  <c r="B462" i="13"/>
  <c r="B461" i="13"/>
  <c r="B460" i="13"/>
  <c r="B459" i="13"/>
  <c r="B458" i="13"/>
  <c r="B457" i="13"/>
  <c r="B456" i="13"/>
  <c r="B455" i="13"/>
  <c r="B454" i="13"/>
  <c r="B453" i="13"/>
  <c r="B452" i="13"/>
  <c r="B451" i="13"/>
  <c r="B450" i="13"/>
  <c r="B449" i="13"/>
  <c r="B448" i="13"/>
  <c r="B447" i="13"/>
  <c r="B446" i="13"/>
  <c r="B445" i="13"/>
  <c r="B444" i="13"/>
  <c r="B443" i="13"/>
  <c r="J443" i="13"/>
  <c r="J444" i="13"/>
  <c r="J445" i="13"/>
  <c r="J446" i="13"/>
  <c r="J447" i="13"/>
  <c r="J448" i="13"/>
  <c r="J449" i="13"/>
  <c r="J450" i="13"/>
  <c r="J451" i="13"/>
  <c r="J452" i="13"/>
  <c r="J453" i="13"/>
  <c r="J454" i="13"/>
  <c r="J455" i="13"/>
  <c r="J456" i="13"/>
  <c r="J457" i="13"/>
  <c r="J458" i="13"/>
  <c r="J459" i="13"/>
  <c r="J460" i="13"/>
  <c r="J462" i="13"/>
  <c r="J463" i="13"/>
  <c r="J464" i="13"/>
  <c r="J465" i="13"/>
  <c r="J466" i="13"/>
  <c r="J467" i="13"/>
  <c r="J468" i="13"/>
  <c r="B296" i="13"/>
  <c r="J296" i="13"/>
  <c r="B307" i="13"/>
  <c r="B306" i="13"/>
  <c r="B305" i="13"/>
  <c r="B304" i="13"/>
  <c r="B303" i="13"/>
  <c r="B302" i="13"/>
  <c r="B301" i="13"/>
  <c r="J301" i="13"/>
  <c r="J302" i="13"/>
  <c r="J303" i="13"/>
  <c r="J304" i="13"/>
  <c r="J305" i="13"/>
  <c r="J306" i="13"/>
  <c r="J307" i="13"/>
  <c r="B300" i="13"/>
  <c r="B299" i="13"/>
  <c r="B298" i="13"/>
  <c r="B297" i="13"/>
  <c r="B295" i="13"/>
  <c r="B294" i="13"/>
  <c r="B293" i="13"/>
  <c r="J293" i="13"/>
  <c r="J294" i="13"/>
  <c r="J295" i="13"/>
  <c r="J297" i="13"/>
  <c r="J298" i="13"/>
  <c r="J299" i="13"/>
  <c r="J300" i="13"/>
  <c r="B278" i="13"/>
  <c r="B277" i="13"/>
  <c r="B276" i="13"/>
  <c r="B275" i="13"/>
  <c r="B274" i="13"/>
  <c r="B273" i="13"/>
  <c r="B272" i="13"/>
  <c r="B271" i="13"/>
  <c r="B270" i="13"/>
  <c r="B269" i="13"/>
  <c r="B268" i="13"/>
  <c r="B267" i="13"/>
  <c r="B266" i="13"/>
  <c r="B265" i="13"/>
  <c r="B264" i="13"/>
  <c r="B263" i="13"/>
  <c r="B262" i="13"/>
  <c r="J262" i="13"/>
  <c r="J263" i="13"/>
  <c r="J264" i="13"/>
  <c r="J265" i="13"/>
  <c r="J266" i="13"/>
  <c r="J267" i="13"/>
  <c r="J268" i="13"/>
  <c r="J269" i="13"/>
  <c r="J270" i="13"/>
  <c r="J271" i="13"/>
  <c r="J272" i="13"/>
  <c r="J273" i="13"/>
  <c r="J274" i="13"/>
  <c r="J275" i="13"/>
  <c r="J276" i="13"/>
  <c r="J277" i="13"/>
  <c r="J278" i="13"/>
  <c r="B239" i="13"/>
  <c r="B238" i="13"/>
  <c r="B237" i="13"/>
  <c r="J238" i="13"/>
  <c r="J237" i="13"/>
  <c r="J239" i="13"/>
  <c r="B250" i="13"/>
  <c r="J250" i="13"/>
  <c r="B248" i="13"/>
  <c r="B247" i="13"/>
  <c r="B246" i="13"/>
  <c r="B245" i="13"/>
  <c r="B244" i="13"/>
  <c r="B243" i="13"/>
  <c r="B242" i="13"/>
  <c r="B241" i="13"/>
  <c r="J242" i="13"/>
  <c r="J243" i="13"/>
  <c r="J244" i="13"/>
  <c r="J245" i="13"/>
  <c r="J246" i="13"/>
  <c r="J241" i="13"/>
  <c r="J247" i="13"/>
  <c r="J248" i="13"/>
  <c r="B249" i="13"/>
  <c r="B240" i="13"/>
  <c r="B236" i="13"/>
  <c r="B235" i="13"/>
  <c r="B234" i="13"/>
  <c r="B233" i="13"/>
  <c r="B232" i="13"/>
  <c r="B231" i="13"/>
  <c r="B230" i="13"/>
  <c r="B229" i="13"/>
  <c r="B228" i="13"/>
  <c r="B227" i="13"/>
  <c r="B226" i="13"/>
  <c r="B225" i="13"/>
  <c r="J225" i="13"/>
  <c r="J226" i="13"/>
  <c r="J227" i="13"/>
  <c r="J228" i="13"/>
  <c r="J229" i="13"/>
  <c r="J230" i="13"/>
  <c r="J231" i="13"/>
  <c r="J232" i="13"/>
  <c r="J233" i="13"/>
  <c r="J234" i="13"/>
  <c r="J235" i="13"/>
  <c r="J236" i="13"/>
  <c r="J240" i="13"/>
  <c r="J249" i="13"/>
  <c r="B213" i="13"/>
  <c r="B212" i="13"/>
  <c r="B214" i="13"/>
  <c r="B211" i="13"/>
  <c r="J211" i="13"/>
  <c r="J212" i="13"/>
  <c r="J213" i="13"/>
  <c r="B210" i="13"/>
  <c r="B209" i="13"/>
  <c r="B208" i="13"/>
  <c r="B207" i="13"/>
  <c r="B206" i="13"/>
  <c r="J210" i="13"/>
  <c r="J206" i="13"/>
  <c r="J207" i="13"/>
  <c r="J208" i="13"/>
  <c r="J209" i="13"/>
  <c r="B442" i="13"/>
  <c r="B441" i="13"/>
  <c r="B440" i="13"/>
  <c r="B439" i="13"/>
  <c r="B438" i="13"/>
  <c r="B437" i="13"/>
  <c r="B436" i="13"/>
  <c r="B435" i="13"/>
  <c r="B434" i="13"/>
  <c r="B433" i="13"/>
  <c r="B432" i="13"/>
  <c r="B431" i="13"/>
  <c r="B430" i="13"/>
  <c r="B429" i="13"/>
  <c r="B428" i="13"/>
  <c r="B427" i="13"/>
  <c r="B426" i="13"/>
  <c r="B425" i="13"/>
  <c r="B424" i="13"/>
  <c r="B348" i="13"/>
  <c r="B347" i="13"/>
  <c r="B346" i="13"/>
  <c r="B345" i="13"/>
  <c r="B344" i="13"/>
  <c r="B343" i="13"/>
  <c r="B342" i="13"/>
  <c r="B341" i="13"/>
  <c r="B340" i="13"/>
  <c r="B339" i="13"/>
  <c r="B338" i="13"/>
  <c r="B337" i="13"/>
  <c r="B336" i="13"/>
  <c r="B335" i="13"/>
  <c r="B334" i="13"/>
  <c r="B333" i="13"/>
  <c r="B332" i="13"/>
  <c r="B331" i="13"/>
  <c r="B330" i="13"/>
  <c r="B329" i="13"/>
  <c r="B328" i="13"/>
  <c r="B327" i="13"/>
  <c r="B326" i="13"/>
  <c r="B325" i="13"/>
  <c r="B324" i="13"/>
  <c r="B323" i="13"/>
  <c r="B322" i="13"/>
  <c r="B321" i="13"/>
  <c r="B320" i="13"/>
  <c r="B319" i="13"/>
  <c r="B318" i="13"/>
  <c r="B317" i="13"/>
  <c r="B316" i="13"/>
  <c r="J316" i="13"/>
  <c r="J317" i="13"/>
  <c r="J318" i="13"/>
  <c r="J319" i="13"/>
  <c r="J320" i="13"/>
  <c r="J321" i="13"/>
  <c r="J322" i="13"/>
  <c r="J323" i="13"/>
  <c r="J324" i="13"/>
  <c r="J325" i="13"/>
  <c r="J326" i="13"/>
  <c r="J327" i="13"/>
  <c r="J328" i="13"/>
  <c r="J329" i="13"/>
  <c r="J330" i="13"/>
  <c r="J331" i="13"/>
  <c r="J332" i="13"/>
  <c r="J333" i="13"/>
  <c r="J334" i="13"/>
  <c r="J335" i="13"/>
  <c r="J336" i="13"/>
  <c r="J337" i="13"/>
  <c r="J338" i="13"/>
  <c r="J339" i="13"/>
  <c r="J340" i="13"/>
  <c r="J341" i="13"/>
  <c r="J342" i="13"/>
  <c r="J343" i="13"/>
  <c r="J344" i="13"/>
  <c r="J345" i="13"/>
  <c r="J346" i="13"/>
  <c r="J347" i="13"/>
  <c r="J348" i="13"/>
  <c r="J424" i="13"/>
  <c r="J425" i="13"/>
  <c r="J426" i="13"/>
  <c r="J427" i="13"/>
  <c r="J428" i="13"/>
  <c r="J429" i="13"/>
  <c r="J430" i="13"/>
  <c r="J431" i="13"/>
  <c r="J432" i="13"/>
  <c r="J433" i="13"/>
  <c r="J434" i="13"/>
  <c r="J435" i="13"/>
  <c r="J436" i="13"/>
  <c r="J437" i="13"/>
  <c r="J438" i="13"/>
  <c r="J439" i="13"/>
  <c r="J440" i="13"/>
  <c r="J441" i="13"/>
  <c r="J442" i="13"/>
  <c r="B11" i="19" l="1"/>
  <c r="B315" i="13" l="1"/>
  <c r="B314" i="13"/>
  <c r="B313" i="13"/>
  <c r="B312" i="13"/>
  <c r="B311" i="13"/>
  <c r="B310" i="13"/>
  <c r="B309" i="13"/>
  <c r="B292" i="13"/>
  <c r="B291" i="13"/>
  <c r="B290" i="13"/>
  <c r="B289" i="13"/>
  <c r="B288" i="13"/>
  <c r="B287" i="13"/>
  <c r="B286" i="13"/>
  <c r="B285" i="13"/>
  <c r="B284" i="13"/>
  <c r="B283" i="13"/>
  <c r="B282" i="13"/>
  <c r="B281" i="13"/>
  <c r="B280" i="13"/>
  <c r="B279" i="13"/>
  <c r="B261" i="13"/>
  <c r="B260" i="13"/>
  <c r="B259" i="13"/>
  <c r="B258" i="13"/>
  <c r="B257" i="13"/>
  <c r="B256" i="13"/>
  <c r="B255" i="13"/>
  <c r="B254" i="13"/>
  <c r="B253" i="13"/>
  <c r="B252" i="13"/>
  <c r="B251" i="13"/>
  <c r="B224" i="13"/>
  <c r="B223" i="13"/>
  <c r="B222" i="13"/>
  <c r="B221" i="13"/>
  <c r="B220" i="13"/>
  <c r="B219" i="13"/>
  <c r="B218" i="13"/>
  <c r="B217" i="13"/>
  <c r="B216" i="13"/>
  <c r="B215" i="13"/>
  <c r="B205" i="13"/>
  <c r="B204" i="13"/>
  <c r="B203" i="13"/>
  <c r="B202" i="13"/>
  <c r="B201" i="13"/>
  <c r="B200" i="13"/>
  <c r="B199" i="13"/>
  <c r="B198" i="13"/>
  <c r="B197" i="13"/>
  <c r="B196" i="13"/>
  <c r="B195" i="13"/>
  <c r="B194" i="13"/>
  <c r="B193" i="13"/>
  <c r="B192" i="13"/>
  <c r="B191" i="13"/>
  <c r="B190" i="13"/>
  <c r="B189" i="13"/>
  <c r="B188" i="13"/>
  <c r="B187" i="13"/>
  <c r="B186" i="13"/>
  <c r="B185" i="13"/>
  <c r="B184" i="13"/>
  <c r="B183" i="13"/>
  <c r="B182" i="13"/>
  <c r="B181" i="13"/>
  <c r="B180" i="13"/>
  <c r="B179" i="13"/>
  <c r="B178" i="13"/>
  <c r="B177" i="13"/>
  <c r="B176" i="13"/>
  <c r="B175" i="13"/>
  <c r="B174" i="13"/>
  <c r="B173" i="13"/>
  <c r="B172" i="13"/>
  <c r="B171" i="13"/>
  <c r="B170" i="13"/>
  <c r="B169" i="13"/>
  <c r="B168" i="13"/>
  <c r="B167" i="13"/>
  <c r="B166" i="13"/>
  <c r="B165" i="13"/>
  <c r="B164" i="13"/>
  <c r="B163" i="13"/>
  <c r="B162" i="13"/>
  <c r="B161" i="13"/>
  <c r="B160" i="13"/>
  <c r="B159" i="13"/>
  <c r="B158" i="13"/>
  <c r="B157" i="13"/>
  <c r="B156" i="13"/>
  <c r="B155" i="13"/>
  <c r="B154" i="13"/>
  <c r="B153" i="13"/>
  <c r="B152" i="13"/>
  <c r="B151" i="13"/>
  <c r="B150" i="13"/>
  <c r="B149" i="13"/>
  <c r="B148" i="13"/>
  <c r="B147" i="13"/>
  <c r="B146" i="13"/>
  <c r="B145" i="13"/>
  <c r="B144" i="13"/>
  <c r="B143" i="13"/>
  <c r="B142" i="13"/>
  <c r="B141" i="13"/>
  <c r="B140" i="13"/>
  <c r="B139" i="13"/>
  <c r="B138" i="13"/>
  <c r="B137" i="13"/>
  <c r="B136" i="13"/>
  <c r="B135" i="13"/>
  <c r="B134" i="13"/>
  <c r="B133" i="13"/>
  <c r="B132" i="13"/>
  <c r="B131" i="13"/>
  <c r="B130" i="13"/>
  <c r="B129" i="13"/>
  <c r="B128" i="13"/>
  <c r="B127" i="13"/>
  <c r="B126" i="13"/>
  <c r="B125" i="13"/>
  <c r="B124" i="13"/>
  <c r="B123" i="13"/>
  <c r="B122" i="13"/>
  <c r="B121" i="13"/>
  <c r="B120" i="13"/>
  <c r="B119" i="13"/>
  <c r="B118" i="13"/>
  <c r="B117" i="13"/>
  <c r="B116" i="13"/>
  <c r="B115" i="13"/>
  <c r="B114" i="13"/>
  <c r="B113" i="13"/>
  <c r="B112" i="13"/>
  <c r="B111" i="13"/>
  <c r="B110" i="13"/>
  <c r="B109" i="13"/>
  <c r="B108" i="13"/>
  <c r="B107" i="13"/>
  <c r="B106" i="13"/>
  <c r="B105" i="13"/>
  <c r="B104" i="13"/>
  <c r="B103" i="13"/>
  <c r="B102" i="13"/>
  <c r="B101" i="13"/>
  <c r="B100" i="13"/>
  <c r="B99" i="13"/>
  <c r="B98" i="13"/>
  <c r="B97" i="13"/>
  <c r="B96" i="13"/>
  <c r="B95" i="13"/>
  <c r="B50" i="13"/>
  <c r="B5" i="13"/>
  <c r="F24" i="38" l="1"/>
  <c r="H24" i="38" s="1"/>
  <c r="I24" i="38" s="1"/>
  <c r="B24" i="38"/>
  <c r="F23" i="38"/>
  <c r="H23" i="38" s="1"/>
  <c r="I23" i="38" s="1"/>
  <c r="B23" i="38"/>
  <c r="F22" i="38"/>
  <c r="H22" i="38" s="1"/>
  <c r="I22" i="38" s="1"/>
  <c r="B22" i="38"/>
  <c r="F21" i="38"/>
  <c r="B21" i="38"/>
  <c r="C24" i="19" l="1"/>
  <c r="D24" i="19" s="1"/>
  <c r="C26" i="19"/>
  <c r="D26" i="19" s="1"/>
  <c r="C25" i="19"/>
  <c r="D25" i="19" s="1"/>
  <c r="C21" i="19"/>
  <c r="D21" i="19" s="1"/>
  <c r="C20" i="19"/>
  <c r="D20" i="19" s="1"/>
  <c r="C23" i="19"/>
  <c r="D23" i="19" s="1"/>
  <c r="C22" i="19"/>
  <c r="D22" i="19" s="1"/>
  <c r="H21" i="38"/>
  <c r="I21" i="38" l="1"/>
  <c r="I68" i="38" s="1"/>
  <c r="C19" i="19"/>
  <c r="H68" i="38"/>
  <c r="C27" i="19" l="1"/>
  <c r="D19" i="19"/>
  <c r="B19" i="19"/>
  <c r="J215" i="13" l="1"/>
  <c r="J214" i="13"/>
  <c r="J205" i="13"/>
  <c r="J5" i="13" l="1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122" i="13"/>
  <c r="J123" i="13"/>
  <c r="J124" i="13"/>
  <c r="C11" i="19" l="1"/>
  <c r="J125" i="13"/>
  <c r="J126" i="13"/>
  <c r="J127" i="13"/>
  <c r="J128" i="13"/>
  <c r="J129" i="13"/>
  <c r="J130" i="13"/>
  <c r="J131" i="13"/>
  <c r="J132" i="13"/>
  <c r="J133" i="13"/>
  <c r="J134" i="13"/>
  <c r="J135" i="13"/>
  <c r="J136" i="13"/>
  <c r="J137" i="13"/>
  <c r="J138" i="13"/>
  <c r="J139" i="13"/>
  <c r="J140" i="13"/>
  <c r="J141" i="13"/>
  <c r="J142" i="13"/>
  <c r="J143" i="13"/>
  <c r="J144" i="13"/>
  <c r="J145" i="13"/>
  <c r="J146" i="13"/>
  <c r="J147" i="13"/>
  <c r="J148" i="13"/>
  <c r="J149" i="13"/>
  <c r="J150" i="13"/>
  <c r="J151" i="13"/>
  <c r="J152" i="13"/>
  <c r="J153" i="13"/>
  <c r="J154" i="13"/>
  <c r="J155" i="13"/>
  <c r="J156" i="13"/>
  <c r="J157" i="13"/>
  <c r="J158" i="13"/>
  <c r="J159" i="13"/>
  <c r="J160" i="13"/>
  <c r="J161" i="13"/>
  <c r="J162" i="13"/>
  <c r="J163" i="13"/>
  <c r="J164" i="13"/>
  <c r="J165" i="13"/>
  <c r="J166" i="13"/>
  <c r="J167" i="13"/>
  <c r="J168" i="13"/>
  <c r="J169" i="13"/>
  <c r="J170" i="13"/>
  <c r="J171" i="13"/>
  <c r="J172" i="13"/>
  <c r="J173" i="13"/>
  <c r="J174" i="13"/>
  <c r="J175" i="13"/>
  <c r="J176" i="13"/>
  <c r="J177" i="13"/>
  <c r="J178" i="13"/>
  <c r="J179" i="13"/>
  <c r="J180" i="13"/>
  <c r="J181" i="13"/>
  <c r="J182" i="13"/>
  <c r="J183" i="13"/>
  <c r="J184" i="13"/>
  <c r="J185" i="13"/>
  <c r="J186" i="13"/>
  <c r="J187" i="13"/>
  <c r="J188" i="13"/>
  <c r="J189" i="13"/>
  <c r="J190" i="13"/>
  <c r="J191" i="13"/>
  <c r="J192" i="13"/>
  <c r="J193" i="13"/>
  <c r="J194" i="13"/>
  <c r="J195" i="13"/>
  <c r="J196" i="13"/>
  <c r="J197" i="13"/>
  <c r="J198" i="13"/>
  <c r="J199" i="13"/>
  <c r="J200" i="13"/>
  <c r="J201" i="13"/>
  <c r="J202" i="13"/>
  <c r="J203" i="13"/>
  <c r="J204" i="13"/>
  <c r="J216" i="13"/>
  <c r="J217" i="13"/>
  <c r="J218" i="13"/>
  <c r="J219" i="13"/>
  <c r="J220" i="13"/>
  <c r="J221" i="13"/>
  <c r="J222" i="13"/>
  <c r="J223" i="13"/>
  <c r="J224" i="13"/>
  <c r="J251" i="13"/>
  <c r="J252" i="13"/>
  <c r="J253" i="13"/>
  <c r="J254" i="13"/>
  <c r="J255" i="13"/>
  <c r="J256" i="13"/>
  <c r="J257" i="13"/>
  <c r="J258" i="13"/>
  <c r="J259" i="13"/>
  <c r="J260" i="13"/>
  <c r="J261" i="13"/>
  <c r="J279" i="13"/>
  <c r="J280" i="13"/>
  <c r="J281" i="13"/>
  <c r="J282" i="13"/>
  <c r="J283" i="13"/>
  <c r="J284" i="13"/>
  <c r="J285" i="13"/>
  <c r="J286" i="13"/>
  <c r="J287" i="13"/>
  <c r="J288" i="13"/>
  <c r="J289" i="13"/>
  <c r="J290" i="13"/>
  <c r="J291" i="13"/>
  <c r="J292" i="13"/>
  <c r="J309" i="13"/>
  <c r="J310" i="13"/>
  <c r="J311" i="13"/>
  <c r="J312" i="13"/>
  <c r="J313" i="13"/>
  <c r="J314" i="13"/>
  <c r="J315" i="13"/>
  <c r="C15" i="19" l="1"/>
  <c r="D27" i="19" l="1"/>
</calcChain>
</file>

<file path=xl/sharedStrings.xml><?xml version="1.0" encoding="utf-8"?>
<sst xmlns="http://schemas.openxmlformats.org/spreadsheetml/2006/main" count="3023" uniqueCount="536">
  <si>
    <t>Sanitair</t>
  </si>
  <si>
    <t>Ruimte code</t>
  </si>
  <si>
    <t>Gebouw gedeelte</t>
  </si>
  <si>
    <t>Oppervlak (netto)</t>
  </si>
  <si>
    <t>Totaal</t>
  </si>
  <si>
    <t>Code</t>
  </si>
  <si>
    <t>Tapijt</t>
  </si>
  <si>
    <t>Vloer afwerking</t>
  </si>
  <si>
    <t>Entree</t>
  </si>
  <si>
    <t>Magazijnen/bergingen</t>
  </si>
  <si>
    <t>Kantoren</t>
  </si>
  <si>
    <t>Reproruimte</t>
  </si>
  <si>
    <t>Gangen/hallen</t>
  </si>
  <si>
    <t>Trappenhuizen/lift</t>
  </si>
  <si>
    <t>Keuken/pantry</t>
  </si>
  <si>
    <t>Ruimte omschrijving</t>
  </si>
  <si>
    <t>Vloersoort omschrijving</t>
  </si>
  <si>
    <t>T</t>
  </si>
  <si>
    <t>L</t>
  </si>
  <si>
    <t>S</t>
  </si>
  <si>
    <t>P</t>
  </si>
  <si>
    <t>Vloerafwerkingen met beschermlaag, zoals linoleum, marmoleum e.d.</t>
  </si>
  <si>
    <t>Textiele vloerafwerking, zoals tapijt, schoonloopmat, flotex e.d.</t>
  </si>
  <si>
    <t>Vloeren zonder beschermlaag, die wel behandeling nodig hebben, zoals pvc e.d.</t>
  </si>
  <si>
    <t>Prestatie</t>
  </si>
  <si>
    <t>Etage</t>
  </si>
  <si>
    <t>Ruimtesoort</t>
  </si>
  <si>
    <t>Vloer code</t>
  </si>
  <si>
    <t>Steen</t>
  </si>
  <si>
    <t>PVC</t>
  </si>
  <si>
    <t>Pantry</t>
  </si>
  <si>
    <t>Naam</t>
  </si>
  <si>
    <t>Lino</t>
  </si>
  <si>
    <t>Oppervlakte n.i.o.</t>
  </si>
  <si>
    <t>Locatie</t>
  </si>
  <si>
    <t>Kosten/jaar excl. BTW</t>
  </si>
  <si>
    <t>Prijs</t>
  </si>
  <si>
    <t>Werkzaamheden</t>
  </si>
  <si>
    <t>Prijs per m2 per beurt, incl. in- en uitruimen</t>
  </si>
  <si>
    <t>Prijs per m2 per beurt, incl. in- en uitruimen, minimaal 2 lagen, kruislings</t>
  </si>
  <si>
    <t>Vloersoort</t>
  </si>
  <si>
    <t>Oppervlakte</t>
  </si>
  <si>
    <t>Sprayen/opblokken</t>
  </si>
  <si>
    <t>Diepstrippen, sealen en conserveren</t>
  </si>
  <si>
    <t>Schuren en lakken houten vloer</t>
  </si>
  <si>
    <t>Frequentie (uitv./jaar)</t>
  </si>
  <si>
    <t>Handmatig schrobben en droogzuigen</t>
  </si>
  <si>
    <t>Vloeronderhoud</t>
  </si>
  <si>
    <t>Ruimtestaat</t>
  </si>
  <si>
    <t>Oppervlakte i/o</t>
  </si>
  <si>
    <t>Totalisatie (excl. BTW)</t>
  </si>
  <si>
    <t xml:space="preserve">Aan genoemde aantallen kunnen geen rechten worden ontleend. </t>
  </si>
  <si>
    <t>Machinaal schrobben en droogzuigen</t>
  </si>
  <si>
    <t>Code Locatie</t>
  </si>
  <si>
    <t>Code Taak</t>
  </si>
  <si>
    <t>Totalisatie</t>
  </si>
  <si>
    <t>Locaties</t>
  </si>
  <si>
    <t>Rechtsgeldig ondertekening</t>
  </si>
  <si>
    <t>Functie</t>
  </si>
  <si>
    <t>Plaats, datum</t>
  </si>
  <si>
    <t>Handtekening</t>
  </si>
  <si>
    <t>Naam Inschrijver:</t>
  </si>
  <si>
    <t>Samenvatting schoonmaakonderhoud</t>
  </si>
  <si>
    <t>……………</t>
  </si>
  <si>
    <t>De opgegeven prijzen zijn tijdens de gehele contractduur van toepassing als all-in afroepprijs.</t>
  </si>
  <si>
    <t>Aanpassing standaardnorm schoonmaakonderhoud o.b.v. locatie</t>
  </si>
  <si>
    <t>Standaardnorm schoonmaakonderhoud per ruimtegroep / werkprogramma</t>
  </si>
  <si>
    <t>Aanpassing standaardnorm schoonmaakonderhoud o.b.v. vloersoort</t>
  </si>
  <si>
    <t xml:space="preserve">Opdrachtgever heeft tijdens de gehele contractduur het recht frequenties en uitvoermomenten aan te passen of werkzaamheden aan derden uit te besteden. </t>
  </si>
  <si>
    <t>Vloersoort / toelichting</t>
  </si>
  <si>
    <t>Harde vloeren zonder extra behandeling, zoals steen, beton e.d.</t>
  </si>
  <si>
    <t>Vergader/spreekkamers</t>
  </si>
  <si>
    <t>Topstrippen en conserveren</t>
  </si>
  <si>
    <t>Tapijtreinigen, sproei-extractiemethode</t>
  </si>
  <si>
    <t>Tapijtreinigen, poedermethode</t>
  </si>
  <si>
    <t>Ruimte- 
nummer</t>
  </si>
  <si>
    <t>Hout</t>
  </si>
  <si>
    <t>Kosten/jaar incl BTW</t>
  </si>
  <si>
    <t>Bibliotheek/OLC</t>
  </si>
  <si>
    <t>Garderobes</t>
  </si>
  <si>
    <t>Kantine/Aula</t>
  </si>
  <si>
    <t>Praktijklokalen</t>
  </si>
  <si>
    <t>Leslokalen</t>
  </si>
  <si>
    <t>Toestelberging</t>
  </si>
  <si>
    <t>Gymzaal</t>
  </si>
  <si>
    <t>Niet in Onderhoud</t>
  </si>
  <si>
    <t>kleedruimten</t>
  </si>
  <si>
    <t>Kinderopvang</t>
  </si>
  <si>
    <t>Adres</t>
  </si>
  <si>
    <t>Plaatsnaam</t>
  </si>
  <si>
    <t>Plaats</t>
  </si>
  <si>
    <t>Vloeronderhoud
Kosten / jaar excl btw</t>
  </si>
  <si>
    <t>Totaalprijs
Kosten / jaar excl. btw</t>
  </si>
  <si>
    <t>Omschrijving</t>
  </si>
  <si>
    <t>H</t>
  </si>
  <si>
    <t>Houten vloeren</t>
  </si>
  <si>
    <t>Olieen houten vloeren</t>
  </si>
  <si>
    <t>Personeelskamer</t>
  </si>
  <si>
    <r>
      <t xml:space="preserve">Alle </t>
    </r>
    <r>
      <rPr>
        <sz val="9"/>
        <rFont val="Aptos"/>
        <family val="2"/>
      </rPr>
      <t>groen gearceerde velden dienen ingevuld te worden, overige cellen mogen niet gewijzigd worden</t>
    </r>
  </si>
  <si>
    <r>
      <t xml:space="preserve">Alle groen gearceerde velden dienen ingevuld te worden, overige cellen mogen niet gewijzigd worden    </t>
    </r>
    <r>
      <rPr>
        <b/>
        <sz val="9"/>
        <color rgb="FFFF0000"/>
        <rFont val="Aptos"/>
        <family val="2"/>
      </rPr>
      <t xml:space="preserve"> </t>
    </r>
  </si>
  <si>
    <t>Bijlage 4 dient in Excel format te worden toegevoegd, deze pagina dient daarnaast rechtsgeldig ondertekend als PDF te worden toegevoegd.</t>
  </si>
  <si>
    <t>PU-coating</t>
  </si>
  <si>
    <t>SBO De Leilinde</t>
  </si>
  <si>
    <t xml:space="preserve">MET Praktijkonderwijs </t>
  </si>
  <si>
    <t>Willem van Oranje – Waalwijk</t>
  </si>
  <si>
    <t>Juliana van Stolbergschool</t>
  </si>
  <si>
    <t xml:space="preserve">Koningsschool </t>
  </si>
  <si>
    <t>Willem van Oranje – Wijk en Aalburg</t>
  </si>
  <si>
    <t>Kasteellaan 43</t>
  </si>
  <si>
    <t>Baardwijksestraat 44</t>
  </si>
  <si>
    <t>Koetshuislaan 1</t>
  </si>
  <si>
    <t>De Gaard 4</t>
  </si>
  <si>
    <t>Woeringenlaan 20</t>
  </si>
  <si>
    <t>Burgemeester Van Casterenstraat 41</t>
  </si>
  <si>
    <t>Perzikstraat 7</t>
  </si>
  <si>
    <t>Oudheusden</t>
  </si>
  <si>
    <t>Sprang-Capelle</t>
  </si>
  <si>
    <t>Waalwijk</t>
  </si>
  <si>
    <t>Wijk en Aalburg</t>
  </si>
  <si>
    <t>Nr.</t>
  </si>
  <si>
    <t>Rembrandtlaan 18</t>
  </si>
  <si>
    <t>8.07</t>
  </si>
  <si>
    <t>8.01</t>
  </si>
  <si>
    <t>Centrale hal</t>
  </si>
  <si>
    <t>Linoleum</t>
  </si>
  <si>
    <t>0.01</t>
  </si>
  <si>
    <t>Aula</t>
  </si>
  <si>
    <t>0.02</t>
  </si>
  <si>
    <t>Gang</t>
  </si>
  <si>
    <t>8.02</t>
  </si>
  <si>
    <t>Computerlokaal</t>
  </si>
  <si>
    <t>8.3</t>
  </si>
  <si>
    <t>0.03</t>
  </si>
  <si>
    <t>0.04</t>
  </si>
  <si>
    <t>Theorielokaal</t>
  </si>
  <si>
    <t>7.01</t>
  </si>
  <si>
    <t>Toilet</t>
  </si>
  <si>
    <t>0.07</t>
  </si>
  <si>
    <t>0.08</t>
  </si>
  <si>
    <t>Kantoor</t>
  </si>
  <si>
    <t>0.09</t>
  </si>
  <si>
    <t>7.02</t>
  </si>
  <si>
    <t>Mivatoilet</t>
  </si>
  <si>
    <t>7.03</t>
  </si>
  <si>
    <t>8.05</t>
  </si>
  <si>
    <t>8.06</t>
  </si>
  <si>
    <t>0.10</t>
  </si>
  <si>
    <t>Handvaardigheidslokaal</t>
  </si>
  <si>
    <t>Sportvloer</t>
  </si>
  <si>
    <t>0.11</t>
  </si>
  <si>
    <t>Praktijklokaal</t>
  </si>
  <si>
    <t>0.12</t>
  </si>
  <si>
    <t>0.13</t>
  </si>
  <si>
    <t>0.14</t>
  </si>
  <si>
    <t>Concierge</t>
  </si>
  <si>
    <t>0.21</t>
  </si>
  <si>
    <t>0.20</t>
  </si>
  <si>
    <t>Centrale hal en kluisjes</t>
  </si>
  <si>
    <t>Trappenhuis</t>
  </si>
  <si>
    <t>Gang bij trappenhuis</t>
  </si>
  <si>
    <t>0.09a</t>
  </si>
  <si>
    <t>0.05</t>
  </si>
  <si>
    <t>Toilet jongens</t>
  </si>
  <si>
    <t>Toilet meisjes</t>
  </si>
  <si>
    <t>0.56</t>
  </si>
  <si>
    <t>Keuken</t>
  </si>
  <si>
    <t>Repro</t>
  </si>
  <si>
    <t>EHBO</t>
  </si>
  <si>
    <t>Technische dienst</t>
  </si>
  <si>
    <t>Kantoor concierge</t>
  </si>
  <si>
    <t>Receptie</t>
  </si>
  <si>
    <t>Roostermaker</t>
  </si>
  <si>
    <t>0.35</t>
  </si>
  <si>
    <t>Muzieklokaal</t>
  </si>
  <si>
    <t>0.35a</t>
  </si>
  <si>
    <t>Oefenruimte muziek</t>
  </si>
  <si>
    <t>0.38</t>
  </si>
  <si>
    <t>0.37</t>
  </si>
  <si>
    <t>Boekenfonds</t>
  </si>
  <si>
    <t>0.22</t>
  </si>
  <si>
    <t>0.23</t>
  </si>
  <si>
    <t>Administratie</t>
  </si>
  <si>
    <t>0.24</t>
  </si>
  <si>
    <t>kantoor</t>
  </si>
  <si>
    <t>0.25</t>
  </si>
  <si>
    <t>0.26</t>
  </si>
  <si>
    <t>0.27a</t>
  </si>
  <si>
    <t>0.28</t>
  </si>
  <si>
    <t>0.29</t>
  </si>
  <si>
    <t>0.30</t>
  </si>
  <si>
    <t>0.01a</t>
  </si>
  <si>
    <t>0.31</t>
  </si>
  <si>
    <t>0.32</t>
  </si>
  <si>
    <t>0.33</t>
  </si>
  <si>
    <t>0.54</t>
  </si>
  <si>
    <t>0.34</t>
  </si>
  <si>
    <t>Personeelsruimte icl pantry</t>
  </si>
  <si>
    <t>0.49</t>
  </si>
  <si>
    <t>Lift</t>
  </si>
  <si>
    <t>0.39</t>
  </si>
  <si>
    <t>0.41</t>
  </si>
  <si>
    <t>Garderobe personeel</t>
  </si>
  <si>
    <t>0.42</t>
  </si>
  <si>
    <t>0.43</t>
  </si>
  <si>
    <t>Toilet heren</t>
  </si>
  <si>
    <t>Toilet dames</t>
  </si>
  <si>
    <t>0.39a</t>
  </si>
  <si>
    <t>1.39</t>
  </si>
  <si>
    <t>1.39a</t>
  </si>
  <si>
    <t>1.42</t>
  </si>
  <si>
    <t>1.40</t>
  </si>
  <si>
    <t>1.01</t>
  </si>
  <si>
    <t>1.25</t>
  </si>
  <si>
    <t>1.26</t>
  </si>
  <si>
    <t>1.27</t>
  </si>
  <si>
    <t>1.29</t>
  </si>
  <si>
    <t>1.01a</t>
  </si>
  <si>
    <t>1.30</t>
  </si>
  <si>
    <t>Decaan</t>
  </si>
  <si>
    <t>1.31</t>
  </si>
  <si>
    <t>1.32</t>
  </si>
  <si>
    <t>1.33</t>
  </si>
  <si>
    <t>1.34</t>
  </si>
  <si>
    <t>Mediatheek</t>
  </si>
  <si>
    <t>1.35</t>
  </si>
  <si>
    <t>Overlegruimte</t>
  </si>
  <si>
    <t>1.02</t>
  </si>
  <si>
    <t>1.02a</t>
  </si>
  <si>
    <t>Centrale trap</t>
  </si>
  <si>
    <t>1.10</t>
  </si>
  <si>
    <t>1.11</t>
  </si>
  <si>
    <t>1.12</t>
  </si>
  <si>
    <t>1.13</t>
  </si>
  <si>
    <t>1.14</t>
  </si>
  <si>
    <t>1.02b</t>
  </si>
  <si>
    <t>1.15</t>
  </si>
  <si>
    <t>1.16</t>
  </si>
  <si>
    <t>1.09</t>
  </si>
  <si>
    <t>1.09a</t>
  </si>
  <si>
    <t>1.08</t>
  </si>
  <si>
    <t>1.07</t>
  </si>
  <si>
    <t>1.04</t>
  </si>
  <si>
    <t>OLC 1</t>
  </si>
  <si>
    <t>1.18</t>
  </si>
  <si>
    <t>1.19</t>
  </si>
  <si>
    <t>1.20</t>
  </si>
  <si>
    <t>1.21</t>
  </si>
  <si>
    <t>1.22</t>
  </si>
  <si>
    <t>1.23</t>
  </si>
  <si>
    <t>1.24</t>
  </si>
  <si>
    <t>2.39a</t>
  </si>
  <si>
    <t>2.30</t>
  </si>
  <si>
    <t>2.39</t>
  </si>
  <si>
    <t>2.42</t>
  </si>
  <si>
    <t>2.40</t>
  </si>
  <si>
    <t>2.24</t>
  </si>
  <si>
    <t>2.25</t>
  </si>
  <si>
    <t>2.27</t>
  </si>
  <si>
    <t>2.01</t>
  </si>
  <si>
    <t>2.01a</t>
  </si>
  <si>
    <t>2.28</t>
  </si>
  <si>
    <t>2.29</t>
  </si>
  <si>
    <t>2.31</t>
  </si>
  <si>
    <t>2.32</t>
  </si>
  <si>
    <t>2.33</t>
  </si>
  <si>
    <t>2.02</t>
  </si>
  <si>
    <t>2.34</t>
  </si>
  <si>
    <t>OLC 4</t>
  </si>
  <si>
    <t>2.46</t>
  </si>
  <si>
    <t>2.04</t>
  </si>
  <si>
    <t>OLC 3</t>
  </si>
  <si>
    <t>2.16</t>
  </si>
  <si>
    <t>2.14</t>
  </si>
  <si>
    <t>2.13</t>
  </si>
  <si>
    <t>Technieklokaal</t>
  </si>
  <si>
    <t>2.12</t>
  </si>
  <si>
    <t>2.10</t>
  </si>
  <si>
    <t>2.09a</t>
  </si>
  <si>
    <t>2.09</t>
  </si>
  <si>
    <t>2.08</t>
  </si>
  <si>
    <t>2.07</t>
  </si>
  <si>
    <t>2.17</t>
  </si>
  <si>
    <t>2.18</t>
  </si>
  <si>
    <t>2.19</t>
  </si>
  <si>
    <t>2.20</t>
  </si>
  <si>
    <t>2.21</t>
  </si>
  <si>
    <t>2.22</t>
  </si>
  <si>
    <t>2.23</t>
  </si>
  <si>
    <t>3.39a</t>
  </si>
  <si>
    <t>3.39</t>
  </si>
  <si>
    <t>3.36</t>
  </si>
  <si>
    <t>3.37</t>
  </si>
  <si>
    <t>3.01</t>
  </si>
  <si>
    <t>3.27</t>
  </si>
  <si>
    <t>3.28</t>
  </si>
  <si>
    <t>3.29</t>
  </si>
  <si>
    <t>3.01A</t>
  </si>
  <si>
    <t>3.32</t>
  </si>
  <si>
    <t>Lokaal verzorging</t>
  </si>
  <si>
    <t>3.31</t>
  </si>
  <si>
    <t>Praktijklokaal natuurkunde</t>
  </si>
  <si>
    <t>3.30</t>
  </si>
  <si>
    <t>Praktijklokaal Biologie</t>
  </si>
  <si>
    <t>3.02</t>
  </si>
  <si>
    <t>3.34</t>
  </si>
  <si>
    <t>Leerlinglab</t>
  </si>
  <si>
    <t>3.34a</t>
  </si>
  <si>
    <t>TOA</t>
  </si>
  <si>
    <t>3.43</t>
  </si>
  <si>
    <t>3.04</t>
  </si>
  <si>
    <t>OLC 5</t>
  </si>
  <si>
    <t>3.10</t>
  </si>
  <si>
    <t>3.11</t>
  </si>
  <si>
    <t>3.12</t>
  </si>
  <si>
    <t>3.13</t>
  </si>
  <si>
    <t>3.14</t>
  </si>
  <si>
    <t>3.15</t>
  </si>
  <si>
    <t>3.02A</t>
  </si>
  <si>
    <t>3.16</t>
  </si>
  <si>
    <t>3.17</t>
  </si>
  <si>
    <t>3.18</t>
  </si>
  <si>
    <t>3.09a</t>
  </si>
  <si>
    <t>3.09</t>
  </si>
  <si>
    <t>3.08</t>
  </si>
  <si>
    <t>3.07</t>
  </si>
  <si>
    <t>3.19</t>
  </si>
  <si>
    <t>3.20</t>
  </si>
  <si>
    <t>3.21</t>
  </si>
  <si>
    <t>3.22</t>
  </si>
  <si>
    <t>3.23</t>
  </si>
  <si>
    <t>3.24</t>
  </si>
  <si>
    <t>3.25</t>
  </si>
  <si>
    <t>3.26</t>
  </si>
  <si>
    <t>Praktijklokaal scheikunde</t>
  </si>
  <si>
    <t>0.40</t>
  </si>
  <si>
    <t>0.63</t>
  </si>
  <si>
    <t>Kleedruimte Jongens</t>
  </si>
  <si>
    <t>Wasruimte Jongens</t>
  </si>
  <si>
    <t>Kleedruimte docent</t>
  </si>
  <si>
    <t>0.61</t>
  </si>
  <si>
    <t>Douche docent</t>
  </si>
  <si>
    <t>Kleedruimte Meisjes</t>
  </si>
  <si>
    <t>Wasruimte Meisjes</t>
  </si>
  <si>
    <t>0.16</t>
  </si>
  <si>
    <t>0.18</t>
  </si>
  <si>
    <t>0.19</t>
  </si>
  <si>
    <t>Spreekkamer</t>
  </si>
  <si>
    <t>0.40A</t>
  </si>
  <si>
    <t>Berging</t>
  </si>
  <si>
    <t>0.32A</t>
  </si>
  <si>
    <t>0.36</t>
  </si>
  <si>
    <t>0.30a</t>
  </si>
  <si>
    <t>0.30b</t>
  </si>
  <si>
    <t>Spoelkeuken</t>
  </si>
  <si>
    <t>Keuken/ kooklokaal</t>
  </si>
  <si>
    <t>Berging keuken</t>
  </si>
  <si>
    <t>0.51</t>
  </si>
  <si>
    <t>Praktijkgebouw</t>
  </si>
  <si>
    <t>Hoofdgebouw</t>
  </si>
  <si>
    <t>0.48</t>
  </si>
  <si>
    <t>0.50</t>
  </si>
  <si>
    <t>0.52</t>
  </si>
  <si>
    <t>0.44</t>
  </si>
  <si>
    <t>0.53</t>
  </si>
  <si>
    <t>0.48A</t>
  </si>
  <si>
    <t>Trap in lokaal</t>
  </si>
  <si>
    <t>Gietvloer</t>
  </si>
  <si>
    <t>Tegel</t>
  </si>
  <si>
    <t>0.44a</t>
  </si>
  <si>
    <t>1.32a</t>
  </si>
  <si>
    <t>Trap</t>
  </si>
  <si>
    <t>Gang bij Trappenhuis</t>
  </si>
  <si>
    <t>0.25a</t>
  </si>
  <si>
    <t>Rubber</t>
  </si>
  <si>
    <t>1.17a</t>
  </si>
  <si>
    <t>1.17</t>
  </si>
  <si>
    <t>1.06</t>
  </si>
  <si>
    <t>lift</t>
  </si>
  <si>
    <t>1.28</t>
  </si>
  <si>
    <t>1.28A</t>
  </si>
  <si>
    <t>0.06</t>
  </si>
  <si>
    <t>0.05/ 0.04</t>
  </si>
  <si>
    <t>0.02/ 0.01</t>
  </si>
  <si>
    <t>0.01A</t>
  </si>
  <si>
    <t>0.27</t>
  </si>
  <si>
    <t>0.24A</t>
  </si>
  <si>
    <t>Miva toilet</t>
  </si>
  <si>
    <t>0.15</t>
  </si>
  <si>
    <t>1.17A</t>
  </si>
  <si>
    <t>1.05</t>
  </si>
  <si>
    <t>1.03</t>
  </si>
  <si>
    <t>1.19A</t>
  </si>
  <si>
    <t>Begane grond</t>
  </si>
  <si>
    <t>Conciërge</t>
  </si>
  <si>
    <t>Laminaat</t>
  </si>
  <si>
    <t>Directiekantoor</t>
  </si>
  <si>
    <t>Bibliotheek</t>
  </si>
  <si>
    <t>Podium</t>
  </si>
  <si>
    <t>Lokaal</t>
  </si>
  <si>
    <t>Hal</t>
  </si>
  <si>
    <t>Opslag</t>
  </si>
  <si>
    <t>Eerste etage</t>
  </si>
  <si>
    <t>Inloopmat</t>
  </si>
  <si>
    <t>Garderobe</t>
  </si>
  <si>
    <t>Docentenwerkplek</t>
  </si>
  <si>
    <t>Tegels</t>
  </si>
  <si>
    <t>Hoofd van dienst</t>
  </si>
  <si>
    <t>Entree leerlingen</t>
  </si>
  <si>
    <t>Entree bezoekers</t>
  </si>
  <si>
    <t>Magazijn</t>
  </si>
  <si>
    <t>Beton</t>
  </si>
  <si>
    <t>Theorieruimte</t>
  </si>
  <si>
    <t>Docentenruimte</t>
  </si>
  <si>
    <t>Autotechniek</t>
  </si>
  <si>
    <t>PIE</t>
  </si>
  <si>
    <t>OLC</t>
  </si>
  <si>
    <t>Kooklokaal</t>
  </si>
  <si>
    <t>Antislip</t>
  </si>
  <si>
    <t>Tweede etage</t>
  </si>
  <si>
    <t>Kabinet</t>
  </si>
  <si>
    <t>2a</t>
  </si>
  <si>
    <t>2b</t>
  </si>
  <si>
    <t>3a</t>
  </si>
  <si>
    <t>3b</t>
  </si>
  <si>
    <t>4a</t>
  </si>
  <si>
    <t>4b</t>
  </si>
  <si>
    <t>8a</t>
  </si>
  <si>
    <t>8b</t>
  </si>
  <si>
    <t>13a</t>
  </si>
  <si>
    <t>13b</t>
  </si>
  <si>
    <t>Chill Ruimte</t>
  </si>
  <si>
    <t>Personeelsruimte</t>
  </si>
  <si>
    <t>Verschoningsruimte</t>
  </si>
  <si>
    <t>Centrale Hal</t>
  </si>
  <si>
    <t>Gang 2</t>
  </si>
  <si>
    <t>15a</t>
  </si>
  <si>
    <t>15b</t>
  </si>
  <si>
    <t>16a</t>
  </si>
  <si>
    <t>16b</t>
  </si>
  <si>
    <t>17a</t>
  </si>
  <si>
    <t>17b</t>
  </si>
  <si>
    <t>19a</t>
  </si>
  <si>
    <t>19b</t>
  </si>
  <si>
    <t>20a</t>
  </si>
  <si>
    <t>20b</t>
  </si>
  <si>
    <t>A006</t>
  </si>
  <si>
    <t>S 010</t>
  </si>
  <si>
    <t>S 009</t>
  </si>
  <si>
    <t>S 007</t>
  </si>
  <si>
    <t>S 006</t>
  </si>
  <si>
    <t>S 005</t>
  </si>
  <si>
    <t>S 004</t>
  </si>
  <si>
    <t>S 002</t>
  </si>
  <si>
    <t>S 001</t>
  </si>
  <si>
    <t>A 001</t>
  </si>
  <si>
    <t>G 006</t>
  </si>
  <si>
    <t>G 004</t>
  </si>
  <si>
    <t>G 003</t>
  </si>
  <si>
    <t>G 005</t>
  </si>
  <si>
    <t>G 001</t>
  </si>
  <si>
    <t>G 007</t>
  </si>
  <si>
    <t>G 002</t>
  </si>
  <si>
    <t>S 013</t>
  </si>
  <si>
    <t>S 014</t>
  </si>
  <si>
    <t>S 012</t>
  </si>
  <si>
    <t>S 015</t>
  </si>
  <si>
    <t>T 001</t>
  </si>
  <si>
    <t>A 009</t>
  </si>
  <si>
    <t>S 023</t>
  </si>
  <si>
    <t>S 021</t>
  </si>
  <si>
    <t>S 017</t>
  </si>
  <si>
    <t>S 025</t>
  </si>
  <si>
    <t>S 020</t>
  </si>
  <si>
    <t>S 027</t>
  </si>
  <si>
    <t>S 019</t>
  </si>
  <si>
    <t>S 016</t>
  </si>
  <si>
    <t>K 024</t>
  </si>
  <si>
    <t>K 001</t>
  </si>
  <si>
    <t>K 002</t>
  </si>
  <si>
    <t>K 010</t>
  </si>
  <si>
    <t>K 004</t>
  </si>
  <si>
    <t>K 005</t>
  </si>
  <si>
    <t>T 002</t>
  </si>
  <si>
    <t>K 023</t>
  </si>
  <si>
    <t>K 025</t>
  </si>
  <si>
    <t>K 028</t>
  </si>
  <si>
    <t>K 007</t>
  </si>
  <si>
    <t>K 011</t>
  </si>
  <si>
    <t>K 009</t>
  </si>
  <si>
    <t>P 001</t>
  </si>
  <si>
    <t>K 012</t>
  </si>
  <si>
    <t>K 015</t>
  </si>
  <si>
    <t>K 016</t>
  </si>
  <si>
    <t>K 018</t>
  </si>
  <si>
    <t>K 019</t>
  </si>
  <si>
    <t>K 017</t>
  </si>
  <si>
    <t>K 020</t>
  </si>
  <si>
    <t>K 022</t>
  </si>
  <si>
    <t>Admin</t>
  </si>
  <si>
    <t>Directie</t>
  </si>
  <si>
    <t>Werkplaats</t>
  </si>
  <si>
    <t>Douche/toilet</t>
  </si>
  <si>
    <t>Kleedkamer</t>
  </si>
  <si>
    <t>Docent / ehbo</t>
  </si>
  <si>
    <t>Traphuis</t>
  </si>
  <si>
    <t>Verkeer</t>
  </si>
  <si>
    <t>IB Ruimte</t>
  </si>
  <si>
    <t>BSO</t>
  </si>
  <si>
    <t>Slaapkamer</t>
  </si>
  <si>
    <t>Speelhal</t>
  </si>
  <si>
    <t>Peutergroep</t>
  </si>
  <si>
    <t>Baby groep</t>
  </si>
  <si>
    <t>Sport</t>
  </si>
  <si>
    <t>MIVA</t>
  </si>
  <si>
    <t>T 101</t>
  </si>
  <si>
    <t>S 101</t>
  </si>
  <si>
    <t>S 102</t>
  </si>
  <si>
    <t>S 104</t>
  </si>
  <si>
    <t>S 106</t>
  </si>
  <si>
    <t>A 102</t>
  </si>
  <si>
    <t>A 102a</t>
  </si>
  <si>
    <t>S 103</t>
  </si>
  <si>
    <t>T 102</t>
  </si>
  <si>
    <t>S 107</t>
  </si>
  <si>
    <t>S 108</t>
  </si>
  <si>
    <t>S 111</t>
  </si>
  <si>
    <t>S 112</t>
  </si>
  <si>
    <t xml:space="preserve"> A 105</t>
  </si>
  <si>
    <t>A 105 a</t>
  </si>
  <si>
    <t>S 113</t>
  </si>
  <si>
    <t>S 110</t>
  </si>
  <si>
    <t>S 109</t>
  </si>
  <si>
    <t>Portaal</t>
  </si>
  <si>
    <t>ISK Wereldschool - Waalwijk</t>
  </si>
  <si>
    <t>ISK Wereldschool - Sprang-Capelle</t>
  </si>
  <si>
    <t>Derde etage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</si>
</sst>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00"/>
    <numFmt numFmtId="169" formatCode="0.000%"/>
    <numFmt numFmtId="170" formatCode="_([$€]* #,##0.00_);_([$€]* \(#,##0.00\);_([$€]* &quot;-&quot;??_);_(@_)"/>
    <numFmt numFmtId="171" formatCode="_ [$€-413]\ * #,##0.00_ ;_ [$€-413]\ * \-#,##0.00_ ;_ [$€-413]\ * &quot;-&quot;??_ ;_ @_ "/>
    <numFmt numFmtId="172" formatCode="0\ &quot;m2&quot;"/>
    <numFmt numFmtId="173" formatCode="_-&quot;F&quot;\ * #,##0_-;_-&quot;F&quot;\ * #,##0\-;_-&quot;F&quot;\ * &quot;-&quot;_-;_-@_-"/>
    <numFmt numFmtId="174" formatCode="_-&quot;F&quot;\ * #,##0.00_-;_-&quot;F&quot;\ * #,##0.00\-;_-&quot;F&quot;\ * &quot;-&quot;??_-;_-@_-"/>
    <numFmt numFmtId="175" formatCode="General\ &quot;m²&quot;"/>
    <numFmt numFmtId="176" formatCode="0.00\ &quot;m²&quot;"/>
    <numFmt numFmtId="177" formatCode="#,##0_ ;\-#,##0\ "/>
    <numFmt numFmtId="178" formatCode="_ [$€-2]\ * #,##0.00_ ;_ [$€-2]\ * \-#,##0.00_ ;_ [$€-2]\ * &quot;-&quot;??_ ;_ @_ "/>
    <numFmt numFmtId="179" formatCode="#,##0.00_ ;\-#,##0.00\ "/>
  </numFmts>
  <fonts count="40">
    <font>
      <sz val="10"/>
      <name val="Arial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36"/>
      <name val="Univers"/>
      <family val="2"/>
    </font>
    <font>
      <b/>
      <sz val="10"/>
      <name val="Arial"/>
      <family val="2"/>
    </font>
    <font>
      <sz val="9"/>
      <name val="Humnst777 BT"/>
      <family val="2"/>
    </font>
    <font>
      <sz val="10"/>
      <name val="Courier"/>
      <family val="3"/>
    </font>
    <font>
      <b/>
      <sz val="11"/>
      <color indexed="9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eneva"/>
    </font>
    <font>
      <sz val="9"/>
      <color theme="1"/>
      <name val="Aptos"/>
      <family val="2"/>
    </font>
    <font>
      <sz val="10"/>
      <name val="Aptos"/>
      <family val="2"/>
    </font>
    <font>
      <b/>
      <sz val="9"/>
      <name val="Aptos"/>
      <family val="2"/>
    </font>
    <font>
      <sz val="9"/>
      <name val="Aptos"/>
      <family val="2"/>
    </font>
    <font>
      <b/>
      <sz val="12"/>
      <name val="Aptos"/>
      <family val="2"/>
    </font>
    <font>
      <sz val="10"/>
      <color theme="1"/>
      <name val="Aptos"/>
      <family val="2"/>
    </font>
    <font>
      <b/>
      <u/>
      <sz val="12"/>
      <name val="Aptos"/>
      <family val="2"/>
    </font>
    <font>
      <sz val="9"/>
      <color theme="0"/>
      <name val="Aptos"/>
      <family val="2"/>
    </font>
    <font>
      <b/>
      <u/>
      <sz val="9"/>
      <name val="Aptos"/>
      <family val="2"/>
    </font>
    <font>
      <b/>
      <sz val="9"/>
      <color rgb="FFFF0000"/>
      <name val="Aptos"/>
      <family val="2"/>
    </font>
    <font>
      <sz val="9"/>
      <color rgb="FFFF0000"/>
      <name val="Aptos"/>
      <family val="2"/>
    </font>
    <font>
      <sz val="9"/>
      <color indexed="9"/>
      <name val="Aptos"/>
      <family val="2"/>
    </font>
    <font>
      <sz val="9"/>
      <color indexed="8"/>
      <name val="Aptos"/>
      <family val="2"/>
    </font>
    <font>
      <b/>
      <sz val="9"/>
      <color indexed="8"/>
      <name val="Aptos"/>
      <family val="2"/>
    </font>
    <font>
      <b/>
      <sz val="9"/>
      <color theme="0"/>
      <name val="Aptos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1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 tint="-0.249977111117893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FF00"/>
        <bgColor theme="4" tint="0.79998168889431442"/>
      </patternFill>
    </fill>
    <fill>
      <patternFill patternType="solid">
        <fgColor rgb="FF00FF00"/>
        <bgColor theme="4" tint="0.59999389629810485"/>
      </patternFill>
    </fill>
    <fill>
      <patternFill patternType="solid">
        <fgColor rgb="FF2B4155"/>
        <bgColor indexed="64"/>
      </patternFill>
    </fill>
    <fill>
      <patternFill patternType="solid">
        <fgColor rgb="FF2B4155"/>
        <bgColor theme="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76">
    <xf numFmtId="0" fontId="0" fillId="0" borderId="0"/>
    <xf numFmtId="0" fontId="13" fillId="0" borderId="0"/>
    <xf numFmtId="17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167" fontId="6" fillId="0" borderId="0" applyFont="0" applyFill="0" applyBorder="0" applyAlignment="0" applyProtection="0"/>
    <xf numFmtId="165" fontId="8" fillId="0" borderId="0">
      <alignment horizontal="center" vertical="center" textRotation="90" wrapText="1"/>
    </xf>
    <xf numFmtId="0" fontId="15" fillId="2" borderId="1"/>
    <xf numFmtId="172" fontId="9" fillId="0" borderId="0"/>
    <xf numFmtId="0" fontId="16" fillId="0" borderId="0" applyNumberFormat="0" applyBorder="0">
      <protection locked="0"/>
    </xf>
    <xf numFmtId="0" fontId="17" fillId="0" borderId="0"/>
    <xf numFmtId="0" fontId="18" fillId="3" borderId="2" applyNumberFormat="0" applyFont="0" applyFill="0" applyBorder="0" applyAlignment="0">
      <alignment horizontal="right"/>
    </xf>
    <xf numFmtId="0" fontId="15" fillId="4" borderId="3" applyNumberFormat="0" applyFont="0" applyBorder="0">
      <alignment horizontal="center"/>
    </xf>
    <xf numFmtId="0" fontId="11" fillId="0" borderId="0"/>
    <xf numFmtId="0" fontId="20" fillId="0" borderId="0"/>
    <xf numFmtId="0" fontId="6" fillId="0" borderId="0"/>
    <xf numFmtId="166" fontId="6" fillId="0" borderId="0" applyFont="0" applyFill="0" applyBorder="0" applyAlignment="0" applyProtection="0"/>
    <xf numFmtId="17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9" fillId="2" borderId="1"/>
    <xf numFmtId="0" fontId="6" fillId="0" borderId="0"/>
    <xf numFmtId="0" fontId="5" fillId="0" borderId="0"/>
    <xf numFmtId="9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44" fontId="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44" fontId="23" fillId="0" borderId="0" applyFont="0" applyFill="0" applyBorder="0" applyAlignment="0" applyProtection="0"/>
    <xf numFmtId="0" fontId="24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25" fillId="0" borderId="7" xfId="0" applyFont="1" applyBorder="1" applyAlignment="1">
      <alignment vertical="center"/>
    </xf>
    <xf numFmtId="0" fontId="25" fillId="0" borderId="7" xfId="0" applyFont="1" applyBorder="1" applyAlignment="1">
      <alignment horizontal="center" vertical="center"/>
    </xf>
    <xf numFmtId="0" fontId="26" fillId="0" borderId="0" xfId="0" applyFont="1"/>
    <xf numFmtId="0" fontId="28" fillId="0" borderId="0" xfId="29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0" fontId="31" fillId="0" borderId="0" xfId="29" applyFont="1" applyAlignment="1">
      <alignment vertical="center"/>
    </xf>
    <xf numFmtId="169" fontId="28" fillId="5" borderId="0" xfId="0" applyNumberFormat="1" applyFont="1" applyFill="1" applyAlignment="1">
      <alignment vertical="center"/>
    </xf>
    <xf numFmtId="2" fontId="27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vertical="center"/>
    </xf>
    <xf numFmtId="0" fontId="28" fillId="6" borderId="0" xfId="0" applyFont="1" applyFill="1"/>
    <xf numFmtId="168" fontId="28" fillId="6" borderId="0" xfId="0" applyNumberFormat="1" applyFont="1" applyFill="1"/>
    <xf numFmtId="17" fontId="28" fillId="6" borderId="0" xfId="0" applyNumberFormat="1" applyFont="1" applyFill="1" applyAlignment="1">
      <alignment horizontal="center"/>
    </xf>
    <xf numFmtId="0" fontId="28" fillId="6" borderId="0" xfId="0" applyFont="1" applyFill="1" applyAlignment="1">
      <alignment horizontal="center"/>
    </xf>
    <xf numFmtId="0" fontId="28" fillId="0" borderId="12" xfId="29" applyFont="1" applyBorder="1" applyAlignment="1">
      <alignment horizontal="center" vertical="center"/>
    </xf>
    <xf numFmtId="0" fontId="25" fillId="0" borderId="13" xfId="0" applyFont="1" applyBorder="1" applyAlignment="1">
      <alignment horizontal="left" vertical="top"/>
    </xf>
    <xf numFmtId="0" fontId="28" fillId="0" borderId="12" xfId="29" applyFont="1" applyBorder="1" applyAlignment="1">
      <alignment horizontal="left" vertical="center"/>
    </xf>
    <xf numFmtId="0" fontId="28" fillId="0" borderId="13" xfId="0" applyFont="1" applyBorder="1" applyAlignment="1">
      <alignment vertical="center"/>
    </xf>
    <xf numFmtId="0" fontId="28" fillId="0" borderId="14" xfId="0" applyFont="1" applyBorder="1" applyAlignment="1">
      <alignment vertical="center"/>
    </xf>
    <xf numFmtId="0" fontId="27" fillId="6" borderId="0" xfId="0" applyFont="1" applyFill="1" applyAlignment="1">
      <alignment horizontal="left" vertical="center"/>
    </xf>
    <xf numFmtId="2" fontId="28" fillId="6" borderId="0" xfId="0" applyNumberFormat="1" applyFont="1" applyFill="1"/>
    <xf numFmtId="0" fontId="28" fillId="0" borderId="0" xfId="29" applyFont="1" applyAlignment="1">
      <alignment horizontal="center" vertical="center"/>
    </xf>
    <xf numFmtId="1" fontId="28" fillId="6" borderId="0" xfId="0" applyNumberFormat="1" applyFont="1" applyFill="1"/>
    <xf numFmtId="44" fontId="28" fillId="6" borderId="0" xfId="0" applyNumberFormat="1" applyFont="1" applyFill="1"/>
    <xf numFmtId="1" fontId="28" fillId="6" borderId="0" xfId="0" applyNumberFormat="1" applyFont="1" applyFill="1" applyAlignment="1">
      <alignment vertical="center"/>
    </xf>
    <xf numFmtId="1" fontId="28" fillId="6" borderId="0" xfId="0" applyNumberFormat="1" applyFont="1" applyFill="1" applyAlignment="1">
      <alignment wrapText="1"/>
    </xf>
    <xf numFmtId="44" fontId="28" fillId="6" borderId="0" xfId="0" applyNumberFormat="1" applyFont="1" applyFill="1" applyAlignment="1">
      <alignment horizontal="center"/>
    </xf>
    <xf numFmtId="44" fontId="28" fillId="6" borderId="0" xfId="53" applyFont="1" applyFill="1"/>
    <xf numFmtId="168" fontId="28" fillId="6" borderId="0" xfId="0" applyNumberFormat="1" applyFont="1" applyFill="1" applyAlignment="1">
      <alignment vertical="center"/>
    </xf>
    <xf numFmtId="0" fontId="28" fillId="6" borderId="0" xfId="0" applyFont="1" applyFill="1" applyAlignment="1">
      <alignment horizontal="center" vertical="center"/>
    </xf>
    <xf numFmtId="44" fontId="28" fillId="6" borderId="0" xfId="53" applyFont="1" applyFill="1" applyAlignment="1">
      <alignment horizontal="center" vertical="center"/>
    </xf>
    <xf numFmtId="44" fontId="28" fillId="6" borderId="0" xfId="53" applyFont="1" applyFill="1" applyAlignment="1">
      <alignment vertical="center"/>
    </xf>
    <xf numFmtId="0" fontId="28" fillId="6" borderId="0" xfId="0" applyFont="1" applyFill="1" applyAlignment="1">
      <alignment wrapText="1"/>
    </xf>
    <xf numFmtId="168" fontId="28" fillId="6" borderId="0" xfId="0" applyNumberFormat="1" applyFont="1" applyFill="1" applyAlignment="1">
      <alignment wrapText="1"/>
    </xf>
    <xf numFmtId="0" fontId="28" fillId="6" borderId="0" xfId="0" applyFont="1" applyFill="1" applyAlignment="1">
      <alignment horizontal="center" wrapText="1"/>
    </xf>
    <xf numFmtId="44" fontId="28" fillId="6" borderId="0" xfId="53" applyFont="1" applyFill="1" applyAlignment="1">
      <alignment horizontal="center" wrapText="1"/>
    </xf>
    <xf numFmtId="44" fontId="28" fillId="0" borderId="0" xfId="53" applyFont="1" applyAlignment="1">
      <alignment wrapText="1"/>
    </xf>
    <xf numFmtId="0" fontId="28" fillId="0" borderId="0" xfId="0" applyFont="1" applyAlignment="1">
      <alignment wrapText="1"/>
    </xf>
    <xf numFmtId="44" fontId="28" fillId="6" borderId="0" xfId="0" applyNumberFormat="1" applyFont="1" applyFill="1" applyAlignment="1">
      <alignment wrapText="1"/>
    </xf>
    <xf numFmtId="44" fontId="28" fillId="6" borderId="0" xfId="53" applyFont="1" applyFill="1" applyAlignment="1">
      <alignment wrapText="1"/>
    </xf>
    <xf numFmtId="44" fontId="28" fillId="6" borderId="0" xfId="0" applyNumberFormat="1" applyFont="1" applyFill="1" applyAlignment="1">
      <alignment vertical="center"/>
    </xf>
    <xf numFmtId="2" fontId="28" fillId="6" borderId="0" xfId="0" applyNumberFormat="1" applyFont="1" applyFill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33" fillId="0" borderId="0" xfId="29" applyFont="1" applyAlignment="1">
      <alignment horizontal="center" vertical="center"/>
    </xf>
    <xf numFmtId="0" fontId="27" fillId="6" borderId="0" xfId="0" applyFont="1" applyFill="1" applyAlignment="1">
      <alignment horizontal="center"/>
    </xf>
    <xf numFmtId="0" fontId="28" fillId="0" borderId="0" xfId="0" applyFont="1"/>
    <xf numFmtId="17" fontId="28" fillId="6" borderId="0" xfId="0" applyNumberFormat="1" applyFont="1" applyFill="1" applyAlignment="1">
      <alignment horizontal="center" vertical="center"/>
    </xf>
    <xf numFmtId="10" fontId="28" fillId="6" borderId="0" xfId="0" applyNumberFormat="1" applyFont="1" applyFill="1"/>
    <xf numFmtId="0" fontId="27" fillId="0" borderId="0" xfId="0" applyFont="1" applyAlignment="1">
      <alignment horizontal="center"/>
    </xf>
    <xf numFmtId="168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  <xf numFmtId="0" fontId="28" fillId="6" borderId="0" xfId="0" applyFont="1" applyFill="1" applyAlignment="1">
      <alignment vertical="center" wrapText="1"/>
    </xf>
    <xf numFmtId="0" fontId="28" fillId="0" borderId="0" xfId="0" applyFont="1" applyAlignment="1">
      <alignment horizontal="left" vertical="top"/>
    </xf>
    <xf numFmtId="0" fontId="28" fillId="0" borderId="0" xfId="0" applyFont="1" applyAlignment="1">
      <alignment horizontal="left" vertical="center"/>
    </xf>
    <xf numFmtId="175" fontId="28" fillId="0" borderId="0" xfId="0" applyNumberFormat="1" applyFont="1" applyAlignment="1">
      <alignment vertical="center"/>
    </xf>
    <xf numFmtId="175" fontId="28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4" fontId="28" fillId="0" borderId="0" xfId="0" applyNumberFormat="1" applyFont="1" applyAlignment="1">
      <alignment horizontal="center" vertical="center"/>
    </xf>
    <xf numFmtId="164" fontId="28" fillId="0" borderId="0" xfId="8" applyFont="1" applyAlignment="1">
      <alignment horizontal="right" vertical="center"/>
    </xf>
    <xf numFmtId="164" fontId="28" fillId="0" borderId="0" xfId="8" applyFont="1" applyAlignment="1">
      <alignment vertical="center"/>
    </xf>
    <xf numFmtId="3" fontId="28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left" vertical="center"/>
    </xf>
    <xf numFmtId="2" fontId="36" fillId="0" borderId="0" xfId="0" applyNumberFormat="1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44" fontId="28" fillId="0" borderId="0" xfId="0" applyNumberFormat="1" applyFont="1" applyAlignment="1">
      <alignment vertical="center"/>
    </xf>
    <xf numFmtId="44" fontId="28" fillId="0" borderId="0" xfId="0" applyNumberFormat="1" applyFont="1" applyAlignment="1">
      <alignment vertical="center" wrapText="1"/>
    </xf>
    <xf numFmtId="179" fontId="28" fillId="0" borderId="0" xfId="0" applyNumberFormat="1" applyFont="1" applyAlignment="1">
      <alignment vertical="center"/>
    </xf>
    <xf numFmtId="1" fontId="28" fillId="0" borderId="0" xfId="0" applyNumberFormat="1" applyFont="1" applyAlignment="1">
      <alignment vertical="center"/>
    </xf>
    <xf numFmtId="164" fontId="28" fillId="6" borderId="0" xfId="0" applyNumberFormat="1" applyFont="1" applyFill="1" applyAlignment="1">
      <alignment horizontal="center" vertical="center"/>
    </xf>
    <xf numFmtId="4" fontId="28" fillId="0" borderId="0" xfId="0" applyNumberFormat="1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/>
    </xf>
    <xf numFmtId="4" fontId="25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right" vertical="center"/>
    </xf>
    <xf numFmtId="171" fontId="25" fillId="0" borderId="0" xfId="0" applyNumberFormat="1" applyFont="1" applyAlignment="1">
      <alignment horizontal="center" vertical="center"/>
    </xf>
    <xf numFmtId="44" fontId="25" fillId="0" borderId="0" xfId="53" applyFont="1" applyFill="1" applyAlignment="1">
      <alignment horizontal="center" vertical="center"/>
    </xf>
    <xf numFmtId="0" fontId="25" fillId="9" borderId="0" xfId="0" applyFont="1" applyFill="1" applyAlignment="1">
      <alignment horizontal="center" vertical="center"/>
    </xf>
    <xf numFmtId="0" fontId="25" fillId="9" borderId="0" xfId="0" applyFont="1" applyFill="1" applyAlignment="1">
      <alignment horizontal="left" vertical="center"/>
    </xf>
    <xf numFmtId="0" fontId="25" fillId="9" borderId="0" xfId="0" applyFont="1" applyFill="1" applyAlignment="1">
      <alignment vertical="center"/>
    </xf>
    <xf numFmtId="0" fontId="25" fillId="9" borderId="0" xfId="0" applyFont="1" applyFill="1" applyAlignment="1">
      <alignment horizontal="right" vertical="center"/>
    </xf>
    <xf numFmtId="171" fontId="25" fillId="9" borderId="0" xfId="0" applyNumberFormat="1" applyFont="1" applyFill="1" applyAlignment="1">
      <alignment horizontal="center" vertical="center"/>
    </xf>
    <xf numFmtId="0" fontId="27" fillId="0" borderId="0" xfId="0" applyFont="1" applyAlignment="1">
      <alignment vertical="center"/>
    </xf>
    <xf numFmtId="3" fontId="28" fillId="0" borderId="0" xfId="8" applyNumberFormat="1" applyFont="1" applyAlignment="1">
      <alignment vertical="center"/>
    </xf>
    <xf numFmtId="9" fontId="28" fillId="0" borderId="0" xfId="37" applyFont="1" applyAlignment="1">
      <alignment vertical="center"/>
    </xf>
    <xf numFmtId="0" fontId="37" fillId="0" borderId="0" xfId="28" applyFont="1" applyAlignment="1">
      <alignment horizontal="center"/>
    </xf>
    <xf numFmtId="0" fontId="37" fillId="0" borderId="0" xfId="28" applyFont="1"/>
    <xf numFmtId="9" fontId="37" fillId="0" borderId="0" xfId="37" applyFont="1"/>
    <xf numFmtId="0" fontId="37" fillId="0" borderId="0" xfId="28" applyFont="1" applyAlignment="1">
      <alignment horizontal="center" vertical="center"/>
    </xf>
    <xf numFmtId="3" fontId="25" fillId="0" borderId="7" xfId="0" applyNumberFormat="1" applyFont="1" applyBorder="1" applyAlignment="1">
      <alignment vertical="center"/>
    </xf>
    <xf numFmtId="171" fontId="25" fillId="0" borderId="7" xfId="0" applyNumberFormat="1" applyFont="1" applyBorder="1" applyAlignment="1">
      <alignment vertical="center"/>
    </xf>
    <xf numFmtId="0" fontId="30" fillId="10" borderId="7" xfId="0" applyFont="1" applyFill="1" applyBorder="1" applyAlignment="1">
      <alignment horizontal="center" vertical="center"/>
    </xf>
    <xf numFmtId="0" fontId="30" fillId="10" borderId="7" xfId="0" applyFont="1" applyFill="1" applyBorder="1" applyAlignment="1">
      <alignment vertical="center"/>
    </xf>
    <xf numFmtId="177" fontId="30" fillId="10" borderId="7" xfId="0" applyNumberFormat="1" applyFont="1" applyFill="1" applyBorder="1" applyAlignment="1">
      <alignment vertical="center"/>
    </xf>
    <xf numFmtId="171" fontId="30" fillId="10" borderId="7" xfId="0" applyNumberFormat="1" applyFont="1" applyFill="1" applyBorder="1" applyAlignment="1">
      <alignment vertical="center"/>
    </xf>
    <xf numFmtId="0" fontId="38" fillId="0" borderId="0" xfId="28" applyFont="1"/>
    <xf numFmtId="171" fontId="26" fillId="0" borderId="7" xfId="0" applyNumberFormat="1" applyFont="1" applyBorder="1" applyAlignment="1">
      <alignment vertical="center"/>
    </xf>
    <xf numFmtId="179" fontId="37" fillId="0" borderId="0" xfId="28" applyNumberFormat="1" applyFont="1"/>
    <xf numFmtId="171" fontId="37" fillId="0" borderId="0" xfId="28" applyNumberFormat="1" applyFont="1"/>
    <xf numFmtId="0" fontId="25" fillId="7" borderId="7" xfId="0" applyFont="1" applyFill="1" applyBorder="1" applyAlignment="1">
      <alignment horizontal="left" vertical="center"/>
    </xf>
    <xf numFmtId="0" fontId="25" fillId="8" borderId="7" xfId="0" applyFont="1" applyFill="1" applyBorder="1" applyAlignment="1">
      <alignment horizontal="left" vertical="center"/>
    </xf>
    <xf numFmtId="0" fontId="28" fillId="7" borderId="7" xfId="0" applyFont="1" applyFill="1" applyBorder="1" applyAlignment="1">
      <alignment vertical="center"/>
    </xf>
    <xf numFmtId="178" fontId="28" fillId="7" borderId="7" xfId="0" applyNumberFormat="1" applyFont="1" applyFill="1" applyBorder="1" applyAlignment="1">
      <alignment horizontal="center" vertical="center"/>
    </xf>
    <xf numFmtId="0" fontId="28" fillId="7" borderId="6" xfId="0" applyFont="1" applyFill="1" applyBorder="1" applyAlignment="1">
      <alignment vertical="center"/>
    </xf>
    <xf numFmtId="0" fontId="28" fillId="7" borderId="4" xfId="0" applyFont="1" applyFill="1" applyBorder="1" applyAlignment="1">
      <alignment vertical="center"/>
    </xf>
    <xf numFmtId="0" fontId="28" fillId="7" borderId="9" xfId="0" applyFont="1" applyFill="1" applyBorder="1" applyAlignment="1">
      <alignment vertical="center"/>
    </xf>
    <xf numFmtId="44" fontId="37" fillId="0" borderId="0" xfId="53" applyFont="1"/>
    <xf numFmtId="2" fontId="39" fillId="14" borderId="10" xfId="0" applyNumberFormat="1" applyFont="1" applyFill="1" applyBorder="1" applyAlignment="1">
      <alignment vertical="center" wrapText="1"/>
    </xf>
    <xf numFmtId="2" fontId="39" fillId="14" borderId="11" xfId="0" applyNumberFormat="1" applyFont="1" applyFill="1" applyBorder="1" applyAlignment="1">
      <alignment vertical="center" wrapText="1"/>
    </xf>
    <xf numFmtId="0" fontId="39" fillId="14" borderId="11" xfId="0" applyFont="1" applyFill="1" applyBorder="1" applyAlignment="1">
      <alignment vertical="center" wrapText="1"/>
    </xf>
    <xf numFmtId="0" fontId="28" fillId="14" borderId="0" xfId="0" applyFont="1" applyFill="1" applyAlignment="1">
      <alignment vertical="center"/>
    </xf>
    <xf numFmtId="0" fontId="28" fillId="14" borderId="0" xfId="29" applyFont="1" applyFill="1" applyAlignment="1">
      <alignment horizontal="center" vertical="center" wrapText="1"/>
    </xf>
    <xf numFmtId="0" fontId="28" fillId="14" borderId="0" xfId="29" applyFont="1" applyFill="1" applyAlignment="1">
      <alignment vertical="center" wrapText="1"/>
    </xf>
    <xf numFmtId="0" fontId="28" fillId="14" borderId="0" xfId="0" applyFont="1" applyFill="1" applyAlignment="1">
      <alignment vertical="center" wrapText="1"/>
    </xf>
    <xf numFmtId="2" fontId="28" fillId="14" borderId="0" xfId="0" applyNumberFormat="1" applyFont="1" applyFill="1" applyAlignment="1">
      <alignment vertical="center" wrapText="1"/>
    </xf>
    <xf numFmtId="2" fontId="28" fillId="14" borderId="0" xfId="0" applyNumberFormat="1" applyFont="1" applyFill="1" applyAlignment="1">
      <alignment horizontal="center" vertical="center" wrapText="1"/>
    </xf>
    <xf numFmtId="0" fontId="28" fillId="14" borderId="0" xfId="0" applyFont="1" applyFill="1" applyAlignment="1">
      <alignment horizontal="center" vertical="center" wrapText="1"/>
    </xf>
    <xf numFmtId="0" fontId="32" fillId="15" borderId="0" xfId="0" applyFont="1" applyFill="1" applyAlignment="1">
      <alignment horizontal="center" vertical="center" wrapText="1"/>
    </xf>
    <xf numFmtId="0" fontId="32" fillId="15" borderId="0" xfId="0" applyFont="1" applyFill="1" applyAlignment="1">
      <alignment vertical="center" wrapText="1"/>
    </xf>
    <xf numFmtId="164" fontId="32" fillId="15" borderId="0" xfId="0" applyNumberFormat="1" applyFont="1" applyFill="1" applyAlignment="1">
      <alignment horizontal="center" vertical="center" wrapText="1"/>
    </xf>
    <xf numFmtId="0" fontId="32" fillId="15" borderId="7" xfId="0" applyFont="1" applyFill="1" applyBorder="1" applyAlignment="1">
      <alignment horizontal="center" vertical="center" wrapText="1"/>
    </xf>
    <xf numFmtId="0" fontId="32" fillId="15" borderId="7" xfId="0" applyFont="1" applyFill="1" applyBorder="1" applyAlignment="1">
      <alignment horizontal="left" vertical="center" wrapText="1"/>
    </xf>
    <xf numFmtId="167" fontId="32" fillId="15" borderId="7" xfId="19" applyFont="1" applyFill="1" applyBorder="1" applyAlignment="1">
      <alignment horizontal="center" vertical="center" wrapText="1"/>
    </xf>
    <xf numFmtId="171" fontId="32" fillId="15" borderId="8" xfId="0" applyNumberFormat="1" applyFont="1" applyFill="1" applyBorder="1" applyAlignment="1">
      <alignment horizontal="center" vertical="center" wrapText="1"/>
    </xf>
    <xf numFmtId="0" fontId="28" fillId="0" borderId="16" xfId="0" applyFont="1" applyBorder="1" applyAlignment="1">
      <alignment vertical="center"/>
    </xf>
    <xf numFmtId="0" fontId="28" fillId="0" borderId="15" xfId="29" applyFont="1" applyBorder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left" vertical="center"/>
    </xf>
    <xf numFmtId="2" fontId="39" fillId="0" borderId="10" xfId="0" applyNumberFormat="1" applyFont="1" applyBorder="1" applyAlignment="1">
      <alignment vertical="center" wrapText="1"/>
    </xf>
    <xf numFmtId="2" fontId="39" fillId="0" borderId="11" xfId="0" applyNumberFormat="1" applyFont="1" applyBorder="1" applyAlignment="1">
      <alignment vertical="center" wrapText="1"/>
    </xf>
    <xf numFmtId="0" fontId="39" fillId="0" borderId="11" xfId="0" applyFont="1" applyBorder="1" applyAlignment="1">
      <alignment vertical="center" wrapText="1"/>
    </xf>
    <xf numFmtId="1" fontId="28" fillId="0" borderId="17" xfId="0" applyNumberFormat="1" applyFont="1" applyBorder="1" applyAlignment="1">
      <alignment horizontal="center" vertical="center"/>
    </xf>
    <xf numFmtId="2" fontId="28" fillId="0" borderId="14" xfId="0" applyNumberFormat="1" applyFont="1" applyBorder="1" applyAlignment="1">
      <alignment vertical="center"/>
    </xf>
    <xf numFmtId="0" fontId="25" fillId="0" borderId="13" xfId="29" applyFont="1" applyBorder="1" applyAlignment="1">
      <alignment vertical="center"/>
    </xf>
    <xf numFmtId="0" fontId="28" fillId="0" borderId="13" xfId="29" applyFont="1" applyBorder="1" applyAlignment="1">
      <alignment vertical="center"/>
    </xf>
    <xf numFmtId="0" fontId="28" fillId="6" borderId="0" xfId="0" applyFont="1" applyFill="1" applyAlignment="1">
      <alignment horizontal="left" vertical="top"/>
    </xf>
    <xf numFmtId="0" fontId="34" fillId="0" borderId="0" xfId="0" applyFont="1" applyAlignment="1">
      <alignment horizontal="left" vertical="center"/>
    </xf>
    <xf numFmtId="0" fontId="35" fillId="11" borderId="0" xfId="0" applyFont="1" applyFill="1" applyAlignment="1">
      <alignment horizontal="center" vertical="center"/>
    </xf>
    <xf numFmtId="0" fontId="35" fillId="11" borderId="0" xfId="0" applyFont="1" applyFill="1" applyAlignment="1">
      <alignment horizontal="left" vertical="center"/>
    </xf>
    <xf numFmtId="175" fontId="28" fillId="6" borderId="0" xfId="0" applyNumberFormat="1" applyFont="1" applyFill="1" applyAlignment="1">
      <alignment vertical="center"/>
    </xf>
    <xf numFmtId="175" fontId="28" fillId="6" borderId="0" xfId="0" applyNumberFormat="1" applyFont="1" applyFill="1" applyAlignment="1">
      <alignment horizontal="center" vertical="center"/>
    </xf>
    <xf numFmtId="0" fontId="28" fillId="6" borderId="0" xfId="0" applyFont="1" applyFill="1" applyAlignment="1">
      <alignment horizontal="left" vertical="center"/>
    </xf>
    <xf numFmtId="1" fontId="28" fillId="0" borderId="0" xfId="0" applyNumberFormat="1" applyFont="1" applyAlignment="1">
      <alignment horizontal="center"/>
    </xf>
    <xf numFmtId="176" fontId="28" fillId="0" borderId="0" xfId="0" applyNumberFormat="1" applyFont="1" applyAlignment="1">
      <alignment vertical="center"/>
    </xf>
    <xf numFmtId="2" fontId="28" fillId="0" borderId="0" xfId="0" applyNumberFormat="1" applyFont="1" applyAlignment="1">
      <alignment horizontal="center"/>
    </xf>
    <xf numFmtId="176" fontId="25" fillId="0" borderId="0" xfId="0" applyNumberFormat="1" applyFont="1" applyAlignment="1">
      <alignment vertical="center"/>
    </xf>
    <xf numFmtId="1" fontId="28" fillId="0" borderId="0" xfId="0" applyNumberFormat="1" applyFont="1" applyAlignment="1">
      <alignment horizontal="center" vertical="center"/>
    </xf>
    <xf numFmtId="176" fontId="25" fillId="0" borderId="0" xfId="0" applyNumberFormat="1" applyFont="1" applyAlignment="1">
      <alignment horizontal="center" vertical="center"/>
    </xf>
    <xf numFmtId="164" fontId="25" fillId="5" borderId="0" xfId="0" applyNumberFormat="1" applyFont="1" applyFill="1" applyAlignment="1" applyProtection="1">
      <alignment horizontal="center" vertical="center"/>
      <protection locked="0"/>
    </xf>
    <xf numFmtId="4" fontId="26" fillId="0" borderId="0" xfId="0" applyNumberFormat="1" applyFont="1" applyAlignment="1">
      <alignment vertical="center"/>
    </xf>
    <xf numFmtId="0" fontId="31" fillId="0" borderId="0" xfId="29" applyFont="1" applyAlignment="1">
      <alignment horizontal="center" vertical="center"/>
    </xf>
    <xf numFmtId="169" fontId="27" fillId="5" borderId="7" xfId="0" applyNumberFormat="1" applyFont="1" applyFill="1" applyBorder="1" applyAlignment="1">
      <alignment horizontal="center" vertical="center"/>
    </xf>
    <xf numFmtId="169" fontId="28" fillId="5" borderId="7" xfId="0" applyNumberFormat="1" applyFont="1" applyFill="1" applyBorder="1" applyAlignment="1">
      <alignment horizontal="center" vertical="center"/>
    </xf>
    <xf numFmtId="0" fontId="28" fillId="13" borderId="6" xfId="0" applyFont="1" applyFill="1" applyBorder="1" applyAlignment="1" applyProtection="1">
      <alignment horizontal="center" vertical="center"/>
      <protection locked="0"/>
    </xf>
    <xf numFmtId="0" fontId="28" fillId="13" borderId="4" xfId="0" applyFont="1" applyFill="1" applyBorder="1" applyAlignment="1" applyProtection="1">
      <alignment horizontal="center" vertical="center"/>
      <protection locked="0"/>
    </xf>
    <xf numFmtId="0" fontId="28" fillId="13" borderId="9" xfId="0" applyFont="1" applyFill="1" applyBorder="1" applyAlignment="1" applyProtection="1">
      <alignment horizontal="center" vertical="center"/>
      <protection locked="0"/>
    </xf>
    <xf numFmtId="2" fontId="39" fillId="14" borderId="6" xfId="0" applyNumberFormat="1" applyFont="1" applyFill="1" applyBorder="1" applyAlignment="1">
      <alignment horizontal="left" vertical="center"/>
    </xf>
    <xf numFmtId="2" fontId="39" fillId="14" borderId="4" xfId="0" applyNumberFormat="1" applyFont="1" applyFill="1" applyBorder="1" applyAlignment="1">
      <alignment horizontal="left" vertical="center"/>
    </xf>
    <xf numFmtId="49" fontId="39" fillId="16" borderId="4" xfId="28" applyNumberFormat="1" applyFont="1" applyFill="1" applyBorder="1" applyAlignment="1" applyProtection="1">
      <alignment horizontal="left" vertical="center"/>
      <protection locked="0"/>
    </xf>
    <xf numFmtId="49" fontId="39" fillId="16" borderId="9" xfId="28" applyNumberFormat="1" applyFont="1" applyFill="1" applyBorder="1" applyAlignment="1" applyProtection="1">
      <alignment horizontal="left" vertical="center"/>
      <protection locked="0"/>
    </xf>
    <xf numFmtId="49" fontId="28" fillId="12" borderId="6" xfId="0" applyNumberFormat="1" applyFont="1" applyFill="1" applyBorder="1" applyAlignment="1" applyProtection="1">
      <alignment horizontal="center" vertical="center"/>
      <protection locked="0"/>
    </xf>
    <xf numFmtId="49" fontId="28" fillId="12" borderId="9" xfId="0" applyNumberFormat="1" applyFont="1" applyFill="1" applyBorder="1" applyAlignment="1" applyProtection="1">
      <alignment horizontal="center" vertical="center"/>
      <protection locked="0"/>
    </xf>
    <xf numFmtId="49" fontId="28" fillId="13" borderId="6" xfId="0" applyNumberFormat="1" applyFont="1" applyFill="1" applyBorder="1" applyAlignment="1" applyProtection="1">
      <alignment horizontal="center" vertical="center"/>
      <protection locked="0"/>
    </xf>
    <xf numFmtId="49" fontId="28" fillId="13" borderId="9" xfId="0" applyNumberFormat="1" applyFont="1" applyFill="1" applyBorder="1" applyAlignment="1" applyProtection="1">
      <alignment horizontal="center" vertical="center"/>
      <protection locked="0"/>
    </xf>
    <xf numFmtId="49" fontId="28" fillId="12" borderId="4" xfId="0" applyNumberFormat="1" applyFont="1" applyFill="1" applyBorder="1" applyAlignment="1" applyProtection="1">
      <alignment horizontal="center" vertical="center"/>
      <protection locked="0"/>
    </xf>
    <xf numFmtId="49" fontId="28" fillId="13" borderId="4" xfId="0" applyNumberFormat="1" applyFont="1" applyFill="1" applyBorder="1" applyAlignment="1" applyProtection="1">
      <alignment horizontal="center" vertical="center"/>
      <protection locked="0"/>
    </xf>
    <xf numFmtId="0" fontId="29" fillId="0" borderId="5" xfId="29" applyFont="1" applyBorder="1" applyAlignment="1">
      <alignment horizontal="center" vertical="center"/>
    </xf>
    <xf numFmtId="169" fontId="27" fillId="5" borderId="6" xfId="0" applyNumberFormat="1" applyFont="1" applyFill="1" applyBorder="1" applyAlignment="1">
      <alignment horizontal="center" vertical="center"/>
    </xf>
    <xf numFmtId="169" fontId="28" fillId="5" borderId="4" xfId="0" applyNumberFormat="1" applyFont="1" applyFill="1" applyBorder="1" applyAlignment="1">
      <alignment horizontal="center" vertical="center"/>
    </xf>
    <xf numFmtId="0" fontId="31" fillId="0" borderId="5" xfId="29" applyFont="1" applyBorder="1" applyAlignment="1">
      <alignment horizontal="center" vertical="center"/>
    </xf>
    <xf numFmtId="0" fontId="33" fillId="0" borderId="0" xfId="29" applyFont="1" applyAlignment="1">
      <alignment horizontal="left" vertical="center"/>
    </xf>
    <xf numFmtId="4" fontId="28" fillId="0" borderId="0" xfId="0" applyNumberFormat="1" applyFont="1" applyAlignment="1">
      <alignment horizontal="center" vertical="center"/>
    </xf>
  </cellXfs>
  <cellStyles count="76">
    <cellStyle name="%" xfId="1" xr:uid="{00000000-0005-0000-0000-000000000000}"/>
    <cellStyle name="% 2" xfId="38" xr:uid="{00000000-0005-0000-0000-000001000000}"/>
    <cellStyle name="Euro" xfId="2" xr:uid="{00000000-0005-0000-0000-000002000000}"/>
    <cellStyle name="Euro 10" xfId="3" xr:uid="{00000000-0005-0000-0000-000003000000}"/>
    <cellStyle name="Euro 11" xfId="4" xr:uid="{00000000-0005-0000-0000-000004000000}"/>
    <cellStyle name="Euro 12" xfId="5" xr:uid="{00000000-0005-0000-0000-000005000000}"/>
    <cellStyle name="Euro 13" xfId="6" xr:uid="{00000000-0005-0000-0000-000006000000}"/>
    <cellStyle name="Euro 14" xfId="7" xr:uid="{00000000-0005-0000-0000-000007000000}"/>
    <cellStyle name="Euro 15" xfId="8" xr:uid="{00000000-0005-0000-0000-000008000000}"/>
    <cellStyle name="Euro 15 2" xfId="39" xr:uid="{00000000-0005-0000-0000-000009000000}"/>
    <cellStyle name="Euro 2" xfId="9" xr:uid="{00000000-0005-0000-0000-00000A000000}"/>
    <cellStyle name="Euro 3" xfId="10" xr:uid="{00000000-0005-0000-0000-00000B000000}"/>
    <cellStyle name="Euro 4" xfId="11" xr:uid="{00000000-0005-0000-0000-00000C000000}"/>
    <cellStyle name="Euro 5" xfId="12" xr:uid="{00000000-0005-0000-0000-00000D000000}"/>
    <cellStyle name="Euro 6" xfId="13" xr:uid="{00000000-0005-0000-0000-00000E000000}"/>
    <cellStyle name="Euro 7" xfId="14" xr:uid="{00000000-0005-0000-0000-00000F000000}"/>
    <cellStyle name="Euro 8" xfId="15" xr:uid="{00000000-0005-0000-0000-000010000000}"/>
    <cellStyle name="Euro 9" xfId="16" xr:uid="{00000000-0005-0000-0000-000011000000}"/>
    <cellStyle name="Euro_1.5 Ruimtestaten SRO N2" xfId="17" xr:uid="{00000000-0005-0000-0000-000012000000}"/>
    <cellStyle name="Followed Hyperlink_Adres-Gymzalen.xls" xfId="18" xr:uid="{00000000-0005-0000-0000-000013000000}"/>
    <cellStyle name="Komma 2" xfId="19" xr:uid="{00000000-0005-0000-0000-000015000000}"/>
    <cellStyle name="Komma 2 2" xfId="58" xr:uid="{2A492E22-8071-495F-B395-533F59284596}"/>
    <cellStyle name="Komma 3" xfId="36" xr:uid="{00000000-0005-0000-0000-000016000000}"/>
    <cellStyle name="Komma 3 2" xfId="61" xr:uid="{6186048D-7B8C-4745-99A0-D638432F2B56}"/>
    <cellStyle name="Komma 4" xfId="55" xr:uid="{919DEB51-BFC8-47F3-8C42-1E0AE3D3F518}"/>
    <cellStyle name="Komma 4 2" xfId="73" xr:uid="{51C89407-043E-4BC6-98A8-049224F0D4C8}"/>
    <cellStyle name="Koppen_rekenblad" xfId="20" xr:uid="{00000000-0005-0000-0000-000017000000}"/>
    <cellStyle name="koppenrekenblad2" xfId="21" xr:uid="{00000000-0005-0000-0000-000018000000}"/>
    <cellStyle name="koppenrekenblad2 2" xfId="40" xr:uid="{00000000-0005-0000-0000-000019000000}"/>
    <cellStyle name="m2" xfId="22" xr:uid="{00000000-0005-0000-0000-00001A000000}"/>
    <cellStyle name="NIBa standaard" xfId="23" xr:uid="{00000000-0005-0000-0000-00001B000000}"/>
    <cellStyle name="Ongedefinieerd" xfId="24" xr:uid="{00000000-0005-0000-0000-00001C000000}"/>
    <cellStyle name="prijslijst" xfId="25" xr:uid="{00000000-0005-0000-0000-00001D000000}"/>
    <cellStyle name="Procent" xfId="37" builtinId="5"/>
    <cellStyle name="Procent 2" xfId="34" xr:uid="{00000000-0005-0000-0000-00001F000000}"/>
    <cellStyle name="Procent 3" xfId="43" xr:uid="{00000000-0005-0000-0000-000020000000}"/>
    <cellStyle name="Ruimtestaat_Koppen" xfId="26" xr:uid="{00000000-0005-0000-0000-000021000000}"/>
    <cellStyle name="Standaard" xfId="0" builtinId="0"/>
    <cellStyle name="Standaard 10 2" xfId="57" xr:uid="{C61B1C61-3F3F-4272-B325-767678D74ECF}"/>
    <cellStyle name="Standaard 2" xfId="27" xr:uid="{00000000-0005-0000-0000-000023000000}"/>
    <cellStyle name="Standaard 2 2" xfId="41" xr:uid="{00000000-0005-0000-0000-000024000000}"/>
    <cellStyle name="Standaard 3" xfId="28" xr:uid="{00000000-0005-0000-0000-000025000000}"/>
    <cellStyle name="Standaard 3 2" xfId="42" xr:uid="{00000000-0005-0000-0000-000026000000}"/>
    <cellStyle name="Standaard 3 2 2" xfId="50" xr:uid="{00000000-0005-0000-0000-000027000000}"/>
    <cellStyle name="Standaard 3 2 2 2" xfId="69" xr:uid="{DAEC5A13-F869-40DC-B6E1-FAB72A17125F}"/>
    <cellStyle name="Standaard 3 2 3" xfId="46" xr:uid="{00000000-0005-0000-0000-000028000000}"/>
    <cellStyle name="Standaard 3 2 3 2" xfId="65" xr:uid="{EBF4262D-2F5C-46E3-BCA0-ED97D4279F9E}"/>
    <cellStyle name="Standaard 3 2 4" xfId="62" xr:uid="{EBD8D7AB-0B76-4121-B932-1425AC32EE1E}"/>
    <cellStyle name="Standaard 3 3" xfId="48" xr:uid="{00000000-0005-0000-0000-000029000000}"/>
    <cellStyle name="Standaard 3 3 2" xfId="51" xr:uid="{00000000-0005-0000-0000-00002A000000}"/>
    <cellStyle name="Standaard 3 3 2 2" xfId="70" xr:uid="{DAFF012D-75FE-4D49-BF40-9130E5535FC2}"/>
    <cellStyle name="Standaard 3 3 3" xfId="67" xr:uid="{36341F05-AA12-40AB-A236-CFA73F1D3A81}"/>
    <cellStyle name="Standaard 3 4" xfId="49" xr:uid="{00000000-0005-0000-0000-00002B000000}"/>
    <cellStyle name="Standaard 3 4 2" xfId="68" xr:uid="{E244E67B-732F-46AB-A864-45354C95C755}"/>
    <cellStyle name="Standaard 3 5" xfId="44" xr:uid="{00000000-0005-0000-0000-00002C000000}"/>
    <cellStyle name="Standaard 3 5 2" xfId="63" xr:uid="{0BD0EC5F-FFA4-4B91-A810-A2B9111254A6}"/>
    <cellStyle name="Standaard 3 6" xfId="52" xr:uid="{00000000-0005-0000-0000-00002D000000}"/>
    <cellStyle name="Standaard 3 6 2" xfId="71" xr:uid="{2DB36948-0132-48B5-AFB3-362E777C809A}"/>
    <cellStyle name="Standaard 3 7" xfId="59" xr:uid="{BBB55D53-91A6-4BEB-B165-115B801D778F}"/>
    <cellStyle name="Standaard 4" xfId="29" xr:uid="{00000000-0005-0000-0000-00002E000000}"/>
    <cellStyle name="Standaard 5" xfId="33" xr:uid="{00000000-0005-0000-0000-00002F000000}"/>
    <cellStyle name="Standaard 6" xfId="54" xr:uid="{E455430A-9DF4-46E1-A18E-520926441726}"/>
    <cellStyle name="Standaard 7" xfId="75" xr:uid="{95832036-9989-4404-93AA-9F417CCA343C}"/>
    <cellStyle name="Valuta" xfId="53" builtinId="4"/>
    <cellStyle name="Valuta 2" xfId="30" xr:uid="{00000000-0005-0000-0000-000031000000}"/>
    <cellStyle name="Valuta 3" xfId="35" xr:uid="{00000000-0005-0000-0000-000032000000}"/>
    <cellStyle name="Valuta 3 2" xfId="60" xr:uid="{942E41F7-F4A6-42CE-B1C1-B8BBB35F9936}"/>
    <cellStyle name="Valuta 4" xfId="47" xr:uid="{00000000-0005-0000-0000-000033000000}"/>
    <cellStyle name="Valuta 4 2" xfId="66" xr:uid="{5EB5C5AA-7C57-4218-8E63-056C1A13E0E4}"/>
    <cellStyle name="Valuta 5" xfId="45" xr:uid="{00000000-0005-0000-0000-000034000000}"/>
    <cellStyle name="Valuta 5 2" xfId="64" xr:uid="{BC1E8891-794D-45E4-A37D-E3DE3AC06586}"/>
    <cellStyle name="Valuta 6" xfId="56" xr:uid="{2F6036FC-E1D4-4DD3-A240-4ECECFEECB7D}"/>
    <cellStyle name="Valuta 6 2" xfId="74" xr:uid="{E3A8307F-1F63-4DEC-BC68-95A22994F8A7}"/>
    <cellStyle name="Valuta 7" xfId="72" xr:uid="{8FEF3307-EEDB-4E6D-B28C-182D190EE40B}"/>
    <cellStyle name="Währung [0]_Aufmaß" xfId="31" xr:uid="{00000000-0005-0000-0000-000035000000}"/>
    <cellStyle name="Währung_Aufmaß" xfId="32" xr:uid="{00000000-0005-0000-0000-000036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64" formatCode="_-&quot;€&quot;\ * #,##0.00_-;_-&quot;€&quot;\ * #,##0.00\-;_-&quot;€&quot;\ * &quot;-&quot;??_-;_-@_-"/>
      <fill>
        <patternFill patternType="solid">
          <fgColor indexed="64"/>
          <bgColor indexed="11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vertAlign val="baseline"/>
        <name val="Aptos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81" formatCode="#,##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  <numFmt numFmtId="180" formatCode="#.##000"/>
      <fill>
        <patternFill patternType="solid">
          <fgColor rgb="FFB8CCE4"/>
          <bgColor rgb="FFBFBFB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"/>
        <family val="2"/>
        <scheme val="none"/>
      </font>
      <numFmt numFmtId="180" formatCode="#.##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6" formatCode="0.00\ &quot;m²&quot;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176" formatCode="0.00\ &quot;m²&quot;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75" formatCode="General\ &quot;m²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vertical="center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9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vertAlign val="baseline"/>
        <color auto="1"/>
        <name val="Aptos"/>
        <family val="2"/>
        <scheme val="none"/>
      </font>
      <alignment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>
        <left style="thin">
          <color theme="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ptos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0" formatCode="General"/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9"/>
        <name val="Aptos"/>
        <family val="2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79998168889431442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sz val="9"/>
        <color theme="1"/>
        <name val="Aptos"/>
        <family val="2"/>
        <scheme val="none"/>
      </font>
      <numFmt numFmtId="0" formatCode="General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171" formatCode="_ [$€-413]\ * #,##0.00_ ;_ [$€-413]\ * \-#,##0.00_ ;_ [$€-413]\ * &quot;-&quot;??_ ;_ @_ "/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numFmt numFmtId="177" formatCode="#,##0_ ;\-#,##0\ "/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numFmt numFmtId="3" formatCode="#,##0"/>
      <fill>
        <patternFill patternType="solid">
          <fgColor theme="4" tint="0.59999389629810485"/>
          <bgColor theme="4" tint="0.5999938962981048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"/>
        <family val="2"/>
        <scheme val="none"/>
      </font>
      <fill>
        <patternFill patternType="solid">
          <fgColor theme="4" tint="0.59999389629810485"/>
          <bgColor theme="4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ptos"/>
        <family val="2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vertAlign val="baseline"/>
        <name val="Aptos"/>
        <family val="2"/>
        <scheme val="none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Aptos"/>
        <family val="2"/>
        <scheme val="none"/>
      </font>
      <fill>
        <patternFill patternType="solid">
          <fgColor theme="4"/>
          <bgColor rgb="FF2B415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9" defaultPivotStyle="PivotStyleLight16">
    <tableStyle name="Blad1-style" pivot="0" count="3" xr9:uid="{3A606BAB-08C5-4BD1-9874-46B6E3D498C5}">
      <tableStyleElement type="headerRow" dxfId="103"/>
      <tableStyleElement type="firstRowStripe" dxfId="102"/>
      <tableStyleElement type="secondRowStripe" dxfId="101"/>
    </tableStyle>
  </tableStyles>
  <colors>
    <mruColors>
      <color rgb="FF00FF00"/>
      <color rgb="FF0E096B"/>
      <color rgb="FF346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1415254</xdr:colOff>
      <xdr:row>1</xdr:row>
      <xdr:rowOff>34936</xdr:rowOff>
    </xdr:from>
    <xdr:to>
      <xdr:col>2</xdr:col>
      <xdr:colOff>1125242</xdr:colOff>
      <xdr:row>3</xdr:row>
      <xdr:rowOff>323816</xdr:rowOff>
    </xdr:to>
    <xdr:pic>
      <xdr:nvPicPr>
        <xdr:cNvPr id="2" name="Afbeelding 1" descr="Willem van Oranje Onderwijsgroep">
          <a:extLst>
            <a:ext uri="{FF2B5EF4-FFF2-40B4-BE49-F238E27FC236}">
              <a16:creationId xmlns:a16="http://schemas.microsoft.com/office/drawing/2014/main" id="{4B455480-D6E3-4257-8BAC-49CBC71AFB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25" b="34556"/>
        <a:stretch>
          <a:fillRect/>
        </a:stretch>
      </xdr:blipFill>
      <xdr:spPr bwMode="auto">
        <a:xfrm>
          <a:off x="1778496" y="236737"/>
          <a:ext cx="1548958" cy="73665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Gegevens\Excel\Calc\AZR\AZR%20psychiatr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Voor..van\meten%20glas\meten%20glas\meten%20glas\meten%20glas\meten%20glas\meten%20glas\meten%20glas\meten%20glas\ati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lad3 (3)"/>
      <sheetName val="Blad3 (2)"/>
      <sheetName val="Blad1"/>
      <sheetName val="Blad2"/>
      <sheetName val="Blad3"/>
      <sheetName val="Blad4"/>
      <sheetName val="Psychiatrie"/>
      <sheetName val="Nummers"/>
      <sheetName val="Menu"/>
      <sheetName val="Tijdnormen"/>
      <sheetName val="Frekwenties"/>
      <sheetName val="Vloeren"/>
      <sheetName val="Uitgangspunten"/>
      <sheetName val="hiddenSheet"/>
      <sheetName val="Blad3_(3)"/>
      <sheetName val="Blad3_(2)"/>
      <sheetName val="dv_info"/>
      <sheetName val="Kalender"/>
      <sheetName val="EtagesLijst"/>
      <sheetName val="Werkprogrammas"/>
      <sheetName val="_BuildingSectionListExport"/>
      <sheetName val="_DepartmentListExport"/>
      <sheetName val="_BuildingListExport"/>
      <sheetName val="_LocationListExport"/>
      <sheetName val="_ProgramListExport"/>
      <sheetName val="_SpaceTypeListExport"/>
      <sheetName val="_FloorTypeListExport"/>
      <sheetName val="Voorblad"/>
      <sheetName val="1.0a-Contractblad Prodruimten"/>
      <sheetName val="1.0d-Contractblad Algemeen"/>
      <sheetName val="1.1-Jaarprijzen"/>
      <sheetName val="1.5 Opbouw uurtarieven"/>
      <sheetName val="1.1a-Inzet uren per lijn"/>
      <sheetName val="1.1a-Overzicht uren-prijzen"/>
      <sheetName val="1.2-Tijdseenheid Productie"/>
      <sheetName val="MAXIMO VERSU CONTRACT"/>
      <sheetName val="1.3a-Low Care"/>
      <sheetName val="1.3f-Mutaties"/>
      <sheetName val="13g-Mutaties oud"/>
      <sheetName val="1.3c-Plafond en wanden"/>
      <sheetName val="1.3d Vloeronderhoud door ED"/>
      <sheetName val="1.6-Machine-investeringskosten"/>
      <sheetName val="Normen"/>
      <sheetName val="Kalender (2)"/>
      <sheetName val="Opzoeklijst"/>
      <sheetName val="01.255"/>
      <sheetName val="02.255"/>
      <sheetName val="04.255"/>
      <sheetName val="AZR psychiatrie"/>
      <sheetName val="Blad3_(3)1"/>
      <sheetName val="Blad3_(2)1"/>
      <sheetName val="Kalender_(2)"/>
      <sheetName val="01_255"/>
      <sheetName val="02_255"/>
      <sheetName val="04_255"/>
      <sheetName val=""/>
      <sheetName val="Blad3_(3)2"/>
      <sheetName val="Blad3_(2)2"/>
      <sheetName val="Kalender_(2)1"/>
      <sheetName val="01_2551"/>
      <sheetName val="02_2551"/>
      <sheetName val="04_2551"/>
      <sheetName val="1_0a-Contractblad_Prodruimten"/>
      <sheetName val="1_0d-Contractblad_Algemeen"/>
      <sheetName val="1_1-Jaarprijzen"/>
      <sheetName val="1_5_Opbouw_uurtarieven"/>
      <sheetName val="1_1a-Inzet_uren_per_lijn"/>
      <sheetName val="1_1a-Overzicht_uren-prijzen"/>
      <sheetName val="1_2-Tijdseenheid_Productie"/>
      <sheetName val="MAXIMO_VERSU_CONTRACT"/>
      <sheetName val="1_3a-Low_Care"/>
      <sheetName val="1_3f-Mutaties"/>
      <sheetName val="13g-Mutaties_oud"/>
      <sheetName val="1_3c-Plafond_en_wanden"/>
      <sheetName val="1_3d_Vloeronderhoud_door_ED"/>
      <sheetName val="1_6-Machine-investeringskosten"/>
      <sheetName val="AZR_psychiatrie"/>
      <sheetName val="Blad3_(3)3"/>
      <sheetName val="Blad3_(2)3"/>
      <sheetName val="Kalender_(2)2"/>
      <sheetName val="01_2552"/>
      <sheetName val="02_2552"/>
      <sheetName val="04_2552"/>
      <sheetName val="1_0a-Contractblad_Prodruimten1"/>
      <sheetName val="1_0d-Contractblad_Algemeen1"/>
      <sheetName val="1_1-Jaarprijzen1"/>
      <sheetName val="1_5_Opbouw_uurtarieven1"/>
      <sheetName val="1_1a-Inzet_uren_per_lijn1"/>
      <sheetName val="1_1a-Overzicht_uren-prijzen1"/>
      <sheetName val="1_2-Tijdseenheid_Productie1"/>
      <sheetName val="MAXIMO_VERSU_CONTRACT1"/>
      <sheetName val="1_3a-Low_Care1"/>
      <sheetName val="1_3f-Mutaties1"/>
      <sheetName val="13g-Mutaties_oud1"/>
      <sheetName val="1_3c-Plafond_en_wanden1"/>
      <sheetName val="1_3d_Vloeronderhoud_door_ED1"/>
      <sheetName val="1_6-Machine-investeringskosten1"/>
      <sheetName val="AZR_psychiatrie1"/>
      <sheetName val="Stamtabellen"/>
      <sheetName val="Tabell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ir.xls"/>
      <sheetName val="#REF"/>
      <sheetName val="atir_xls"/>
      <sheetName val="3-Basis_ruimtestaat"/>
      <sheetName val="Omreken"/>
      <sheetName val="atir_xls1"/>
      <sheetName val="atir_xl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560108-3811-4CB3-9584-AB9629B8B751}" name="Locaties2" displayName="Locaties2" ref="A5:D13" totalsRowShown="0" headerRowDxfId="76" dataDxfId="75">
  <autoFilter ref="A5:D13" xr:uid="{F9560108-3811-4CB3-9584-AB9629B8B751}"/>
  <tableColumns count="4">
    <tableColumn id="1" xr3:uid="{E2B51F9A-46DC-4FAB-8FCA-D5E91A522CD9}" name="Nr." dataDxfId="74"/>
    <tableColumn id="2" xr3:uid="{35E7F4A8-A17F-4008-9A2A-2A2F76ACCC6C}" name="Locatie" dataDxfId="73"/>
    <tableColumn id="3" xr3:uid="{EA930006-BDCE-4FEC-9A25-E9DFD3C591B0}" name="Adres" dataDxfId="72" dataCellStyle="Standaard 4"/>
    <tableColumn id="5" xr3:uid="{50A63667-404A-4AF9-9F6E-56888D1DFCAC}" name="Plaats" dataDxfId="71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3000000}" name="Locaties" displayName="Locaties" ref="A4:D12" totalsRowShown="0" headerRowDxfId="70" dataDxfId="69">
  <autoFilter ref="A4:D12" xr:uid="{00000000-0009-0000-0100-00000D000000}"/>
  <tableColumns count="4">
    <tableColumn id="1" xr3:uid="{00000000-0010-0000-0300-000001000000}" name="Code" dataDxfId="68"/>
    <tableColumn id="2" xr3:uid="{00000000-0010-0000-0300-000002000000}" name="Locatie" dataDxfId="67"/>
    <tableColumn id="3" xr3:uid="{00000000-0010-0000-0300-000003000000}" name="Adres" dataDxfId="66" dataCellStyle="Standaard 4"/>
    <tableColumn id="4" xr3:uid="{00000000-0010-0000-0300-000004000000}" name="Plaats" dataDxfId="6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Vloersoorten" displayName="Vloersoorten" ref="A38:C43" totalsRowShown="0" headerRowDxfId="64" dataDxfId="63">
  <autoFilter ref="A38:C43" xr:uid="{00000000-0009-0000-0100-000007000000}"/>
  <tableColumns count="3">
    <tableColumn id="1" xr3:uid="{00000000-0010-0000-0100-000001000000}" name="Code" dataDxfId="62"/>
    <tableColumn id="4" xr3:uid="{00000000-0010-0000-0100-000004000000}" name="Naam" dataDxfId="61"/>
    <tableColumn id="2" xr3:uid="{00000000-0010-0000-0100-000002000000}" name="Vloersoort omschrijving" dataDxfId="60" dataCellStyle="Standaard 4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Ruimtegroepen" displayName="Ruimtegroepen" ref="A15:B35" totalsRowShown="0" headerRowDxfId="59" dataDxfId="58">
  <autoFilter ref="A15:B35" xr:uid="{00000000-0009-0000-0100-000006000000}"/>
  <tableColumns count="2">
    <tableColumn id="1" xr3:uid="{00000000-0010-0000-0000-000001000000}" name="Code" dataDxfId="57" dataCellStyle="Standaard 4"/>
    <tableColumn id="2" xr3:uid="{00000000-0010-0000-0000-000002000000}" name="Ruimte omschrijving" dataDxfId="56" dataCellStyle="Standaard 4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Ruimtestaat" displayName="Ruimtestaat" ref="A4:N583" totalsRowShown="0" headerRowDxfId="55" dataDxfId="54">
  <autoFilter ref="A4:N583" xr:uid="{396E59E9-BF0A-4D12-8DDE-B051B0F3D5F7}"/>
  <tableColumns count="14">
    <tableColumn id="32" xr3:uid="{00000000-0010-0000-0400-000020000000}" name="Code" dataDxfId="53" totalsRowDxfId="52"/>
    <tableColumn id="3" xr3:uid="{00000000-0010-0000-0400-000003000000}" name="Naam" dataDxfId="51" totalsRowDxfId="50"/>
    <tableColumn id="4" xr3:uid="{70782354-32A9-4BC9-88AC-C4AB6869B8E9}" name="Adres" dataDxfId="49" totalsRowDxfId="48">
      <calculatedColumnFormula>VLOOKUP(Ruimtestaat[[#This Row],[Code]],#REF!,4,FALSE)</calculatedColumnFormula>
    </tableColumn>
    <tableColumn id="80" xr3:uid="{476650B5-E93B-45F9-BED3-2256EBFA7240}" name="Plaatsnaam" dataDxfId="47" totalsRowDxfId="46">
      <calculatedColumnFormula>VLOOKUP(Ruimtestaat[[#This Row],[Code]],Locaties[#All],4,FALSE)</calculatedColumnFormula>
    </tableColumn>
    <tableColumn id="2" xr3:uid="{00000000-0010-0000-0400-000002000000}" name="Gebouw gedeelte" dataDxfId="45" totalsRowDxfId="44"/>
    <tableColumn id="6" xr3:uid="{00000000-0010-0000-0400-000006000000}" name="Etage" dataDxfId="43" totalsRowDxfId="42"/>
    <tableColumn id="7" xr3:uid="{00000000-0010-0000-0400-000007000000}" name="Ruimte- _x000a_nummer" dataDxfId="41" totalsRowDxfId="40"/>
    <tableColumn id="8" xr3:uid="{00000000-0010-0000-0400-000008000000}" name="Ruimte omschrijving" dataDxfId="39" totalsRowDxfId="38"/>
    <tableColumn id="9" xr3:uid="{00000000-0010-0000-0400-000009000000}" name="Ruimte code" dataDxfId="37" totalsRowDxfId="36"/>
    <tableColumn id="10" xr3:uid="{00000000-0010-0000-0400-00000A000000}" name="Ruimtesoort" dataDxfId="35" totalsRowDxfId="34">
      <calculatedColumnFormula>VLOOKUP(Ruimtestaat[[#This Row],[Ruimte code]],#REF!,2,FALSE)</calculatedColumnFormula>
    </tableColumn>
    <tableColumn id="11" xr3:uid="{00000000-0010-0000-0400-00000B000000}" name="Vloer code" dataDxfId="33" totalsRowDxfId="32"/>
    <tableColumn id="12" xr3:uid="{00000000-0010-0000-0400-00000C000000}" name="Vloer afwerking" dataDxfId="31" totalsRowDxfId="30"/>
    <tableColumn id="13" xr3:uid="{00000000-0010-0000-0400-00000D000000}" name="Oppervlak (netto)" dataDxfId="29" totalsRowDxfId="28"/>
    <tableColumn id="14" xr3:uid="{00000000-0010-0000-0400-00000E000000}" name="Oppervlakte n.i.o." dataDxfId="27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68E5AD75-4207-402C-A20C-56042472E510}" name="OverzichtVloer20" displayName="OverzichtVloer20" ref="A20:I68" totalsRowCount="1" headerRowDxfId="26" dataDxfId="25" totalsRowDxfId="24">
  <autoFilter ref="A20:I67" xr:uid="{00000000-0009-0000-0100-000002000000}"/>
  <tableColumns count="9">
    <tableColumn id="11" xr3:uid="{9970215E-3F06-4AEF-A1F5-0009C03D624E}" name="Code Locatie" dataDxfId="23" totalsRowDxfId="22"/>
    <tableColumn id="1" xr3:uid="{113C96F6-1924-406B-B23A-994513941647}" name="Locatie" totalsRowLabel="Totaal" dataDxfId="21" totalsRowDxfId="20">
      <calculatedColumnFormula>VLOOKUP(OverzichtVloer20[[#This Row],[Code Locatie]],Locaties[],2,0)</calculatedColumnFormula>
    </tableColumn>
    <tableColumn id="3" xr3:uid="{B3D3B5E7-D3C4-461C-9CA1-DBFD10306269}" name="Code Taak" dataDxfId="19" totalsRowDxfId="18"/>
    <tableColumn id="4" xr3:uid="{EBF3EF80-AF01-4C87-A6CF-BF63D79AF323}" name="Vloersoort / toelichting" dataDxfId="17" totalsRowDxfId="16">
      <calculatedColumnFormula>IF(Vloeronderhoud!$C21&gt;0,VLOOKUP(Vloeronderhoud!$C21,$A$8:$B$18,2,FALSE),"")</calculatedColumnFormula>
    </tableColumn>
    <tableColumn id="5" xr3:uid="{309F41B6-3D0E-446B-8EDD-5EB98BD855C7}" name="Vloersoort" dataDxfId="15" totalsRowDxfId="14"/>
    <tableColumn id="6" xr3:uid="{B97F1EF9-BC44-4F7E-8997-83E439999C81}" name="Oppervlakte" dataDxfId="13" totalsRowDxfId="12">
      <calculatedColumnFormula>SUMIFS('Ruimtestaat'!$M:$M,'Ruimtestaat'!K:K,Vloeronderhoud!E21,'Ruimtestaat'!A:A,Vloeronderhoud!A21)</calculatedColumnFormula>
    </tableColumn>
    <tableColumn id="8" xr3:uid="{A5FF7A00-BD80-4497-8A9A-905C07BFA557}" name="Frequentie (uitv./jaar)" dataDxfId="11" totalsRowDxfId="10"/>
    <tableColumn id="9" xr3:uid="{13C992BE-16CA-4305-AC75-C46233681A13}" name="Kosten/jaar excl. BTW" totalsRowFunction="sum" dataDxfId="9" totalsRowDxfId="8">
      <calculatedColumnFormula>VLOOKUP(OverzichtVloer20[[#This Row],[Code Taak]],#REF!,3,3)*F21*G21</calculatedColumnFormula>
    </tableColumn>
    <tableColumn id="2" xr3:uid="{BBD43C19-81F6-4223-A10B-97F2D79A548F}" name="Kosten/jaar incl BTW" totalsRowFunction="sum" dataDxfId="7" totalsRowDxfId="6" dataCellStyle="Valuta">
      <calculatedColumnFormula>OverzichtVloer20[[#This Row],[Kosten/jaar excl. BTW]]*1.21</calculatedColumnFormula>
    </tableColumn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97314165-68FD-4D3E-B0D9-9038EBEAD743}" name="InvulVloer19" displayName="InvulVloer19" ref="A8:D18" totalsRowShown="0" headerRowDxfId="5" dataDxfId="4">
  <autoFilter ref="A8:D18" xr:uid="{00000000-0009-0000-0100-000001000000}"/>
  <tableColumns count="4">
    <tableColumn id="1" xr3:uid="{634B9515-CED4-4B9C-AC41-91D68E2A6390}" name="Code Taak" dataDxfId="3"/>
    <tableColumn id="2" xr3:uid="{B45DE533-5F07-4399-BBF5-C49AD01DD88F}" name="Werkzaamheden" dataDxfId="2"/>
    <tableColumn id="3" xr3:uid="{569B4254-85AB-4A9D-9738-20A72FAFD71D}" name="Prijs" dataDxfId="1"/>
    <tableColumn id="4" xr3:uid="{3FCFDB06-433D-4D90-AC83-D401C0BB9D5F}" name="Omschrijving" dataDxfId="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amenvattingschoonmaak" displayName="Samenvattingschoonmaak" ref="A6:C15" totalsRowCount="1" headerRowDxfId="100" dataDxfId="98" totalsRowDxfId="96" headerRowBorderDxfId="99" tableBorderDxfId="97" headerRowCellStyle="Komma 2">
  <autoFilter ref="A6:C14" xr:uid="{00000000-0009-0000-0100-00000E000000}"/>
  <tableColumns count="3">
    <tableColumn id="8" xr3:uid="{00000000-0010-0000-0C00-000008000000}" name="Code Locatie" dataDxfId="95" totalsRowDxfId="94"/>
    <tableColumn id="1" xr3:uid="{00000000-0010-0000-0C00-000001000000}" name="Locatie" totalsRowLabel="Totaal" dataDxfId="93" totalsRowDxfId="92">
      <calculatedColumnFormula>VLOOKUP(Samenvattingschoonmaak[[#This Row],[Code Locatie]],Locaties[],2,0)</calculatedColumnFormula>
    </tableColumn>
    <tableColumn id="2" xr3:uid="{00000000-0010-0000-0C00-000002000000}" name="Oppervlakte i/o" totalsRowFunction="sum" dataDxfId="91" totalsRowDxfId="90">
      <calculatedColumnFormula>SUMIF('Ruimtestaat'!$A:$A,Totalisatie!$A7,'Ruimtestaat'!$M:$M)</calculatedColumnFormula>
    </tableColumn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otalisatie" displayName="Totalisatie" ref="A18:D27" totalsRowCount="1" headerRowDxfId="89" dataDxfId="87" totalsRowDxfId="85" headerRowBorderDxfId="88" tableBorderDxfId="86">
  <autoFilter ref="A18:D26" xr:uid="{00000000-0009-0000-0100-00000F000000}"/>
  <tableColumns count="4">
    <tableColumn id="8" xr3:uid="{00000000-0010-0000-0D00-000008000000}" name="Code Locatie" dataDxfId="84" totalsRowDxfId="83"/>
    <tableColumn id="1" xr3:uid="{00000000-0010-0000-0D00-000001000000}" name="Locaties" totalsRowLabel="Totaal" dataDxfId="82" totalsRowDxfId="81">
      <calculatedColumnFormula>VLOOKUP(Totalisatie[[#This Row],[Code Locatie]],Locaties[],2,0)</calculatedColumnFormula>
    </tableColumn>
    <tableColumn id="2" xr3:uid="{00000000-0010-0000-0D00-000002000000}" name="Vloeronderhoud_x000a_Kosten / jaar excl btw" totalsRowFunction="sum" dataDxfId="80" totalsRowDxfId="79">
      <calculatedColumnFormula>SUMIF(OverzichtVloer20[[#All],[Code Locatie]:[Kosten/jaar excl. BTW]],Totalisatie[[#This Row],[Code Locatie]],OverzichtVloer20[[#Headers],[#Data],[Kosten/jaar excl. BTW]])</calculatedColumnFormula>
    </tableColumn>
    <tableColumn id="5" xr3:uid="{2A8C3CF1-513F-4CAD-A439-3F5FCA3E0363}" name="Totaalprijs_x000a_Kosten / jaar excl. btw" totalsRowFunction="sum" dataDxfId="78" totalsRowDxfId="77">
      <calculatedColumnFormula>SUM(Totalisatie[[#This Row],[Vloeronderhoud
Kosten / jaar excl btw]])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E1271-C8A4-4761-A304-E1A6ABB5C5A5}">
  <dimension ref="A1:D13"/>
  <sheetViews>
    <sheetView view="pageBreakPreview" zoomScale="118" zoomScaleNormal="100" zoomScaleSheetLayoutView="118" workbookViewId="0">
      <selection activeCell="B7" sqref="B7"/>
    </sheetView>
  </sheetViews>
  <sheetFormatPr defaultRowHeight="13.2"/>
  <cols>
    <col min="1" max="1" width="5.33203125" bestFit="1" customWidth="1"/>
    <col min="2" max="2" width="26.88671875" bestFit="1" customWidth="1"/>
    <col min="3" max="3" width="27.6640625" bestFit="1" customWidth="1"/>
    <col min="4" max="4" width="13.5546875" bestFit="1" customWidth="1"/>
  </cols>
  <sheetData>
    <row r="1" spans="1:4" ht="15.6">
      <c r="A1" s="170" t="s">
        <v>56</v>
      </c>
      <c r="B1" s="170"/>
      <c r="C1" s="170"/>
      <c r="D1" s="170"/>
    </row>
    <row r="2" spans="1:4">
      <c r="A2" s="15"/>
      <c r="B2" s="12"/>
      <c r="C2" s="12"/>
      <c r="D2" s="22"/>
    </row>
    <row r="3" spans="1:4" ht="21.6" customHeight="1">
      <c r="A3" s="15"/>
      <c r="B3" s="12"/>
      <c r="C3" s="12"/>
      <c r="D3" s="22"/>
    </row>
    <row r="4" spans="1:4" ht="30.6" customHeight="1">
      <c r="A4" s="10"/>
      <c r="B4" s="10"/>
      <c r="C4" s="10"/>
      <c r="D4" s="11"/>
    </row>
    <row r="5" spans="1:4" ht="13.8" thickBot="1">
      <c r="A5" s="132" t="s">
        <v>119</v>
      </c>
      <c r="B5" s="133" t="s">
        <v>34</v>
      </c>
      <c r="C5" s="134" t="s">
        <v>88</v>
      </c>
      <c r="D5" s="5" t="s">
        <v>90</v>
      </c>
    </row>
    <row r="6" spans="1:4" ht="13.8" thickTop="1">
      <c r="A6" s="135">
        <v>1</v>
      </c>
      <c r="B6" s="136" t="s">
        <v>102</v>
      </c>
      <c r="C6" s="137" t="s">
        <v>108</v>
      </c>
      <c r="D6" s="137" t="s">
        <v>115</v>
      </c>
    </row>
    <row r="7" spans="1:4">
      <c r="A7" s="135">
        <v>2</v>
      </c>
      <c r="B7" s="47" t="s">
        <v>534</v>
      </c>
      <c r="C7" s="137" t="s">
        <v>120</v>
      </c>
      <c r="D7" s="137" t="s">
        <v>116</v>
      </c>
    </row>
    <row r="8" spans="1:4">
      <c r="A8" s="135">
        <v>3</v>
      </c>
      <c r="B8" s="47" t="s">
        <v>533</v>
      </c>
      <c r="C8" s="47" t="s">
        <v>109</v>
      </c>
      <c r="D8" s="137" t="s">
        <v>117</v>
      </c>
    </row>
    <row r="9" spans="1:4">
      <c r="A9" s="135">
        <v>4</v>
      </c>
      <c r="B9" s="47" t="s">
        <v>103</v>
      </c>
      <c r="C9" s="137" t="s">
        <v>110</v>
      </c>
      <c r="D9" s="137" t="s">
        <v>117</v>
      </c>
    </row>
    <row r="10" spans="1:4">
      <c r="A10" s="135">
        <v>5</v>
      </c>
      <c r="B10" s="47" t="s">
        <v>104</v>
      </c>
      <c r="C10" s="137" t="s">
        <v>111</v>
      </c>
      <c r="D10" s="4" t="s">
        <v>117</v>
      </c>
    </row>
    <row r="11" spans="1:4">
      <c r="A11" s="135">
        <v>6</v>
      </c>
      <c r="B11" s="136" t="s">
        <v>105</v>
      </c>
      <c r="C11" s="137" t="s">
        <v>112</v>
      </c>
      <c r="D11" s="5" t="s">
        <v>117</v>
      </c>
    </row>
    <row r="12" spans="1:4">
      <c r="A12" s="135">
        <v>7</v>
      </c>
      <c r="B12" s="136" t="s">
        <v>106</v>
      </c>
      <c r="C12" s="137" t="s">
        <v>113</v>
      </c>
      <c r="D12" s="5" t="s">
        <v>117</v>
      </c>
    </row>
    <row r="13" spans="1:4">
      <c r="A13" s="135">
        <v>8</v>
      </c>
      <c r="B13" s="136" t="s">
        <v>107</v>
      </c>
      <c r="C13" s="138" t="s">
        <v>114</v>
      </c>
      <c r="D13" s="47" t="s">
        <v>118</v>
      </c>
    </row>
  </sheetData>
  <sheetProtection algorithmName="SHA-512" hashValue="SP4iz/i+Tm5R+8MdBpXnz9+ekHA95WwSZdKVzexWuI0ywY+JNaDGSfzbsEE50+s4Fl8g4F6x1fVfBgLLE+WyWA==" saltValue="9nioX+V/0xgzyc/7B2aBpw==" spinCount="100000" sheet="1" objects="1" scenarios="1"/>
  <mergeCells count="1">
    <mergeCell ref="A1:D1"/>
  </mergeCells>
  <pageMargins left="0.7" right="0.7" top="0.75" bottom="0.75" header="0.3" footer="0.3"/>
  <pageSetup paperSize="9" orientation="portrait" horizontalDpi="1200" verticalDpi="12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1">
    <tabColor theme="0" tint="-0.14999847407452621"/>
    <pageSetUpPr fitToPage="1"/>
  </sheetPr>
  <dimension ref="A1:S150"/>
  <sheetViews>
    <sheetView view="pageBreakPreview" zoomScaleNormal="100" zoomScaleSheetLayoutView="100" workbookViewId="0">
      <selection activeCell="B10" sqref="B10"/>
    </sheetView>
  </sheetViews>
  <sheetFormatPr defaultColWidth="14.109375" defaultRowHeight="15" customHeight="1"/>
  <cols>
    <col min="1" max="1" width="14.109375" style="50"/>
    <col min="2" max="2" width="44.88671875" style="47" customWidth="1"/>
    <col min="3" max="3" width="58.6640625" style="47" bestFit="1" customWidth="1"/>
    <col min="4" max="4" width="20" style="47" bestFit="1" customWidth="1"/>
    <col min="5" max="5" width="17.88671875" style="47" customWidth="1"/>
    <col min="6" max="6" width="16" style="51" bestFit="1" customWidth="1"/>
    <col min="7" max="7" width="16" style="47" bestFit="1" customWidth="1"/>
    <col min="8" max="8" width="14.109375" style="47"/>
    <col min="9" max="9" width="16" style="50" bestFit="1" customWidth="1"/>
    <col min="10" max="14" width="14.109375" style="52"/>
    <col min="15" max="16384" width="14.109375" style="47"/>
  </cols>
  <sheetData>
    <row r="1" spans="1:15" s="4" customFormat="1" ht="26.25" customHeight="1">
      <c r="A1" s="173" t="s">
        <v>24</v>
      </c>
      <c r="B1" s="173"/>
      <c r="C1" s="173"/>
      <c r="D1" s="173"/>
      <c r="E1" s="173"/>
      <c r="F1" s="8"/>
      <c r="G1" s="8"/>
      <c r="H1" s="8"/>
      <c r="I1" s="8"/>
      <c r="J1" s="8"/>
      <c r="K1" s="8"/>
      <c r="L1" s="8"/>
    </row>
    <row r="2" spans="1:15" s="4" customFormat="1" ht="15" customHeight="1">
      <c r="A2" s="171" t="s">
        <v>98</v>
      </c>
      <c r="B2" s="172"/>
      <c r="C2" s="172"/>
      <c r="D2" s="172"/>
      <c r="E2" s="172"/>
      <c r="F2" s="9"/>
      <c r="G2" s="9"/>
      <c r="H2" s="9"/>
      <c r="I2" s="9"/>
      <c r="J2" s="9"/>
      <c r="K2" s="9"/>
      <c r="L2" s="9"/>
      <c r="M2" s="9"/>
    </row>
    <row r="3" spans="1:15" s="12" customFormat="1" ht="26.25" customHeight="1">
      <c r="A3" s="10" t="s">
        <v>65</v>
      </c>
      <c r="B3" s="10"/>
      <c r="C3" s="10"/>
      <c r="D3" s="11"/>
      <c r="E3" s="11"/>
      <c r="G3" s="13"/>
      <c r="H3" s="13"/>
      <c r="J3" s="14"/>
      <c r="K3" s="15"/>
      <c r="L3" s="15"/>
      <c r="M3" s="15"/>
      <c r="N3" s="15"/>
      <c r="O3" s="15"/>
    </row>
    <row r="4" spans="1:15" s="12" customFormat="1" ht="26.25" customHeight="1" thickBot="1">
      <c r="A4" s="111" t="s">
        <v>5</v>
      </c>
      <c r="B4" s="112" t="s">
        <v>34</v>
      </c>
      <c r="C4" s="113" t="s">
        <v>88</v>
      </c>
      <c r="D4" s="114" t="s">
        <v>90</v>
      </c>
      <c r="E4" s="13"/>
      <c r="F4" s="13"/>
      <c r="H4" s="14"/>
      <c r="I4" s="15"/>
      <c r="J4" s="15"/>
      <c r="K4" s="15"/>
      <c r="L4" s="15"/>
      <c r="M4" s="15"/>
    </row>
    <row r="5" spans="1:15" s="12" customFormat="1" ht="15" customHeight="1" thickTop="1">
      <c r="A5" s="16">
        <v>1</v>
      </c>
      <c r="B5" s="17" t="s">
        <v>102</v>
      </c>
      <c r="C5" s="18" t="s">
        <v>108</v>
      </c>
      <c r="D5" s="5" t="s">
        <v>115</v>
      </c>
      <c r="E5" s="13"/>
      <c r="F5" s="13"/>
      <c r="H5" s="14"/>
      <c r="I5" s="15"/>
      <c r="J5" s="15"/>
      <c r="K5" s="15"/>
      <c r="L5" s="15"/>
      <c r="M5" s="15"/>
    </row>
    <row r="6" spans="1:15" s="12" customFormat="1" ht="15" customHeight="1">
      <c r="A6" s="16">
        <v>2</v>
      </c>
      <c r="B6" s="19" t="s">
        <v>534</v>
      </c>
      <c r="C6" s="3" t="s">
        <v>120</v>
      </c>
      <c r="D6" s="20" t="s">
        <v>116</v>
      </c>
      <c r="E6" s="13"/>
      <c r="F6" s="13"/>
      <c r="H6" s="14"/>
      <c r="I6" s="15"/>
      <c r="J6" s="15"/>
      <c r="K6" s="15"/>
      <c r="L6" s="15"/>
      <c r="M6" s="15"/>
    </row>
    <row r="7" spans="1:15" s="12" customFormat="1" ht="15" customHeight="1">
      <c r="A7" s="16">
        <v>3</v>
      </c>
      <c r="B7" s="19" t="s">
        <v>533</v>
      </c>
      <c r="C7" s="18" t="s">
        <v>109</v>
      </c>
      <c r="D7" s="20" t="s">
        <v>116</v>
      </c>
      <c r="E7" s="13"/>
      <c r="F7" s="13"/>
      <c r="H7" s="14"/>
      <c r="I7" s="15"/>
      <c r="J7" s="15"/>
      <c r="K7" s="15"/>
      <c r="L7" s="15"/>
      <c r="M7" s="15"/>
    </row>
    <row r="8" spans="1:15" s="12" customFormat="1" ht="15" customHeight="1">
      <c r="A8" s="16">
        <v>4</v>
      </c>
      <c r="B8" s="19" t="s">
        <v>103</v>
      </c>
      <c r="C8" s="18" t="s">
        <v>110</v>
      </c>
      <c r="D8" s="20" t="s">
        <v>117</v>
      </c>
      <c r="E8" s="13"/>
      <c r="F8" s="13"/>
      <c r="H8" s="14"/>
      <c r="I8" s="15"/>
      <c r="J8" s="15"/>
      <c r="K8" s="15"/>
      <c r="L8" s="15"/>
      <c r="M8" s="15"/>
    </row>
    <row r="9" spans="1:15" s="12" customFormat="1" ht="15" customHeight="1">
      <c r="A9" s="23">
        <v>5</v>
      </c>
      <c r="B9" s="128" t="s">
        <v>104</v>
      </c>
      <c r="C9" s="129" t="s">
        <v>111</v>
      </c>
      <c r="D9" s="20" t="s">
        <v>117</v>
      </c>
      <c r="E9" s="13"/>
      <c r="F9" s="13"/>
      <c r="H9" s="14"/>
      <c r="I9" s="15"/>
      <c r="J9" s="15"/>
      <c r="K9" s="15"/>
      <c r="L9" s="15"/>
      <c r="M9" s="15"/>
    </row>
    <row r="10" spans="1:15" s="12" customFormat="1" ht="15" customHeight="1">
      <c r="A10" s="23">
        <v>6</v>
      </c>
      <c r="B10" s="128" t="s">
        <v>105</v>
      </c>
      <c r="C10" s="129" t="s">
        <v>112</v>
      </c>
      <c r="D10" s="20" t="s">
        <v>117</v>
      </c>
      <c r="E10" s="13"/>
      <c r="F10" s="13"/>
      <c r="H10" s="14"/>
      <c r="I10" s="15"/>
      <c r="J10" s="15"/>
      <c r="K10" s="15"/>
      <c r="L10" s="15"/>
      <c r="M10" s="15"/>
    </row>
    <row r="11" spans="1:15" s="12" customFormat="1" ht="15" customHeight="1">
      <c r="A11" s="23">
        <v>7</v>
      </c>
      <c r="B11" s="128" t="s">
        <v>106</v>
      </c>
      <c r="C11" s="129" t="s">
        <v>113</v>
      </c>
      <c r="D11" s="20" t="s">
        <v>117</v>
      </c>
      <c r="E11" s="13"/>
      <c r="F11" s="13"/>
      <c r="H11" s="14"/>
      <c r="I11" s="15"/>
      <c r="J11" s="15"/>
      <c r="K11" s="15"/>
      <c r="L11" s="15"/>
      <c r="M11" s="15"/>
    </row>
    <row r="12" spans="1:15" s="12" customFormat="1" ht="15" customHeight="1">
      <c r="A12" s="23">
        <v>8</v>
      </c>
      <c r="B12" s="128" t="s">
        <v>107</v>
      </c>
      <c r="C12" s="129" t="s">
        <v>114</v>
      </c>
      <c r="D12" s="20" t="s">
        <v>118</v>
      </c>
      <c r="E12" s="13"/>
      <c r="F12" s="13"/>
      <c r="H12" s="14"/>
      <c r="I12" s="15"/>
      <c r="J12" s="15"/>
      <c r="K12" s="15"/>
      <c r="L12" s="15"/>
      <c r="M12" s="15"/>
    </row>
    <row r="13" spans="1:15" s="12" customFormat="1" ht="15" customHeight="1">
      <c r="A13" s="7"/>
      <c r="B13" s="5"/>
      <c r="C13" s="5"/>
      <c r="D13" s="5"/>
      <c r="E13" s="5"/>
      <c r="G13" s="13"/>
      <c r="H13" s="13"/>
      <c r="J13" s="14"/>
      <c r="K13" s="15"/>
      <c r="L13" s="15"/>
      <c r="M13" s="15"/>
      <c r="N13" s="15"/>
      <c r="O13" s="15"/>
    </row>
    <row r="14" spans="1:15" s="12" customFormat="1" ht="15" customHeight="1">
      <c r="A14" s="21" t="s">
        <v>66</v>
      </c>
      <c r="B14" s="11"/>
      <c r="C14" s="11"/>
      <c r="D14" s="22"/>
      <c r="E14" s="22"/>
      <c r="G14" s="13"/>
      <c r="H14" s="13"/>
      <c r="J14" s="14"/>
      <c r="K14" s="15"/>
      <c r="L14" s="15"/>
      <c r="M14" s="15"/>
      <c r="N14" s="15"/>
      <c r="O14" s="15"/>
    </row>
    <row r="15" spans="1:15" s="12" customFormat="1" ht="15" customHeight="1">
      <c r="A15" s="115" t="s">
        <v>5</v>
      </c>
      <c r="B15" s="116" t="s">
        <v>15</v>
      </c>
      <c r="C15" s="22"/>
      <c r="E15" s="13"/>
      <c r="G15" s="14"/>
      <c r="H15" s="15"/>
      <c r="I15" s="15"/>
      <c r="J15" s="15"/>
      <c r="K15" s="15"/>
      <c r="L15" s="15"/>
    </row>
    <row r="16" spans="1:15" s="12" customFormat="1" ht="15" customHeight="1">
      <c r="A16" s="23">
        <v>1</v>
      </c>
      <c r="B16" s="4" t="s">
        <v>9</v>
      </c>
      <c r="C16" s="24"/>
      <c r="D16" s="25"/>
      <c r="E16" s="13"/>
      <c r="F16" s="25"/>
      <c r="G16" s="14"/>
      <c r="H16" s="15"/>
      <c r="I16" s="15"/>
      <c r="J16" s="15"/>
      <c r="K16" s="15"/>
      <c r="L16" s="15"/>
    </row>
    <row r="17" spans="1:15" s="12" customFormat="1" ht="15" customHeight="1">
      <c r="A17" s="23">
        <v>2</v>
      </c>
      <c r="B17" s="4" t="s">
        <v>10</v>
      </c>
      <c r="C17" s="26"/>
      <c r="D17" s="25"/>
      <c r="E17" s="13"/>
      <c r="G17" s="14"/>
      <c r="H17" s="15"/>
      <c r="I17" s="15"/>
      <c r="J17" s="15"/>
      <c r="K17" s="15"/>
      <c r="L17" s="15"/>
    </row>
    <row r="18" spans="1:15" s="12" customFormat="1" ht="12">
      <c r="A18" s="23">
        <v>3</v>
      </c>
      <c r="B18" s="4" t="s">
        <v>11</v>
      </c>
      <c r="C18" s="27"/>
      <c r="E18" s="13"/>
      <c r="G18" s="14"/>
      <c r="H18" s="15"/>
      <c r="I18" s="15"/>
      <c r="J18" s="15"/>
      <c r="K18" s="15"/>
      <c r="L18" s="15"/>
    </row>
    <row r="19" spans="1:15" s="12" customFormat="1" ht="14.25" customHeight="1">
      <c r="A19" s="23">
        <v>4</v>
      </c>
      <c r="B19" s="4" t="s">
        <v>71</v>
      </c>
      <c r="C19" s="26"/>
      <c r="E19" s="13"/>
      <c r="G19" s="14"/>
      <c r="H19" s="15"/>
      <c r="I19" s="15"/>
      <c r="J19" s="15"/>
      <c r="K19" s="15"/>
      <c r="L19" s="15"/>
    </row>
    <row r="20" spans="1:15" s="12" customFormat="1" ht="15" customHeight="1">
      <c r="A20" s="23">
        <v>5</v>
      </c>
      <c r="B20" s="4" t="s">
        <v>0</v>
      </c>
      <c r="C20" s="26"/>
      <c r="D20" s="25"/>
      <c r="E20" s="13"/>
      <c r="F20" s="25"/>
      <c r="G20" s="14"/>
      <c r="H20" s="28"/>
      <c r="I20" s="28"/>
      <c r="J20" s="28"/>
      <c r="K20" s="15"/>
      <c r="L20" s="15"/>
      <c r="M20" s="29"/>
      <c r="N20" s="29"/>
      <c r="O20" s="29"/>
    </row>
    <row r="21" spans="1:15" s="11" customFormat="1" ht="15" customHeight="1">
      <c r="A21" s="23">
        <v>6</v>
      </c>
      <c r="B21" s="4" t="s">
        <v>12</v>
      </c>
      <c r="C21" s="26"/>
      <c r="E21" s="13"/>
      <c r="F21" s="30"/>
      <c r="K21" s="31"/>
      <c r="L21" s="31"/>
      <c r="M21" s="32"/>
      <c r="N21" s="33"/>
      <c r="O21" s="33"/>
    </row>
    <row r="22" spans="1:15" s="39" customFormat="1" ht="15" customHeight="1">
      <c r="A22" s="23">
        <v>7</v>
      </c>
      <c r="B22" s="4" t="s">
        <v>8</v>
      </c>
      <c r="C22" s="26"/>
      <c r="D22" s="34"/>
      <c r="E22" s="13"/>
      <c r="F22" s="35"/>
      <c r="G22" s="34"/>
      <c r="H22" s="34"/>
      <c r="I22" s="34"/>
      <c r="J22" s="34"/>
      <c r="K22" s="36"/>
      <c r="L22" s="36"/>
      <c r="M22" s="37"/>
      <c r="N22" s="37"/>
      <c r="O22" s="38"/>
    </row>
    <row r="23" spans="1:15" s="39" customFormat="1" ht="15" customHeight="1">
      <c r="A23" s="23">
        <v>8</v>
      </c>
      <c r="B23" s="4" t="s">
        <v>87</v>
      </c>
      <c r="C23" s="26"/>
      <c r="D23" s="34"/>
      <c r="E23" s="13"/>
      <c r="F23" s="35"/>
      <c r="G23" s="34"/>
      <c r="H23" s="34"/>
      <c r="I23" s="34"/>
      <c r="J23" s="34"/>
      <c r="K23" s="36"/>
      <c r="L23" s="36"/>
      <c r="M23" s="37"/>
      <c r="N23" s="37"/>
      <c r="O23" s="38"/>
    </row>
    <row r="24" spans="1:15" s="39" customFormat="1" ht="15" customHeight="1">
      <c r="A24" s="23">
        <v>9</v>
      </c>
      <c r="B24" s="4" t="s">
        <v>78</v>
      </c>
      <c r="C24" s="26"/>
      <c r="D24" s="40"/>
      <c r="E24" s="13"/>
      <c r="F24" s="41"/>
      <c r="G24" s="34"/>
      <c r="H24" s="28"/>
      <c r="I24" s="28"/>
      <c r="J24" s="40"/>
      <c r="K24" s="36"/>
      <c r="L24" s="36"/>
      <c r="M24" s="37"/>
      <c r="N24" s="37"/>
      <c r="O24" s="38"/>
    </row>
    <row r="25" spans="1:15" s="39" customFormat="1" ht="15" customHeight="1">
      <c r="A25" s="23">
        <v>10</v>
      </c>
      <c r="B25" s="4" t="s">
        <v>13</v>
      </c>
      <c r="C25" s="26"/>
      <c r="D25" s="34"/>
      <c r="E25" s="34"/>
      <c r="F25" s="35"/>
      <c r="G25" s="34"/>
      <c r="H25" s="34"/>
      <c r="I25" s="34"/>
      <c r="J25" s="34"/>
      <c r="K25" s="36"/>
      <c r="L25" s="36"/>
      <c r="M25" s="37"/>
      <c r="N25" s="37"/>
      <c r="O25" s="38"/>
    </row>
    <row r="26" spans="1:15" s="39" customFormat="1" ht="15" customHeight="1">
      <c r="A26" s="23">
        <v>11</v>
      </c>
      <c r="B26" s="4" t="s">
        <v>79</v>
      </c>
      <c r="C26" s="26"/>
      <c r="D26" s="34"/>
      <c r="E26" s="34"/>
      <c r="F26" s="41"/>
      <c r="G26" s="34"/>
      <c r="H26" s="34"/>
      <c r="I26" s="40"/>
      <c r="J26" s="34"/>
      <c r="K26" s="36"/>
      <c r="L26" s="36"/>
      <c r="M26" s="37"/>
      <c r="N26" s="37"/>
      <c r="O26" s="38"/>
    </row>
    <row r="27" spans="1:15" s="39" customFormat="1" ht="15" customHeight="1">
      <c r="A27" s="23">
        <v>12</v>
      </c>
      <c r="B27" s="4" t="s">
        <v>80</v>
      </c>
      <c r="C27" s="26"/>
      <c r="D27" s="34"/>
      <c r="E27" s="34"/>
      <c r="F27" s="35"/>
      <c r="G27" s="34"/>
      <c r="H27" s="34"/>
      <c r="I27" s="34"/>
      <c r="J27" s="34"/>
      <c r="K27" s="36"/>
      <c r="L27" s="36"/>
      <c r="M27" s="37"/>
      <c r="N27" s="37"/>
      <c r="O27" s="38"/>
    </row>
    <row r="28" spans="1:15" s="39" customFormat="1" ht="15" customHeight="1">
      <c r="A28" s="23">
        <v>13</v>
      </c>
      <c r="B28" s="4" t="s">
        <v>97</v>
      </c>
      <c r="C28" s="26"/>
      <c r="D28" s="34"/>
      <c r="E28" s="34"/>
      <c r="F28" s="35"/>
      <c r="G28" s="34"/>
      <c r="H28" s="40"/>
      <c r="I28" s="34"/>
      <c r="J28" s="40"/>
      <c r="K28" s="36"/>
      <c r="L28" s="36"/>
      <c r="M28" s="37"/>
      <c r="N28" s="37"/>
      <c r="O28" s="38"/>
    </row>
    <row r="29" spans="1:15" s="39" customFormat="1" ht="15" customHeight="1">
      <c r="A29" s="23">
        <v>14</v>
      </c>
      <c r="B29" s="4" t="s">
        <v>81</v>
      </c>
      <c r="C29" s="26"/>
      <c r="D29" s="34"/>
      <c r="E29" s="34"/>
      <c r="F29" s="35"/>
      <c r="G29" s="34"/>
      <c r="H29" s="34"/>
      <c r="I29" s="34"/>
      <c r="J29" s="34"/>
      <c r="K29" s="36"/>
      <c r="L29" s="36"/>
      <c r="M29" s="36"/>
      <c r="N29" s="36"/>
    </row>
    <row r="30" spans="1:15" s="5" customFormat="1" ht="15" customHeight="1">
      <c r="A30" s="23">
        <v>15</v>
      </c>
      <c r="B30" s="4" t="s">
        <v>14</v>
      </c>
      <c r="C30" s="26"/>
      <c r="D30" s="11"/>
      <c r="E30" s="11"/>
      <c r="F30" s="30"/>
      <c r="G30" s="11"/>
      <c r="H30" s="11"/>
      <c r="I30" s="11"/>
      <c r="J30" s="11"/>
      <c r="K30" s="31"/>
      <c r="L30" s="31"/>
      <c r="M30" s="31"/>
      <c r="N30" s="31"/>
    </row>
    <row r="31" spans="1:15" s="5" customFormat="1" ht="15" customHeight="1">
      <c r="A31" s="23">
        <v>16</v>
      </c>
      <c r="B31" s="4" t="s">
        <v>82</v>
      </c>
      <c r="C31" s="26"/>
      <c r="D31" s="11"/>
      <c r="E31" s="11"/>
      <c r="F31" s="30"/>
      <c r="G31" s="11"/>
      <c r="H31" s="11"/>
      <c r="I31" s="11"/>
      <c r="J31" s="11"/>
      <c r="K31" s="31"/>
      <c r="L31" s="31"/>
      <c r="M31" s="31"/>
      <c r="N31" s="31"/>
    </row>
    <row r="32" spans="1:15" s="5" customFormat="1" ht="15" customHeight="1">
      <c r="A32" s="23">
        <v>17</v>
      </c>
      <c r="B32" s="4" t="s">
        <v>83</v>
      </c>
      <c r="C32" s="26"/>
      <c r="D32" s="11"/>
      <c r="E32" s="11"/>
      <c r="F32" s="30"/>
      <c r="G32" s="11"/>
      <c r="H32" s="11"/>
      <c r="I32" s="11"/>
      <c r="J32" s="11"/>
      <c r="K32" s="31"/>
      <c r="L32" s="31"/>
      <c r="M32" s="31"/>
      <c r="N32" s="31"/>
    </row>
    <row r="33" spans="1:19" s="5" customFormat="1" ht="15" customHeight="1">
      <c r="A33" s="23">
        <v>18</v>
      </c>
      <c r="B33" s="4" t="s">
        <v>84</v>
      </c>
      <c r="C33" s="26"/>
      <c r="D33" s="11"/>
      <c r="E33" s="11"/>
      <c r="F33" s="30"/>
      <c r="G33" s="11"/>
      <c r="H33" s="11"/>
      <c r="I33" s="11"/>
      <c r="J33" s="11"/>
      <c r="K33" s="31"/>
      <c r="L33" s="31"/>
      <c r="M33" s="31"/>
      <c r="N33" s="31"/>
    </row>
    <row r="34" spans="1:19" s="5" customFormat="1" ht="15" customHeight="1">
      <c r="A34" s="23">
        <v>19</v>
      </c>
      <c r="B34" s="4" t="s">
        <v>86</v>
      </c>
      <c r="C34" s="26"/>
      <c r="D34" s="11"/>
      <c r="E34" s="11"/>
      <c r="F34" s="30"/>
      <c r="G34" s="11"/>
      <c r="H34" s="42"/>
      <c r="I34" s="11"/>
      <c r="J34" s="11"/>
      <c r="K34" s="31"/>
      <c r="L34" s="31"/>
      <c r="M34" s="31"/>
      <c r="N34" s="31"/>
    </row>
    <row r="35" spans="1:19" s="5" customFormat="1" ht="15" customHeight="1">
      <c r="A35" s="23">
        <v>20</v>
      </c>
      <c r="B35" s="4" t="s">
        <v>85</v>
      </c>
      <c r="C35" s="26"/>
      <c r="D35" s="11"/>
      <c r="E35" s="11"/>
      <c r="F35" s="30"/>
      <c r="G35" s="11"/>
      <c r="H35" s="11"/>
      <c r="I35" s="11"/>
      <c r="J35" s="11"/>
      <c r="K35" s="31"/>
      <c r="L35" s="31"/>
      <c r="M35" s="31"/>
      <c r="N35" s="31"/>
    </row>
    <row r="36" spans="1:19" s="5" customFormat="1" ht="15" customHeight="1">
      <c r="A36" s="11"/>
      <c r="B36" s="11"/>
      <c r="C36" s="11"/>
      <c r="D36" s="43"/>
      <c r="E36" s="11"/>
      <c r="F36" s="11"/>
      <c r="G36" s="43"/>
      <c r="H36" s="11"/>
      <c r="I36" s="11"/>
      <c r="J36" s="11"/>
      <c r="K36" s="31"/>
      <c r="L36" s="31"/>
      <c r="M36" s="31"/>
      <c r="N36" s="31"/>
      <c r="O36" s="31"/>
      <c r="P36" s="11"/>
      <c r="Q36" s="11"/>
    </row>
    <row r="37" spans="1:19" s="5" customFormat="1" ht="15" customHeight="1">
      <c r="A37" s="10" t="s">
        <v>67</v>
      </c>
      <c r="B37" s="10"/>
      <c r="C37" s="11"/>
      <c r="D37" s="43"/>
      <c r="E37" s="11"/>
      <c r="F37" s="11"/>
      <c r="G37" s="11"/>
      <c r="H37" s="11"/>
      <c r="I37" s="11"/>
      <c r="J37" s="11"/>
      <c r="K37" s="31"/>
      <c r="L37" s="31"/>
      <c r="M37" s="31"/>
      <c r="N37" s="31"/>
      <c r="O37" s="31"/>
      <c r="P37" s="11"/>
      <c r="Q37" s="11"/>
    </row>
    <row r="38" spans="1:19" s="5" customFormat="1" ht="22.95" customHeight="1">
      <c r="A38" s="118" t="s">
        <v>5</v>
      </c>
      <c r="B38" s="119" t="s">
        <v>31</v>
      </c>
      <c r="C38" s="117" t="s">
        <v>16</v>
      </c>
      <c r="D38" s="11"/>
      <c r="E38" s="11"/>
      <c r="F38" s="11"/>
      <c r="G38" s="11"/>
      <c r="H38" s="31"/>
      <c r="I38" s="31"/>
      <c r="J38" s="31"/>
      <c r="K38" s="31"/>
      <c r="L38" s="31"/>
      <c r="M38" s="11"/>
      <c r="N38" s="11"/>
    </row>
    <row r="39" spans="1:19" s="5" customFormat="1" ht="15" customHeight="1">
      <c r="A39" s="45" t="s">
        <v>18</v>
      </c>
      <c r="B39" s="23" t="s">
        <v>32</v>
      </c>
      <c r="C39" s="4" t="s">
        <v>21</v>
      </c>
      <c r="D39" s="11"/>
      <c r="E39" s="11"/>
      <c r="F39" s="11"/>
      <c r="G39" s="11"/>
      <c r="H39" s="31"/>
      <c r="I39" s="31"/>
      <c r="J39" s="31"/>
      <c r="K39" s="31"/>
      <c r="L39" s="31"/>
      <c r="M39" s="11"/>
      <c r="N39" s="11"/>
    </row>
    <row r="40" spans="1:19" s="5" customFormat="1" ht="15" customHeight="1">
      <c r="A40" s="45" t="s">
        <v>17</v>
      </c>
      <c r="B40" s="23" t="s">
        <v>6</v>
      </c>
      <c r="C40" s="4" t="s">
        <v>22</v>
      </c>
      <c r="D40" s="11"/>
      <c r="E40" s="11"/>
      <c r="F40" s="11"/>
      <c r="G40" s="11"/>
      <c r="H40" s="31"/>
      <c r="I40" s="31"/>
      <c r="J40" s="31"/>
      <c r="K40" s="31"/>
      <c r="L40" s="31"/>
      <c r="M40" s="11"/>
      <c r="N40" s="11"/>
    </row>
    <row r="41" spans="1:19" s="5" customFormat="1" ht="12">
      <c r="A41" s="45" t="s">
        <v>19</v>
      </c>
      <c r="B41" s="23" t="s">
        <v>28</v>
      </c>
      <c r="C41" s="4" t="s">
        <v>70</v>
      </c>
      <c r="D41" s="11"/>
      <c r="E41" s="11"/>
      <c r="F41" s="11"/>
      <c r="G41" s="11"/>
      <c r="H41" s="31"/>
      <c r="I41" s="31"/>
      <c r="J41" s="31"/>
      <c r="K41" s="31"/>
      <c r="L41" s="31"/>
      <c r="M41" s="11"/>
      <c r="N41" s="11"/>
    </row>
    <row r="42" spans="1:19" s="5" customFormat="1" ht="15" customHeight="1">
      <c r="A42" s="45" t="s">
        <v>20</v>
      </c>
      <c r="B42" s="23" t="s">
        <v>29</v>
      </c>
      <c r="C42" s="4" t="s">
        <v>23</v>
      </c>
      <c r="D42" s="11"/>
      <c r="E42" s="11"/>
      <c r="F42" s="11"/>
      <c r="G42" s="11"/>
      <c r="H42" s="11"/>
      <c r="I42" s="11"/>
      <c r="J42" s="31"/>
      <c r="K42" s="31"/>
      <c r="L42" s="31"/>
      <c r="M42" s="31"/>
      <c r="N42" s="31"/>
      <c r="O42" s="11"/>
      <c r="P42" s="11"/>
    </row>
    <row r="43" spans="1:19" s="5" customFormat="1" ht="15" customHeight="1">
      <c r="A43" s="45" t="s">
        <v>94</v>
      </c>
      <c r="B43" s="23" t="s">
        <v>76</v>
      </c>
      <c r="C43" s="4" t="s">
        <v>95</v>
      </c>
      <c r="D43" s="11"/>
      <c r="E43" s="11"/>
      <c r="F43" s="11"/>
      <c r="G43" s="11"/>
      <c r="H43" s="11"/>
      <c r="I43" s="11"/>
      <c r="J43" s="11"/>
      <c r="K43" s="11"/>
      <c r="L43" s="31"/>
      <c r="M43" s="31"/>
      <c r="N43" s="31"/>
      <c r="O43" s="31"/>
      <c r="P43" s="31"/>
      <c r="Q43" s="11"/>
      <c r="R43" s="11"/>
    </row>
    <row r="44" spans="1:19" s="5" customFormat="1" ht="15" customHeight="1">
      <c r="A44" s="11"/>
      <c r="B44" s="11"/>
      <c r="C44" s="11"/>
      <c r="D44" s="12"/>
      <c r="E44" s="12"/>
      <c r="F44" s="11"/>
      <c r="G44" s="11"/>
      <c r="H44" s="11"/>
      <c r="I44" s="11"/>
      <c r="J44" s="11"/>
      <c r="K44" s="11"/>
      <c r="L44" s="11"/>
      <c r="M44" s="31"/>
      <c r="N44" s="31"/>
      <c r="O44" s="31"/>
      <c r="P44" s="31"/>
      <c r="Q44" s="31"/>
      <c r="R44" s="11"/>
      <c r="S44" s="11"/>
    </row>
    <row r="45" spans="1:19" ht="15" customHeight="1">
      <c r="A45" s="48"/>
      <c r="B45" s="31"/>
      <c r="C45" s="31"/>
      <c r="D45" s="12"/>
      <c r="E45" s="12"/>
      <c r="F45" s="12"/>
      <c r="G45" s="46"/>
      <c r="H45" s="46"/>
      <c r="I45" s="15"/>
      <c r="J45" s="15"/>
      <c r="K45" s="15"/>
      <c r="L45" s="15"/>
      <c r="M45" s="15"/>
      <c r="N45" s="12"/>
      <c r="O45" s="12"/>
      <c r="P45" s="12"/>
    </row>
    <row r="46" spans="1:19" ht="15" customHeight="1">
      <c r="A46" s="46"/>
      <c r="B46" s="12"/>
      <c r="C46" s="12"/>
      <c r="D46" s="12"/>
      <c r="E46" s="12"/>
      <c r="F46" s="12"/>
      <c r="G46" s="46"/>
      <c r="H46" s="46"/>
      <c r="I46" s="15"/>
      <c r="J46" s="15"/>
      <c r="K46" s="15"/>
      <c r="L46" s="15"/>
      <c r="M46" s="15"/>
      <c r="N46" s="12"/>
      <c r="O46" s="12"/>
      <c r="P46" s="12"/>
    </row>
    <row r="47" spans="1:19" ht="15" customHeight="1">
      <c r="A47" s="46"/>
      <c r="B47" s="12"/>
      <c r="C47" s="49"/>
      <c r="D47" s="12"/>
      <c r="E47" s="12"/>
      <c r="F47" s="12"/>
      <c r="G47" s="46"/>
      <c r="H47" s="46"/>
      <c r="I47" s="15"/>
      <c r="J47" s="15"/>
      <c r="K47" s="15"/>
      <c r="L47" s="15"/>
      <c r="M47" s="15"/>
      <c r="N47" s="12"/>
      <c r="O47" s="12"/>
      <c r="P47" s="12"/>
    </row>
    <row r="48" spans="1:19" ht="15" customHeight="1">
      <c r="A48" s="46"/>
      <c r="B48" s="12"/>
      <c r="C48" s="12"/>
      <c r="D48" s="12"/>
      <c r="E48" s="12"/>
      <c r="F48" s="13"/>
      <c r="G48" s="12"/>
      <c r="H48" s="12"/>
      <c r="I48" s="46"/>
      <c r="J48" s="15"/>
      <c r="K48" s="15"/>
      <c r="L48" s="15"/>
      <c r="M48" s="15"/>
      <c r="N48" s="15"/>
      <c r="O48" s="12"/>
      <c r="P48" s="12"/>
      <c r="Q48" s="12"/>
    </row>
    <row r="49" spans="1:17" ht="15" customHeight="1">
      <c r="A49" s="46"/>
      <c r="B49" s="12"/>
      <c r="C49" s="12"/>
      <c r="E49" s="12"/>
      <c r="F49" s="13"/>
      <c r="G49" s="12"/>
      <c r="H49" s="12"/>
      <c r="I49" s="46"/>
      <c r="J49" s="15"/>
      <c r="K49" s="15"/>
      <c r="L49" s="15"/>
      <c r="M49" s="15"/>
      <c r="N49" s="15"/>
      <c r="O49" s="12"/>
      <c r="P49" s="12"/>
      <c r="Q49" s="12"/>
    </row>
    <row r="50" spans="1:17" ht="15" customHeight="1">
      <c r="E50" s="12"/>
      <c r="F50" s="13"/>
      <c r="G50" s="12"/>
      <c r="H50" s="12"/>
      <c r="I50" s="46"/>
      <c r="J50" s="15"/>
      <c r="K50" s="15"/>
      <c r="L50" s="15"/>
      <c r="M50" s="15"/>
      <c r="N50" s="15"/>
      <c r="O50" s="12"/>
      <c r="P50" s="12"/>
      <c r="Q50" s="12"/>
    </row>
    <row r="51" spans="1:17" ht="15" customHeight="1">
      <c r="E51" s="12"/>
      <c r="F51" s="13"/>
      <c r="G51" s="12"/>
      <c r="H51" s="12"/>
      <c r="I51" s="46"/>
      <c r="J51" s="15"/>
      <c r="K51" s="15"/>
      <c r="L51" s="15"/>
      <c r="M51" s="15"/>
      <c r="N51" s="15"/>
      <c r="O51" s="12"/>
      <c r="P51" s="12"/>
      <c r="Q51" s="12"/>
    </row>
    <row r="52" spans="1:17" ht="15" customHeight="1">
      <c r="E52" s="12"/>
      <c r="F52" s="13"/>
      <c r="G52" s="12"/>
      <c r="H52" s="12"/>
      <c r="I52" s="46"/>
      <c r="J52" s="15"/>
      <c r="K52" s="15"/>
      <c r="L52" s="15"/>
      <c r="M52" s="15"/>
      <c r="N52" s="15"/>
      <c r="O52" s="12"/>
      <c r="P52" s="12"/>
      <c r="Q52" s="12"/>
    </row>
    <row r="53" spans="1:17" ht="15" customHeight="1">
      <c r="E53" s="12"/>
      <c r="F53" s="13"/>
      <c r="G53" s="12"/>
      <c r="H53" s="12"/>
      <c r="I53" s="46"/>
      <c r="J53" s="15"/>
      <c r="K53" s="15"/>
      <c r="L53" s="15"/>
      <c r="M53" s="15"/>
      <c r="N53" s="15"/>
      <c r="O53" s="12"/>
      <c r="P53" s="12"/>
      <c r="Q53" s="12"/>
    </row>
    <row r="54" spans="1:17" ht="15" customHeight="1">
      <c r="E54" s="12"/>
      <c r="F54" s="13"/>
      <c r="G54" s="12"/>
      <c r="H54" s="12"/>
      <c r="I54" s="46"/>
      <c r="J54" s="15"/>
      <c r="K54" s="15"/>
      <c r="L54" s="15"/>
      <c r="M54" s="15"/>
      <c r="N54" s="15"/>
      <c r="O54" s="12"/>
      <c r="P54" s="12"/>
      <c r="Q54" s="12"/>
    </row>
    <row r="55" spans="1:17" ht="15" customHeight="1">
      <c r="E55" s="12"/>
      <c r="F55" s="13"/>
      <c r="G55" s="12"/>
      <c r="H55" s="12"/>
      <c r="I55" s="46"/>
      <c r="J55" s="15"/>
      <c r="K55" s="15"/>
      <c r="L55" s="15"/>
      <c r="M55" s="15"/>
      <c r="N55" s="15"/>
      <c r="O55" s="12"/>
      <c r="P55" s="12"/>
      <c r="Q55" s="12"/>
    </row>
    <row r="56" spans="1:17" ht="15" customHeight="1">
      <c r="E56" s="12"/>
      <c r="F56" s="13"/>
      <c r="G56" s="12"/>
      <c r="H56" s="12"/>
      <c r="I56" s="46"/>
      <c r="J56" s="15"/>
      <c r="K56" s="15"/>
      <c r="L56" s="15"/>
      <c r="M56" s="15"/>
      <c r="N56" s="15"/>
      <c r="O56" s="12"/>
      <c r="P56" s="12"/>
      <c r="Q56" s="12"/>
    </row>
    <row r="57" spans="1:17" ht="15" customHeight="1">
      <c r="E57" s="12"/>
      <c r="F57" s="13"/>
      <c r="G57" s="12"/>
      <c r="H57" s="12"/>
      <c r="I57" s="46"/>
      <c r="J57" s="15"/>
      <c r="K57" s="15"/>
      <c r="L57" s="15"/>
      <c r="M57" s="15"/>
      <c r="N57" s="15"/>
      <c r="O57" s="12"/>
      <c r="P57" s="12"/>
      <c r="Q57" s="12"/>
    </row>
    <row r="58" spans="1:17" ht="15" customHeight="1">
      <c r="E58" s="12"/>
      <c r="F58" s="13"/>
      <c r="G58" s="12"/>
      <c r="H58" s="12"/>
      <c r="I58" s="46"/>
      <c r="J58" s="15"/>
      <c r="K58" s="15"/>
      <c r="L58" s="15"/>
      <c r="M58" s="15"/>
      <c r="N58" s="15"/>
      <c r="O58" s="12"/>
      <c r="P58" s="12"/>
      <c r="Q58" s="12"/>
    </row>
    <row r="59" spans="1:17" ht="15" customHeight="1">
      <c r="E59" s="12"/>
      <c r="F59" s="13"/>
      <c r="G59" s="12"/>
      <c r="H59" s="12"/>
      <c r="I59" s="46"/>
      <c r="J59" s="15"/>
      <c r="K59" s="15"/>
      <c r="L59" s="15"/>
      <c r="M59" s="15"/>
      <c r="N59" s="15"/>
      <c r="O59" s="12"/>
      <c r="P59" s="12"/>
      <c r="Q59" s="12"/>
    </row>
    <row r="60" spans="1:17" ht="15" customHeight="1">
      <c r="E60" s="12"/>
      <c r="F60" s="13"/>
      <c r="G60" s="12"/>
      <c r="H60" s="12"/>
      <c r="I60" s="46"/>
      <c r="J60" s="15"/>
      <c r="K60" s="15"/>
      <c r="L60" s="15"/>
      <c r="M60" s="15"/>
      <c r="N60" s="15"/>
      <c r="O60" s="12"/>
      <c r="P60" s="12"/>
      <c r="Q60" s="12"/>
    </row>
    <row r="61" spans="1:17" ht="15" customHeight="1">
      <c r="E61" s="12"/>
      <c r="F61" s="13"/>
      <c r="G61" s="12"/>
      <c r="H61" s="12"/>
      <c r="I61" s="46"/>
      <c r="J61" s="15"/>
      <c r="K61" s="15"/>
      <c r="L61" s="15"/>
      <c r="M61" s="15"/>
      <c r="N61" s="15"/>
      <c r="O61" s="12"/>
      <c r="P61" s="12"/>
      <c r="Q61" s="12"/>
    </row>
    <row r="62" spans="1:17" ht="15" customHeight="1">
      <c r="E62" s="12"/>
      <c r="F62" s="13"/>
      <c r="G62" s="12"/>
      <c r="H62" s="12"/>
      <c r="I62" s="46"/>
      <c r="J62" s="15"/>
      <c r="K62" s="15"/>
      <c r="L62" s="15"/>
      <c r="M62" s="15"/>
      <c r="N62" s="15"/>
      <c r="O62" s="12"/>
      <c r="P62" s="12"/>
      <c r="Q62" s="12"/>
    </row>
    <row r="63" spans="1:17" ht="15" customHeight="1">
      <c r="E63" s="12"/>
      <c r="F63" s="13"/>
      <c r="G63" s="12"/>
      <c r="H63" s="12"/>
      <c r="I63" s="46"/>
      <c r="J63" s="15"/>
      <c r="K63" s="15"/>
      <c r="L63" s="15"/>
      <c r="M63" s="15"/>
      <c r="N63" s="15"/>
      <c r="O63" s="12"/>
      <c r="P63" s="12"/>
      <c r="Q63" s="12"/>
    </row>
    <row r="64" spans="1:17" ht="15" customHeight="1">
      <c r="E64" s="12"/>
      <c r="F64" s="13"/>
      <c r="G64" s="12"/>
      <c r="H64" s="12"/>
      <c r="I64" s="46"/>
      <c r="J64" s="15"/>
      <c r="K64" s="15"/>
      <c r="L64" s="15"/>
      <c r="M64" s="15"/>
      <c r="N64" s="15"/>
      <c r="O64" s="12"/>
      <c r="P64" s="12"/>
      <c r="Q64" s="12"/>
    </row>
    <row r="65" spans="5:17" ht="15" customHeight="1">
      <c r="E65" s="12"/>
      <c r="F65" s="13"/>
      <c r="G65" s="12"/>
      <c r="H65" s="12"/>
      <c r="I65" s="46"/>
      <c r="J65" s="15"/>
      <c r="K65" s="15"/>
      <c r="L65" s="15"/>
      <c r="M65" s="15"/>
      <c r="N65" s="15"/>
      <c r="O65" s="12"/>
      <c r="P65" s="12"/>
      <c r="Q65" s="12"/>
    </row>
    <row r="66" spans="5:17" ht="15" customHeight="1">
      <c r="E66" s="12"/>
      <c r="F66" s="13"/>
      <c r="G66" s="12"/>
      <c r="H66" s="12"/>
      <c r="I66" s="46"/>
      <c r="J66" s="15"/>
      <c r="K66" s="15"/>
      <c r="L66" s="15"/>
      <c r="M66" s="15"/>
      <c r="N66" s="15"/>
      <c r="O66" s="12"/>
      <c r="P66" s="12"/>
      <c r="Q66" s="12"/>
    </row>
    <row r="67" spans="5:17" ht="15" customHeight="1">
      <c r="E67" s="12"/>
      <c r="F67" s="13"/>
      <c r="G67" s="12"/>
      <c r="H67" s="12"/>
      <c r="I67" s="46"/>
      <c r="J67" s="15"/>
      <c r="K67" s="15"/>
      <c r="L67" s="15"/>
      <c r="M67" s="15"/>
      <c r="N67" s="15"/>
      <c r="O67" s="12"/>
      <c r="P67" s="12"/>
      <c r="Q67" s="12"/>
    </row>
    <row r="68" spans="5:17" ht="15" customHeight="1">
      <c r="E68" s="12"/>
      <c r="F68" s="13"/>
      <c r="G68" s="12"/>
      <c r="H68" s="12"/>
      <c r="I68" s="46"/>
      <c r="J68" s="15"/>
      <c r="K68" s="15"/>
      <c r="L68" s="15"/>
      <c r="M68" s="15"/>
      <c r="N68" s="15"/>
      <c r="O68" s="12"/>
      <c r="P68" s="12"/>
      <c r="Q68" s="12"/>
    </row>
    <row r="69" spans="5:17" ht="15" customHeight="1">
      <c r="E69" s="12"/>
      <c r="F69" s="13"/>
      <c r="G69" s="12"/>
      <c r="H69" s="12"/>
      <c r="I69" s="46"/>
      <c r="J69" s="15"/>
      <c r="K69" s="15"/>
      <c r="L69" s="15"/>
      <c r="M69" s="15"/>
      <c r="N69" s="15"/>
      <c r="O69" s="12"/>
      <c r="P69" s="12"/>
      <c r="Q69" s="12"/>
    </row>
    <row r="70" spans="5:17" ht="15" customHeight="1">
      <c r="E70" s="12"/>
      <c r="F70" s="13"/>
      <c r="G70" s="12"/>
      <c r="H70" s="12"/>
      <c r="I70" s="46"/>
      <c r="J70" s="15"/>
      <c r="K70" s="15"/>
      <c r="L70" s="15"/>
      <c r="M70" s="15"/>
      <c r="N70" s="15"/>
      <c r="O70" s="12"/>
      <c r="P70" s="12"/>
      <c r="Q70" s="12"/>
    </row>
    <row r="71" spans="5:17" ht="15" customHeight="1">
      <c r="E71" s="12"/>
      <c r="F71" s="13"/>
      <c r="G71" s="12"/>
      <c r="H71" s="12"/>
      <c r="I71" s="46"/>
      <c r="J71" s="15"/>
      <c r="K71" s="15"/>
      <c r="L71" s="15"/>
      <c r="M71" s="15"/>
      <c r="N71" s="15"/>
      <c r="O71" s="12"/>
      <c r="P71" s="12"/>
      <c r="Q71" s="12"/>
    </row>
    <row r="72" spans="5:17" ht="15" customHeight="1">
      <c r="E72" s="12"/>
      <c r="F72" s="13"/>
      <c r="G72" s="12"/>
      <c r="H72" s="12"/>
      <c r="I72" s="46"/>
      <c r="J72" s="15"/>
      <c r="K72" s="15"/>
      <c r="L72" s="15"/>
      <c r="M72" s="15"/>
      <c r="N72" s="15"/>
      <c r="O72" s="12"/>
      <c r="P72" s="12"/>
      <c r="Q72" s="12"/>
    </row>
    <row r="73" spans="5:17" ht="15" customHeight="1">
      <c r="E73" s="12"/>
      <c r="F73" s="13"/>
      <c r="G73" s="12"/>
      <c r="H73" s="12"/>
      <c r="I73" s="46"/>
      <c r="J73" s="15"/>
      <c r="K73" s="15"/>
      <c r="L73" s="15"/>
      <c r="M73" s="15"/>
      <c r="N73" s="15"/>
      <c r="O73" s="12"/>
      <c r="P73" s="12"/>
      <c r="Q73" s="12"/>
    </row>
    <row r="74" spans="5:17" ht="15" customHeight="1">
      <c r="E74" s="12"/>
      <c r="F74" s="13"/>
      <c r="G74" s="12"/>
      <c r="H74" s="12"/>
      <c r="I74" s="46"/>
      <c r="J74" s="15"/>
      <c r="K74" s="15"/>
      <c r="L74" s="15"/>
      <c r="M74" s="15"/>
      <c r="N74" s="15"/>
      <c r="O74" s="12"/>
      <c r="P74" s="12"/>
      <c r="Q74" s="12"/>
    </row>
    <row r="75" spans="5:17" ht="15" customHeight="1">
      <c r="E75" s="12"/>
      <c r="F75" s="13"/>
      <c r="G75" s="12"/>
      <c r="H75" s="12"/>
      <c r="I75" s="46"/>
      <c r="J75" s="15"/>
      <c r="K75" s="15"/>
      <c r="L75" s="15"/>
      <c r="M75" s="15"/>
      <c r="N75" s="15"/>
      <c r="O75" s="12"/>
      <c r="P75" s="12"/>
      <c r="Q75" s="12"/>
    </row>
    <row r="76" spans="5:17" ht="15" customHeight="1">
      <c r="E76" s="12"/>
      <c r="F76" s="13"/>
      <c r="G76" s="12"/>
      <c r="H76" s="12"/>
      <c r="I76" s="46"/>
      <c r="J76" s="15"/>
      <c r="K76" s="15"/>
      <c r="L76" s="15"/>
      <c r="M76" s="15"/>
      <c r="N76" s="15"/>
      <c r="O76" s="12"/>
      <c r="P76" s="12"/>
      <c r="Q76" s="12"/>
    </row>
    <row r="77" spans="5:17" ht="15" customHeight="1">
      <c r="E77" s="12"/>
      <c r="F77" s="13"/>
      <c r="G77" s="12"/>
      <c r="H77" s="12"/>
      <c r="I77" s="46"/>
      <c r="J77" s="15"/>
      <c r="K77" s="15"/>
      <c r="L77" s="15"/>
      <c r="M77" s="15"/>
      <c r="N77" s="15"/>
      <c r="O77" s="12"/>
      <c r="P77" s="12"/>
      <c r="Q77" s="12"/>
    </row>
    <row r="78" spans="5:17" ht="15" customHeight="1">
      <c r="E78" s="12"/>
      <c r="F78" s="13"/>
      <c r="G78" s="12"/>
      <c r="H78" s="12"/>
      <c r="I78" s="46"/>
      <c r="J78" s="15"/>
      <c r="K78" s="15"/>
      <c r="L78" s="15"/>
      <c r="M78" s="15"/>
      <c r="N78" s="15"/>
      <c r="O78" s="12"/>
      <c r="P78" s="12"/>
      <c r="Q78" s="12"/>
    </row>
    <row r="79" spans="5:17" ht="15" customHeight="1">
      <c r="E79" s="12"/>
      <c r="F79" s="13"/>
      <c r="G79" s="12"/>
      <c r="H79" s="12"/>
      <c r="I79" s="46"/>
      <c r="J79" s="15"/>
      <c r="K79" s="15"/>
      <c r="L79" s="15"/>
      <c r="M79" s="15"/>
      <c r="N79" s="15"/>
      <c r="O79" s="12"/>
      <c r="P79" s="12"/>
      <c r="Q79" s="12"/>
    </row>
    <row r="80" spans="5:17" ht="15" customHeight="1">
      <c r="E80" s="12"/>
      <c r="F80" s="13"/>
      <c r="G80" s="12"/>
      <c r="H80" s="12"/>
      <c r="I80" s="46"/>
      <c r="J80" s="15"/>
      <c r="K80" s="15"/>
      <c r="L80" s="15"/>
      <c r="M80" s="15"/>
      <c r="N80" s="15"/>
      <c r="O80" s="12"/>
      <c r="P80" s="12"/>
      <c r="Q80" s="12"/>
    </row>
    <row r="81" spans="5:17" ht="15" customHeight="1">
      <c r="E81" s="12"/>
      <c r="F81" s="13"/>
      <c r="G81" s="12"/>
      <c r="H81" s="12"/>
      <c r="I81" s="46"/>
      <c r="J81" s="15"/>
      <c r="K81" s="15"/>
      <c r="L81" s="15"/>
      <c r="M81" s="15"/>
      <c r="N81" s="15"/>
      <c r="O81" s="12"/>
      <c r="P81" s="12"/>
      <c r="Q81" s="12"/>
    </row>
    <row r="82" spans="5:17" ht="15" customHeight="1">
      <c r="E82" s="12"/>
      <c r="F82" s="13"/>
      <c r="G82" s="12"/>
      <c r="H82" s="12"/>
      <c r="I82" s="46"/>
      <c r="J82" s="15"/>
      <c r="K82" s="15"/>
      <c r="L82" s="15"/>
      <c r="M82" s="15"/>
      <c r="N82" s="15"/>
      <c r="O82" s="12"/>
      <c r="P82" s="12"/>
      <c r="Q82" s="12"/>
    </row>
    <row r="83" spans="5:17" ht="15" customHeight="1">
      <c r="E83" s="12"/>
      <c r="F83" s="13"/>
      <c r="G83" s="12"/>
      <c r="H83" s="12"/>
      <c r="I83" s="46"/>
      <c r="J83" s="15"/>
      <c r="K83" s="15"/>
      <c r="L83" s="15"/>
      <c r="M83" s="15"/>
      <c r="N83" s="15"/>
      <c r="O83" s="12"/>
      <c r="P83" s="12"/>
      <c r="Q83" s="12"/>
    </row>
    <row r="84" spans="5:17" ht="15" customHeight="1">
      <c r="E84" s="12"/>
      <c r="F84" s="13"/>
      <c r="G84" s="12"/>
      <c r="H84" s="12"/>
      <c r="I84" s="46"/>
      <c r="J84" s="15"/>
      <c r="K84" s="15"/>
      <c r="L84" s="15"/>
      <c r="M84" s="15"/>
      <c r="N84" s="15"/>
      <c r="O84" s="12"/>
      <c r="P84" s="12"/>
      <c r="Q84" s="12"/>
    </row>
    <row r="85" spans="5:17" ht="15" customHeight="1">
      <c r="E85" s="12"/>
      <c r="F85" s="13"/>
      <c r="G85" s="12"/>
      <c r="H85" s="12"/>
      <c r="I85" s="46"/>
      <c r="J85" s="15"/>
      <c r="K85" s="15"/>
      <c r="L85" s="15"/>
      <c r="M85" s="15"/>
      <c r="N85" s="15"/>
      <c r="O85" s="12"/>
      <c r="P85" s="12"/>
      <c r="Q85" s="12"/>
    </row>
    <row r="86" spans="5:17" ht="15" customHeight="1">
      <c r="E86" s="12"/>
      <c r="F86" s="13"/>
      <c r="G86" s="12"/>
      <c r="H86" s="12"/>
      <c r="I86" s="46"/>
      <c r="J86" s="15"/>
      <c r="K86" s="15"/>
      <c r="L86" s="15"/>
      <c r="M86" s="15"/>
      <c r="N86" s="15"/>
      <c r="O86" s="12"/>
      <c r="P86" s="12"/>
      <c r="Q86" s="12"/>
    </row>
    <row r="87" spans="5:17" ht="15" customHeight="1">
      <c r="E87" s="12"/>
      <c r="F87" s="13"/>
      <c r="G87" s="12"/>
      <c r="H87" s="12"/>
      <c r="I87" s="46"/>
      <c r="J87" s="15"/>
      <c r="K87" s="15"/>
      <c r="L87" s="15"/>
      <c r="M87" s="15"/>
      <c r="N87" s="15"/>
      <c r="O87" s="12"/>
      <c r="P87" s="12"/>
      <c r="Q87" s="12"/>
    </row>
    <row r="88" spans="5:17" ht="15" customHeight="1">
      <c r="E88" s="12"/>
      <c r="F88" s="13"/>
      <c r="G88" s="12"/>
      <c r="H88" s="12"/>
      <c r="I88" s="46"/>
      <c r="J88" s="15"/>
      <c r="K88" s="15"/>
      <c r="L88" s="15"/>
      <c r="M88" s="15"/>
      <c r="N88" s="15"/>
      <c r="O88" s="12"/>
      <c r="P88" s="12"/>
      <c r="Q88" s="12"/>
    </row>
    <row r="89" spans="5:17" ht="15" customHeight="1">
      <c r="E89" s="12"/>
      <c r="F89" s="13"/>
      <c r="G89" s="12"/>
      <c r="H89" s="12"/>
      <c r="I89" s="46"/>
      <c r="J89" s="15"/>
      <c r="K89" s="15"/>
      <c r="L89" s="15"/>
      <c r="M89" s="15"/>
      <c r="N89" s="15"/>
      <c r="O89" s="12"/>
      <c r="P89" s="12"/>
      <c r="Q89" s="12"/>
    </row>
    <row r="90" spans="5:17" ht="15" customHeight="1">
      <c r="E90" s="12"/>
      <c r="F90" s="13"/>
      <c r="G90" s="12"/>
      <c r="H90" s="12"/>
      <c r="I90" s="46"/>
      <c r="J90" s="15"/>
      <c r="K90" s="15"/>
      <c r="L90" s="15"/>
      <c r="M90" s="15"/>
      <c r="N90" s="15"/>
      <c r="O90" s="12"/>
      <c r="P90" s="12"/>
      <c r="Q90" s="12"/>
    </row>
    <row r="91" spans="5:17" ht="15" customHeight="1">
      <c r="E91" s="12"/>
      <c r="F91" s="13"/>
      <c r="G91" s="12"/>
      <c r="H91" s="12"/>
      <c r="I91" s="46"/>
      <c r="J91" s="15"/>
      <c r="K91" s="15"/>
      <c r="L91" s="15"/>
      <c r="M91" s="15"/>
      <c r="N91" s="15"/>
      <c r="O91" s="12"/>
      <c r="P91" s="12"/>
      <c r="Q91" s="12"/>
    </row>
    <row r="92" spans="5:17" ht="15" customHeight="1">
      <c r="E92" s="12"/>
      <c r="F92" s="13"/>
      <c r="G92" s="12"/>
      <c r="H92" s="12"/>
      <c r="I92" s="46"/>
      <c r="J92" s="15"/>
      <c r="K92" s="15"/>
      <c r="L92" s="15"/>
      <c r="M92" s="15"/>
      <c r="N92" s="15"/>
      <c r="O92" s="12"/>
      <c r="P92" s="12"/>
      <c r="Q92" s="12"/>
    </row>
    <row r="93" spans="5:17" ht="15" customHeight="1">
      <c r="E93" s="12"/>
      <c r="F93" s="13"/>
      <c r="G93" s="12"/>
      <c r="H93" s="12"/>
      <c r="I93" s="46"/>
      <c r="J93" s="15"/>
      <c r="K93" s="15"/>
      <c r="L93" s="15"/>
      <c r="M93" s="15"/>
      <c r="N93" s="15"/>
      <c r="O93" s="12"/>
      <c r="P93" s="12"/>
      <c r="Q93" s="12"/>
    </row>
    <row r="94" spans="5:17" ht="15" customHeight="1">
      <c r="E94" s="12"/>
      <c r="F94" s="13"/>
      <c r="G94" s="12"/>
      <c r="H94" s="12"/>
      <c r="I94" s="46"/>
      <c r="J94" s="15"/>
      <c r="K94" s="15"/>
      <c r="L94" s="15"/>
      <c r="M94" s="15"/>
      <c r="N94" s="15"/>
      <c r="O94" s="12"/>
      <c r="P94" s="12"/>
      <c r="Q94" s="12"/>
    </row>
    <row r="95" spans="5:17" ht="15" customHeight="1">
      <c r="E95" s="12"/>
      <c r="F95" s="13"/>
      <c r="G95" s="12"/>
      <c r="H95" s="12"/>
      <c r="I95" s="46"/>
      <c r="J95" s="15"/>
      <c r="K95" s="15"/>
      <c r="L95" s="15"/>
      <c r="M95" s="15"/>
      <c r="N95" s="15"/>
      <c r="O95" s="12"/>
      <c r="P95" s="12"/>
      <c r="Q95" s="12"/>
    </row>
    <row r="96" spans="5:17" ht="15" customHeight="1">
      <c r="E96" s="12"/>
      <c r="F96" s="13"/>
      <c r="G96" s="12"/>
      <c r="H96" s="12"/>
      <c r="I96" s="46"/>
      <c r="J96" s="15"/>
      <c r="K96" s="15"/>
      <c r="L96" s="15"/>
      <c r="M96" s="15"/>
      <c r="N96" s="15"/>
      <c r="O96" s="12"/>
      <c r="P96" s="12"/>
      <c r="Q96" s="12"/>
    </row>
    <row r="97" spans="5:17" ht="15" customHeight="1">
      <c r="E97" s="12"/>
      <c r="F97" s="13"/>
      <c r="G97" s="12"/>
      <c r="H97" s="12"/>
      <c r="I97" s="46"/>
      <c r="J97" s="15"/>
      <c r="K97" s="15"/>
      <c r="L97" s="15"/>
      <c r="M97" s="15"/>
      <c r="N97" s="15"/>
      <c r="O97" s="12"/>
      <c r="P97" s="12"/>
      <c r="Q97" s="12"/>
    </row>
    <row r="98" spans="5:17" ht="15" customHeight="1">
      <c r="E98" s="12"/>
      <c r="F98" s="13"/>
      <c r="G98" s="12"/>
      <c r="H98" s="12"/>
      <c r="I98" s="46"/>
      <c r="J98" s="15"/>
      <c r="K98" s="15"/>
      <c r="L98" s="15"/>
      <c r="M98" s="15"/>
      <c r="N98" s="15"/>
      <c r="O98" s="12"/>
      <c r="P98" s="12"/>
      <c r="Q98" s="12"/>
    </row>
    <row r="99" spans="5:17" ht="15" customHeight="1">
      <c r="E99" s="12"/>
      <c r="F99" s="13"/>
      <c r="G99" s="12"/>
      <c r="H99" s="12"/>
      <c r="I99" s="46"/>
      <c r="J99" s="15"/>
      <c r="K99" s="15"/>
      <c r="L99" s="15"/>
      <c r="M99" s="15"/>
      <c r="N99" s="15"/>
      <c r="O99" s="12"/>
      <c r="P99" s="12"/>
      <c r="Q99" s="12"/>
    </row>
    <row r="100" spans="5:17" ht="15" customHeight="1">
      <c r="E100" s="12"/>
      <c r="F100" s="13"/>
      <c r="G100" s="12"/>
      <c r="H100" s="12"/>
      <c r="I100" s="46"/>
      <c r="J100" s="15"/>
      <c r="K100" s="15"/>
      <c r="L100" s="15"/>
      <c r="M100" s="15"/>
      <c r="N100" s="15"/>
      <c r="O100" s="12"/>
      <c r="P100" s="12"/>
      <c r="Q100" s="12"/>
    </row>
    <row r="101" spans="5:17" ht="15" customHeight="1">
      <c r="E101" s="12"/>
      <c r="F101" s="13"/>
      <c r="G101" s="12"/>
      <c r="H101" s="12"/>
      <c r="I101" s="46"/>
      <c r="J101" s="15"/>
      <c r="K101" s="15"/>
      <c r="L101" s="15"/>
      <c r="M101" s="15"/>
      <c r="N101" s="15"/>
      <c r="O101" s="12"/>
      <c r="P101" s="12"/>
      <c r="Q101" s="12"/>
    </row>
    <row r="102" spans="5:17" ht="15" customHeight="1">
      <c r="E102" s="12"/>
      <c r="F102" s="13"/>
      <c r="G102" s="12"/>
      <c r="H102" s="12"/>
      <c r="I102" s="46"/>
      <c r="J102" s="15"/>
      <c r="K102" s="15"/>
      <c r="L102" s="15"/>
      <c r="M102" s="15"/>
      <c r="N102" s="15"/>
      <c r="O102" s="12"/>
      <c r="P102" s="12"/>
      <c r="Q102" s="12"/>
    </row>
    <row r="103" spans="5:17" ht="15" customHeight="1">
      <c r="E103" s="12"/>
      <c r="F103" s="13"/>
      <c r="G103" s="12"/>
      <c r="H103" s="12"/>
      <c r="I103" s="46"/>
      <c r="J103" s="15"/>
      <c r="K103" s="15"/>
      <c r="L103" s="15"/>
      <c r="M103" s="15"/>
      <c r="N103" s="15"/>
      <c r="O103" s="12"/>
      <c r="P103" s="12"/>
      <c r="Q103" s="12"/>
    </row>
    <row r="104" spans="5:17" ht="15" customHeight="1">
      <c r="E104" s="12"/>
      <c r="F104" s="13"/>
      <c r="G104" s="12"/>
      <c r="H104" s="12"/>
      <c r="I104" s="46"/>
      <c r="J104" s="15"/>
      <c r="K104" s="15"/>
      <c r="L104" s="15"/>
      <c r="M104" s="15"/>
      <c r="N104" s="15"/>
      <c r="O104" s="12"/>
      <c r="P104" s="12"/>
      <c r="Q104" s="12"/>
    </row>
    <row r="105" spans="5:17" ht="15" customHeight="1">
      <c r="E105" s="12"/>
      <c r="F105" s="13"/>
      <c r="G105" s="12"/>
      <c r="H105" s="12"/>
      <c r="I105" s="46"/>
      <c r="J105" s="15"/>
      <c r="K105" s="15"/>
      <c r="L105" s="15"/>
      <c r="M105" s="15"/>
      <c r="N105" s="15"/>
      <c r="O105" s="12"/>
      <c r="P105" s="12"/>
      <c r="Q105" s="12"/>
    </row>
    <row r="106" spans="5:17" ht="15" customHeight="1">
      <c r="E106" s="12"/>
      <c r="F106" s="13"/>
      <c r="G106" s="12"/>
      <c r="H106" s="12"/>
      <c r="I106" s="46"/>
      <c r="J106" s="15"/>
      <c r="K106" s="15"/>
      <c r="L106" s="15"/>
      <c r="M106" s="15"/>
      <c r="N106" s="15"/>
      <c r="O106" s="12"/>
      <c r="P106" s="12"/>
      <c r="Q106" s="12"/>
    </row>
    <row r="107" spans="5:17" ht="15" customHeight="1">
      <c r="E107" s="12"/>
      <c r="F107" s="13"/>
      <c r="G107" s="12"/>
      <c r="H107" s="12"/>
      <c r="I107" s="46"/>
      <c r="J107" s="15"/>
      <c r="K107" s="15"/>
      <c r="L107" s="15"/>
      <c r="M107" s="15"/>
      <c r="N107" s="15"/>
      <c r="O107" s="12"/>
      <c r="P107" s="12"/>
      <c r="Q107" s="12"/>
    </row>
    <row r="108" spans="5:17" ht="15" customHeight="1">
      <c r="E108" s="12"/>
      <c r="F108" s="13"/>
      <c r="G108" s="12"/>
      <c r="H108" s="12"/>
      <c r="I108" s="46"/>
      <c r="J108" s="15"/>
      <c r="K108" s="15"/>
      <c r="L108" s="15"/>
      <c r="M108" s="15"/>
      <c r="N108" s="15"/>
      <c r="O108" s="12"/>
      <c r="P108" s="12"/>
      <c r="Q108" s="12"/>
    </row>
    <row r="109" spans="5:17" ht="15" customHeight="1">
      <c r="E109" s="12"/>
      <c r="F109" s="13"/>
      <c r="G109" s="12"/>
      <c r="H109" s="12"/>
      <c r="I109" s="46"/>
      <c r="J109" s="15"/>
      <c r="K109" s="15"/>
      <c r="L109" s="15"/>
      <c r="M109" s="15"/>
      <c r="N109" s="15"/>
      <c r="O109" s="12"/>
      <c r="P109" s="12"/>
      <c r="Q109" s="12"/>
    </row>
    <row r="110" spans="5:17" ht="15" customHeight="1">
      <c r="E110" s="12"/>
      <c r="F110" s="13"/>
      <c r="G110" s="12"/>
      <c r="H110" s="12"/>
      <c r="I110" s="46"/>
      <c r="J110" s="15"/>
      <c r="K110" s="15"/>
      <c r="L110" s="15"/>
      <c r="M110" s="15"/>
      <c r="N110" s="15"/>
      <c r="O110" s="12"/>
      <c r="P110" s="12"/>
      <c r="Q110" s="12"/>
    </row>
    <row r="111" spans="5:17" ht="15" customHeight="1">
      <c r="E111" s="12"/>
      <c r="F111" s="13"/>
      <c r="G111" s="12"/>
      <c r="H111" s="12"/>
      <c r="I111" s="46"/>
      <c r="J111" s="15"/>
      <c r="K111" s="15"/>
      <c r="L111" s="15"/>
      <c r="M111" s="15"/>
      <c r="N111" s="15"/>
      <c r="O111" s="12"/>
      <c r="P111" s="12"/>
      <c r="Q111" s="12"/>
    </row>
    <row r="112" spans="5:17" ht="15" customHeight="1">
      <c r="E112" s="12"/>
      <c r="F112" s="13"/>
      <c r="G112" s="12"/>
      <c r="H112" s="12"/>
      <c r="I112" s="46"/>
      <c r="J112" s="15"/>
      <c r="K112" s="15"/>
      <c r="L112" s="15"/>
      <c r="M112" s="15"/>
      <c r="N112" s="15"/>
      <c r="O112" s="12"/>
      <c r="P112" s="12"/>
      <c r="Q112" s="12"/>
    </row>
    <row r="113" spans="5:17" ht="15" customHeight="1">
      <c r="E113" s="12"/>
      <c r="F113" s="13"/>
      <c r="G113" s="12"/>
      <c r="H113" s="12"/>
      <c r="I113" s="46"/>
      <c r="J113" s="15"/>
      <c r="K113" s="15"/>
      <c r="L113" s="15"/>
      <c r="M113" s="15"/>
      <c r="N113" s="15"/>
      <c r="O113" s="12"/>
      <c r="P113" s="12"/>
      <c r="Q113" s="12"/>
    </row>
    <row r="114" spans="5:17" ht="15" customHeight="1">
      <c r="E114" s="12"/>
      <c r="F114" s="13"/>
      <c r="G114" s="12"/>
      <c r="H114" s="12"/>
      <c r="I114" s="46"/>
      <c r="J114" s="15"/>
      <c r="K114" s="15"/>
      <c r="L114" s="15"/>
      <c r="M114" s="15"/>
      <c r="N114" s="15"/>
      <c r="O114" s="12"/>
      <c r="P114" s="12"/>
      <c r="Q114" s="12"/>
    </row>
    <row r="115" spans="5:17" ht="15" customHeight="1">
      <c r="E115" s="12"/>
      <c r="F115" s="13"/>
      <c r="G115" s="12"/>
      <c r="H115" s="12"/>
      <c r="I115" s="46"/>
      <c r="J115" s="15"/>
      <c r="K115" s="15"/>
      <c r="L115" s="15"/>
      <c r="M115" s="15"/>
      <c r="N115" s="15"/>
      <c r="O115" s="12"/>
      <c r="P115" s="12"/>
      <c r="Q115" s="12"/>
    </row>
    <row r="116" spans="5:17" ht="15" customHeight="1">
      <c r="E116" s="12"/>
      <c r="F116" s="13"/>
      <c r="G116" s="12"/>
      <c r="H116" s="12"/>
      <c r="I116" s="46"/>
      <c r="J116" s="15"/>
      <c r="K116" s="15"/>
      <c r="L116" s="15"/>
      <c r="M116" s="15"/>
      <c r="N116" s="15"/>
      <c r="O116" s="12"/>
      <c r="P116" s="12"/>
      <c r="Q116" s="12"/>
    </row>
    <row r="117" spans="5:17" ht="15" customHeight="1">
      <c r="E117" s="12"/>
      <c r="F117" s="13"/>
      <c r="G117" s="12"/>
      <c r="H117" s="12"/>
      <c r="I117" s="46"/>
      <c r="J117" s="15"/>
      <c r="K117" s="15"/>
      <c r="L117" s="15"/>
      <c r="M117" s="15"/>
      <c r="N117" s="15"/>
      <c r="O117" s="12"/>
      <c r="P117" s="12"/>
      <c r="Q117" s="12"/>
    </row>
    <row r="118" spans="5:17" ht="15" customHeight="1">
      <c r="E118" s="12"/>
      <c r="F118" s="13"/>
      <c r="G118" s="12"/>
      <c r="H118" s="12"/>
      <c r="I118" s="46"/>
      <c r="J118" s="15"/>
      <c r="K118" s="15"/>
      <c r="L118" s="15"/>
      <c r="M118" s="15"/>
      <c r="N118" s="15"/>
      <c r="O118" s="12"/>
      <c r="P118" s="12"/>
      <c r="Q118" s="12"/>
    </row>
    <row r="119" spans="5:17" ht="15" customHeight="1">
      <c r="E119" s="12"/>
      <c r="F119" s="13"/>
      <c r="G119" s="12"/>
      <c r="H119" s="12"/>
      <c r="I119" s="46"/>
      <c r="J119" s="15"/>
      <c r="K119" s="15"/>
      <c r="L119" s="15"/>
      <c r="M119" s="15"/>
      <c r="N119" s="15"/>
      <c r="O119" s="12"/>
      <c r="P119" s="12"/>
      <c r="Q119" s="12"/>
    </row>
    <row r="120" spans="5:17" ht="15" customHeight="1">
      <c r="E120" s="12"/>
      <c r="F120" s="13"/>
      <c r="G120" s="12"/>
      <c r="H120" s="12"/>
      <c r="I120" s="46"/>
      <c r="J120" s="15"/>
      <c r="K120" s="15"/>
      <c r="L120" s="15"/>
      <c r="M120" s="15"/>
      <c r="N120" s="15"/>
      <c r="O120" s="12"/>
      <c r="P120" s="12"/>
      <c r="Q120" s="12"/>
    </row>
    <row r="121" spans="5:17" ht="15" customHeight="1">
      <c r="E121" s="12"/>
      <c r="F121" s="13"/>
      <c r="G121" s="12"/>
      <c r="H121" s="12"/>
      <c r="I121" s="46"/>
      <c r="J121" s="15"/>
      <c r="K121" s="15"/>
      <c r="L121" s="15"/>
      <c r="M121" s="15"/>
      <c r="N121" s="15"/>
      <c r="O121" s="12"/>
      <c r="P121" s="12"/>
      <c r="Q121" s="12"/>
    </row>
    <row r="122" spans="5:17" ht="15" customHeight="1">
      <c r="E122" s="12"/>
      <c r="F122" s="13"/>
      <c r="G122" s="12"/>
      <c r="H122" s="12"/>
      <c r="I122" s="46"/>
      <c r="J122" s="15"/>
      <c r="K122" s="15"/>
      <c r="L122" s="15"/>
      <c r="M122" s="15"/>
      <c r="N122" s="15"/>
      <c r="O122" s="12"/>
      <c r="P122" s="12"/>
      <c r="Q122" s="12"/>
    </row>
    <row r="123" spans="5:17" ht="15" customHeight="1">
      <c r="E123" s="12"/>
      <c r="F123" s="13"/>
      <c r="G123" s="12"/>
      <c r="H123" s="12"/>
      <c r="I123" s="46"/>
      <c r="J123" s="15"/>
      <c r="K123" s="15"/>
      <c r="L123" s="15"/>
      <c r="M123" s="15"/>
      <c r="N123" s="15"/>
      <c r="O123" s="12"/>
      <c r="P123" s="12"/>
      <c r="Q123" s="12"/>
    </row>
    <row r="124" spans="5:17" ht="15" customHeight="1">
      <c r="E124" s="12"/>
      <c r="F124" s="13"/>
      <c r="G124" s="12"/>
      <c r="H124" s="12"/>
      <c r="I124" s="46"/>
      <c r="J124" s="15"/>
      <c r="K124" s="15"/>
      <c r="L124" s="15"/>
      <c r="M124" s="15"/>
      <c r="N124" s="15"/>
      <c r="O124" s="12"/>
      <c r="P124" s="12"/>
      <c r="Q124" s="12"/>
    </row>
    <row r="125" spans="5:17" ht="15" customHeight="1">
      <c r="E125" s="12"/>
      <c r="F125" s="13"/>
      <c r="G125" s="12"/>
      <c r="H125" s="12"/>
      <c r="I125" s="46"/>
      <c r="J125" s="15"/>
      <c r="K125" s="15"/>
      <c r="L125" s="15"/>
      <c r="M125" s="15"/>
      <c r="N125" s="15"/>
      <c r="O125" s="12"/>
      <c r="P125" s="12"/>
      <c r="Q125" s="12"/>
    </row>
    <row r="126" spans="5:17" ht="15" customHeight="1">
      <c r="E126" s="12"/>
      <c r="F126" s="13"/>
      <c r="G126" s="12"/>
      <c r="H126" s="12"/>
      <c r="I126" s="46"/>
      <c r="J126" s="15"/>
      <c r="K126" s="15"/>
      <c r="L126" s="15"/>
      <c r="M126" s="15"/>
      <c r="N126" s="15"/>
      <c r="O126" s="12"/>
      <c r="P126" s="12"/>
      <c r="Q126" s="12"/>
    </row>
    <row r="127" spans="5:17" ht="15" customHeight="1">
      <c r="E127" s="12"/>
      <c r="F127" s="13"/>
      <c r="G127" s="12"/>
      <c r="H127" s="12"/>
      <c r="I127" s="46"/>
      <c r="J127" s="15"/>
      <c r="K127" s="15"/>
      <c r="L127" s="15"/>
      <c r="M127" s="15"/>
      <c r="N127" s="15"/>
      <c r="O127" s="12"/>
      <c r="P127" s="12"/>
      <c r="Q127" s="12"/>
    </row>
    <row r="128" spans="5:17" ht="15" customHeight="1">
      <c r="E128" s="12"/>
      <c r="F128" s="13"/>
      <c r="G128" s="12"/>
      <c r="H128" s="12"/>
      <c r="I128" s="46"/>
      <c r="J128" s="15"/>
      <c r="K128" s="15"/>
      <c r="L128" s="15"/>
      <c r="M128" s="15"/>
      <c r="N128" s="15"/>
      <c r="O128" s="12"/>
      <c r="P128" s="12"/>
      <c r="Q128" s="12"/>
    </row>
    <row r="129" spans="5:17" ht="15" customHeight="1">
      <c r="E129" s="12"/>
      <c r="F129" s="13"/>
      <c r="G129" s="12"/>
      <c r="H129" s="12"/>
      <c r="I129" s="46"/>
      <c r="J129" s="15"/>
      <c r="K129" s="15"/>
      <c r="L129" s="15"/>
      <c r="M129" s="15"/>
      <c r="N129" s="15"/>
      <c r="O129" s="12"/>
      <c r="P129" s="12"/>
      <c r="Q129" s="12"/>
    </row>
    <row r="130" spans="5:17" ht="15" customHeight="1">
      <c r="E130" s="12"/>
      <c r="F130" s="13"/>
      <c r="G130" s="12"/>
      <c r="H130" s="12"/>
      <c r="I130" s="46"/>
      <c r="J130" s="15"/>
      <c r="K130" s="15"/>
      <c r="L130" s="15"/>
      <c r="M130" s="15"/>
      <c r="N130" s="15"/>
      <c r="O130" s="12"/>
      <c r="P130" s="12"/>
      <c r="Q130" s="12"/>
    </row>
    <row r="131" spans="5:17" ht="15" customHeight="1">
      <c r="E131" s="12"/>
      <c r="F131" s="13"/>
      <c r="G131" s="12"/>
      <c r="H131" s="12"/>
      <c r="I131" s="46"/>
      <c r="J131" s="15"/>
      <c r="K131" s="15"/>
      <c r="L131" s="15"/>
      <c r="M131" s="15"/>
      <c r="N131" s="15"/>
      <c r="O131" s="12"/>
      <c r="P131" s="12"/>
      <c r="Q131" s="12"/>
    </row>
    <row r="132" spans="5:17" ht="15" customHeight="1">
      <c r="E132" s="12"/>
      <c r="F132" s="13"/>
      <c r="G132" s="12"/>
      <c r="H132" s="12"/>
      <c r="I132" s="46"/>
      <c r="J132" s="15"/>
      <c r="K132" s="15"/>
      <c r="L132" s="15"/>
      <c r="M132" s="15"/>
      <c r="N132" s="15"/>
      <c r="O132" s="12"/>
      <c r="P132" s="12"/>
      <c r="Q132" s="12"/>
    </row>
    <row r="133" spans="5:17" ht="15" customHeight="1">
      <c r="E133" s="12"/>
      <c r="F133" s="13"/>
      <c r="G133" s="12"/>
      <c r="H133" s="12"/>
      <c r="I133" s="46"/>
      <c r="J133" s="15"/>
      <c r="K133" s="15"/>
      <c r="L133" s="15"/>
      <c r="M133" s="15"/>
      <c r="N133" s="15"/>
      <c r="O133" s="12"/>
      <c r="P133" s="12"/>
      <c r="Q133" s="12"/>
    </row>
    <row r="134" spans="5:17" ht="15" customHeight="1">
      <c r="E134" s="12"/>
      <c r="F134" s="13"/>
      <c r="G134" s="12"/>
      <c r="H134" s="12"/>
      <c r="I134" s="46"/>
      <c r="J134" s="15"/>
      <c r="K134" s="15"/>
      <c r="L134" s="15"/>
      <c r="M134" s="15"/>
      <c r="N134" s="15"/>
      <c r="O134" s="12"/>
      <c r="P134" s="12"/>
      <c r="Q134" s="12"/>
    </row>
    <row r="135" spans="5:17" ht="15" customHeight="1">
      <c r="E135" s="12"/>
      <c r="F135" s="13"/>
      <c r="G135" s="12"/>
      <c r="H135" s="12"/>
      <c r="I135" s="46"/>
      <c r="J135" s="15"/>
      <c r="K135" s="15"/>
      <c r="L135" s="15"/>
      <c r="M135" s="15"/>
      <c r="N135" s="15"/>
      <c r="O135" s="12"/>
      <c r="P135" s="12"/>
      <c r="Q135" s="12"/>
    </row>
    <row r="136" spans="5:17" ht="15" customHeight="1">
      <c r="E136" s="12"/>
      <c r="F136" s="13"/>
      <c r="G136" s="12"/>
      <c r="H136" s="12"/>
      <c r="I136" s="46"/>
      <c r="J136" s="15"/>
      <c r="K136" s="15"/>
      <c r="L136" s="15"/>
      <c r="M136" s="15"/>
      <c r="N136" s="15"/>
      <c r="O136" s="12"/>
      <c r="P136" s="12"/>
      <c r="Q136" s="12"/>
    </row>
    <row r="137" spans="5:17" ht="15" customHeight="1">
      <c r="E137" s="12"/>
      <c r="F137" s="13"/>
      <c r="G137" s="12"/>
      <c r="H137" s="12"/>
      <c r="I137" s="46"/>
      <c r="J137" s="15"/>
      <c r="K137" s="15"/>
      <c r="L137" s="15"/>
      <c r="M137" s="15"/>
      <c r="N137" s="15"/>
      <c r="O137" s="12"/>
      <c r="P137" s="12"/>
      <c r="Q137" s="12"/>
    </row>
    <row r="138" spans="5:17" ht="15" customHeight="1">
      <c r="E138" s="12"/>
      <c r="F138" s="13"/>
      <c r="G138" s="12"/>
      <c r="H138" s="12"/>
      <c r="I138" s="46"/>
      <c r="J138" s="15"/>
      <c r="K138" s="15"/>
      <c r="L138" s="15"/>
      <c r="M138" s="15"/>
      <c r="N138" s="15"/>
      <c r="O138" s="12"/>
      <c r="P138" s="12"/>
      <c r="Q138" s="12"/>
    </row>
    <row r="139" spans="5:17" ht="15" customHeight="1">
      <c r="E139" s="12"/>
      <c r="F139" s="13"/>
      <c r="G139" s="12"/>
      <c r="H139" s="12"/>
      <c r="I139" s="46"/>
      <c r="J139" s="15"/>
      <c r="K139" s="15"/>
      <c r="L139" s="15"/>
      <c r="M139" s="15"/>
      <c r="N139" s="15"/>
      <c r="O139" s="12"/>
      <c r="P139" s="12"/>
      <c r="Q139" s="12"/>
    </row>
    <row r="140" spans="5:17" ht="15" customHeight="1">
      <c r="E140" s="12"/>
      <c r="F140" s="13"/>
      <c r="G140" s="12"/>
      <c r="H140" s="12"/>
      <c r="I140" s="46"/>
      <c r="J140" s="15"/>
      <c r="K140" s="15"/>
      <c r="L140" s="15"/>
      <c r="M140" s="15"/>
      <c r="N140" s="15"/>
      <c r="O140" s="12"/>
      <c r="P140" s="12"/>
      <c r="Q140" s="12"/>
    </row>
    <row r="141" spans="5:17" ht="15" customHeight="1">
      <c r="E141" s="12"/>
      <c r="F141" s="13"/>
      <c r="G141" s="12"/>
      <c r="H141" s="12"/>
      <c r="I141" s="46"/>
      <c r="J141" s="15"/>
      <c r="K141" s="15"/>
      <c r="L141" s="15"/>
      <c r="M141" s="15"/>
      <c r="N141" s="15"/>
      <c r="O141" s="12"/>
      <c r="P141" s="12"/>
      <c r="Q141" s="12"/>
    </row>
    <row r="142" spans="5:17" ht="15" customHeight="1">
      <c r="E142" s="12"/>
      <c r="F142" s="13"/>
      <c r="G142" s="12"/>
      <c r="H142" s="12"/>
      <c r="I142" s="46"/>
      <c r="J142" s="15"/>
      <c r="K142" s="15"/>
      <c r="L142" s="15"/>
      <c r="M142" s="15"/>
      <c r="N142" s="15"/>
      <c r="O142" s="12"/>
      <c r="P142" s="12"/>
      <c r="Q142" s="12"/>
    </row>
    <row r="143" spans="5:17" ht="15" customHeight="1">
      <c r="E143" s="12"/>
      <c r="F143" s="13"/>
      <c r="G143" s="12"/>
      <c r="H143" s="12"/>
      <c r="I143" s="46"/>
      <c r="J143" s="15"/>
      <c r="K143" s="15"/>
      <c r="L143" s="15"/>
      <c r="M143" s="15"/>
      <c r="N143" s="15"/>
      <c r="O143" s="12"/>
      <c r="P143" s="12"/>
      <c r="Q143" s="12"/>
    </row>
    <row r="144" spans="5:17" ht="15" customHeight="1">
      <c r="E144" s="12"/>
      <c r="F144" s="13"/>
      <c r="G144" s="12"/>
      <c r="H144" s="12"/>
      <c r="I144" s="46"/>
      <c r="J144" s="15"/>
      <c r="K144" s="15"/>
      <c r="L144" s="15"/>
      <c r="M144" s="15"/>
      <c r="N144" s="15"/>
      <c r="O144" s="12"/>
      <c r="P144" s="12"/>
      <c r="Q144" s="12"/>
    </row>
    <row r="145" spans="5:17" ht="15" customHeight="1">
      <c r="E145" s="12"/>
      <c r="F145" s="13"/>
      <c r="G145" s="12"/>
      <c r="H145" s="12"/>
      <c r="I145" s="46"/>
      <c r="J145" s="15"/>
      <c r="K145" s="15"/>
      <c r="L145" s="15"/>
      <c r="M145" s="15"/>
      <c r="N145" s="15"/>
      <c r="O145" s="12"/>
      <c r="P145" s="12"/>
      <c r="Q145" s="12"/>
    </row>
    <row r="146" spans="5:17" ht="15" customHeight="1">
      <c r="E146" s="12"/>
      <c r="F146" s="13"/>
      <c r="G146" s="12"/>
      <c r="H146" s="12"/>
      <c r="I146" s="46"/>
      <c r="J146" s="15"/>
      <c r="K146" s="15"/>
      <c r="L146" s="15"/>
      <c r="M146" s="15"/>
      <c r="N146" s="15"/>
      <c r="O146" s="12"/>
      <c r="P146" s="12"/>
      <c r="Q146" s="12"/>
    </row>
    <row r="147" spans="5:17" ht="15" customHeight="1">
      <c r="F147" s="13"/>
      <c r="G147" s="12"/>
      <c r="H147" s="12"/>
      <c r="I147" s="46"/>
      <c r="J147" s="15"/>
      <c r="K147" s="15"/>
      <c r="L147" s="15"/>
      <c r="M147" s="15"/>
      <c r="N147" s="15"/>
      <c r="O147" s="12"/>
      <c r="P147" s="12"/>
      <c r="Q147" s="12"/>
    </row>
    <row r="148" spans="5:17" ht="15" customHeight="1">
      <c r="F148" s="13"/>
      <c r="G148" s="12"/>
      <c r="H148" s="12"/>
      <c r="I148" s="46"/>
      <c r="J148" s="15"/>
      <c r="K148" s="15"/>
      <c r="L148" s="15"/>
      <c r="M148" s="15"/>
      <c r="N148" s="15"/>
      <c r="O148" s="12"/>
      <c r="P148" s="12"/>
      <c r="Q148" s="12"/>
    </row>
    <row r="149" spans="5:17" ht="15" customHeight="1">
      <c r="F149" s="13"/>
      <c r="G149" s="12"/>
      <c r="H149" s="12"/>
      <c r="I149" s="46"/>
      <c r="J149" s="15"/>
      <c r="K149" s="15"/>
      <c r="L149" s="15"/>
      <c r="M149" s="15"/>
      <c r="N149" s="15"/>
      <c r="O149" s="12"/>
      <c r="P149" s="12"/>
      <c r="Q149" s="12"/>
    </row>
    <row r="150" spans="5:17" ht="15" customHeight="1">
      <c r="F150" s="13"/>
      <c r="G150" s="12"/>
      <c r="H150" s="12"/>
      <c r="I150" s="46"/>
      <c r="J150" s="15"/>
      <c r="K150" s="15"/>
      <c r="L150" s="15"/>
      <c r="M150" s="15"/>
      <c r="N150" s="15"/>
      <c r="O150" s="12"/>
      <c r="P150" s="12"/>
      <c r="Q150" s="12"/>
    </row>
  </sheetData>
  <sheetProtection algorithmName="SHA-512" hashValue="d3Lhclhv0skUblldW/E5so5TjiKuDTejJ3o026NkYrib8UloY4MhinxCmCGCcdhnLKACG9ES3+4UL6Qy0BReFg==" saltValue="Fl6iGTAHGpaGEr0+Jw0sxg==" spinCount="100000" sheet="1" objects="1" scenarios="1"/>
  <mergeCells count="2">
    <mergeCell ref="A2:E2"/>
    <mergeCell ref="A1:E1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56" fitToHeight="0" orientation="portrait" horizontalDpi="1200" verticalDpi="1200" r:id="rId1"/>
  <headerFooter alignWithMargins="0">
    <oddFooter>&amp;L&amp;F&amp;C&amp;D&amp;R&amp;A</oddFooter>
  </headerFooter>
  <rowBreaks count="1" manualBreakCount="1">
    <brk id="12" max="5" man="1"/>
  </row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0" tint="-0.14999847407452621"/>
  </sheetPr>
  <dimension ref="A1:FD583"/>
  <sheetViews>
    <sheetView view="pageBreakPreview" topLeftCell="D1" zoomScaleNormal="40" zoomScaleSheetLayoutView="100" workbookViewId="0">
      <pane ySplit="4" topLeftCell="A5" activePane="bottomLeft" state="frozen"/>
      <selection activeCell="T6105" sqref="T6105"/>
      <selection pane="bottomLeft" activeCell="H9" sqref="H9"/>
    </sheetView>
  </sheetViews>
  <sheetFormatPr defaultColWidth="10.33203125" defaultRowHeight="15" customHeight="1"/>
  <cols>
    <col min="1" max="1" width="7.88671875" style="7" customWidth="1"/>
    <col min="2" max="2" width="25" style="55" customWidth="1"/>
    <col min="3" max="3" width="14.5546875" style="55" bestFit="1" customWidth="1"/>
    <col min="4" max="4" width="14.33203125" style="55" customWidth="1"/>
    <col min="5" max="5" width="12.5546875" style="5" bestFit="1" customWidth="1"/>
    <col min="6" max="6" width="13.44140625" style="7" bestFit="1" customWidth="1"/>
    <col min="7" max="7" width="11.109375" style="7" customWidth="1"/>
    <col min="8" max="8" width="32.109375" style="56" bestFit="1" customWidth="1"/>
    <col min="9" max="9" width="10" style="7" customWidth="1"/>
    <col min="10" max="10" width="23.109375" style="56" bestFit="1" customWidth="1"/>
    <col min="11" max="11" width="10" style="7" customWidth="1"/>
    <col min="12" max="12" width="19.109375" style="57" customWidth="1"/>
    <col min="13" max="13" width="14.5546875" style="57" bestFit="1" customWidth="1"/>
    <col min="14" max="14" width="13.88671875" style="58" customWidth="1"/>
    <col min="15" max="159" width="10.33203125" style="11"/>
    <col min="160" max="16384" width="10.33203125" style="5"/>
  </cols>
  <sheetData>
    <row r="1" spans="1:160" ht="15" customHeight="1">
      <c r="A1" s="174" t="s">
        <v>48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60" ht="15" customHeight="1">
      <c r="A2" s="31"/>
      <c r="B2" s="139"/>
      <c r="C2" s="139"/>
      <c r="D2" s="139"/>
      <c r="E2" s="11"/>
      <c r="F2" s="31"/>
      <c r="G2" s="31"/>
      <c r="H2" s="140"/>
      <c r="I2" s="141"/>
      <c r="J2" s="142"/>
      <c r="K2" s="31"/>
      <c r="L2" s="143"/>
      <c r="M2" s="143"/>
      <c r="N2" s="144"/>
    </row>
    <row r="3" spans="1:160" s="11" customFormat="1" ht="15" customHeight="1">
      <c r="A3" s="31"/>
      <c r="B3" s="139"/>
      <c r="C3" s="139"/>
      <c r="D3" s="139"/>
      <c r="F3" s="31"/>
      <c r="G3" s="31"/>
      <c r="H3" s="145"/>
      <c r="I3" s="31"/>
      <c r="J3" s="145"/>
      <c r="K3" s="31"/>
      <c r="L3" s="143"/>
      <c r="M3" s="143"/>
      <c r="N3" s="144"/>
    </row>
    <row r="4" spans="1:160" s="6" customFormat="1" ht="46.5" customHeight="1">
      <c r="A4" s="120" t="s">
        <v>5</v>
      </c>
      <c r="B4" s="120" t="s">
        <v>31</v>
      </c>
      <c r="C4" s="120" t="s">
        <v>88</v>
      </c>
      <c r="D4" s="120" t="s">
        <v>89</v>
      </c>
      <c r="E4" s="120" t="s">
        <v>2</v>
      </c>
      <c r="F4" s="120" t="s">
        <v>25</v>
      </c>
      <c r="G4" s="120" t="s">
        <v>75</v>
      </c>
      <c r="H4" s="120" t="s">
        <v>15</v>
      </c>
      <c r="I4" s="120" t="s">
        <v>1</v>
      </c>
      <c r="J4" s="120" t="s">
        <v>26</v>
      </c>
      <c r="K4" s="120" t="s">
        <v>27</v>
      </c>
      <c r="L4" s="120" t="s">
        <v>7</v>
      </c>
      <c r="M4" s="120" t="s">
        <v>3</v>
      </c>
      <c r="N4" s="120" t="s">
        <v>33</v>
      </c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54"/>
      <c r="BS4" s="54"/>
      <c r="BT4" s="54"/>
      <c r="BU4" s="54"/>
      <c r="BV4" s="54"/>
      <c r="BW4" s="54"/>
      <c r="BX4" s="54"/>
      <c r="BY4" s="54"/>
      <c r="BZ4" s="54"/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</row>
    <row r="5" spans="1:160" s="6" customFormat="1" ht="15" customHeight="1">
      <c r="A5" s="44">
        <v>1</v>
      </c>
      <c r="B5" s="55" t="str">
        <f>VLOOKUP(Ruimtestaat[[#This Row],[Code]],Locaties[[Code]:[Locatie]],2,FALSE)</f>
        <v>SBO De Leilinde</v>
      </c>
      <c r="C5" s="55" t="str">
        <f>VLOOKUP(Ruimtestaat[[#This Row],[Code]],Locaties[[#All],[Code]:[Adres]],3,FALSE)</f>
        <v>Kasteellaan 43</v>
      </c>
      <c r="D5" s="55" t="str">
        <f>VLOOKUP(Ruimtestaat[[#This Row],[Code]],Locaties[#All],4,FALSE)</f>
        <v>Oudheusden</v>
      </c>
      <c r="E5" s="44"/>
      <c r="F5" s="44" t="s">
        <v>392</v>
      </c>
      <c r="G5" s="146">
        <v>1</v>
      </c>
      <c r="H5" s="47" t="s">
        <v>8</v>
      </c>
      <c r="I5" s="44">
        <v>7</v>
      </c>
      <c r="J5" s="53" t="str">
        <f>VLOOKUP(Ruimtestaat[[#This Row],[Ruimte code]],Ruimtegroepen[[#All],[Code]:[Ruimte omschrijving]],2,FALSE)</f>
        <v>Entree</v>
      </c>
      <c r="K5" s="44" t="s">
        <v>17</v>
      </c>
      <c r="L5" s="47" t="s">
        <v>6</v>
      </c>
      <c r="M5" s="147">
        <v>19.600000000000001</v>
      </c>
      <c r="N5" s="44"/>
    </row>
    <row r="6" spans="1:160" s="6" customFormat="1" ht="15" customHeight="1">
      <c r="A6" s="44">
        <v>1</v>
      </c>
      <c r="B6" s="55" t="str">
        <f>VLOOKUP(Ruimtestaat[[#This Row],[Code]],Locaties[[Code]:[Locatie]],2,FALSE)</f>
        <v>SBO De Leilinde</v>
      </c>
      <c r="C6" s="55" t="str">
        <f>VLOOKUP(Ruimtestaat[[#This Row],[Code]],Locaties[[#All],[Code]:[Adres]],3,FALSE)</f>
        <v>Kasteellaan 43</v>
      </c>
      <c r="D6" s="55" t="str">
        <f>VLOOKUP(Ruimtestaat[[#This Row],[Code]],Locaties[#All],4,FALSE)</f>
        <v>Oudheusden</v>
      </c>
      <c r="E6" s="44"/>
      <c r="F6" s="44" t="s">
        <v>392</v>
      </c>
      <c r="G6" s="146">
        <v>2</v>
      </c>
      <c r="H6" s="47" t="s">
        <v>398</v>
      </c>
      <c r="I6" s="44">
        <v>16</v>
      </c>
      <c r="J6" s="53" t="str">
        <f>VLOOKUP(Ruimtestaat[[#This Row],[Ruimte code]],Ruimtegroepen[[#All],[Code]:[Ruimte omschrijving]],2,FALSE)</f>
        <v>Leslokalen</v>
      </c>
      <c r="K6" s="44" t="s">
        <v>18</v>
      </c>
      <c r="L6" s="47" t="s">
        <v>124</v>
      </c>
      <c r="M6" s="147">
        <v>53.2</v>
      </c>
      <c r="N6" s="44"/>
    </row>
    <row r="7" spans="1:160" s="6" customFormat="1" ht="15" customHeight="1">
      <c r="A7" s="44">
        <v>1</v>
      </c>
      <c r="B7" s="55" t="str">
        <f>VLOOKUP(Ruimtestaat[[#This Row],[Code]],Locaties[[Code]:[Locatie]],2,FALSE)</f>
        <v>SBO De Leilinde</v>
      </c>
      <c r="C7" s="55" t="str">
        <f>VLOOKUP(Ruimtestaat[[#This Row],[Code]],Locaties[[#All],[Code]:[Adres]],3,FALSE)</f>
        <v>Kasteellaan 43</v>
      </c>
      <c r="D7" s="55" t="str">
        <f>VLOOKUP(Ruimtestaat[[#This Row],[Code]],Locaties[#All],4,FALSE)</f>
        <v>Oudheusden</v>
      </c>
      <c r="E7" s="44"/>
      <c r="F7" s="44" t="s">
        <v>392</v>
      </c>
      <c r="G7" s="148" t="s">
        <v>420</v>
      </c>
      <c r="H7" s="47" t="s">
        <v>430</v>
      </c>
      <c r="I7" s="44">
        <v>6</v>
      </c>
      <c r="J7" s="53" t="str">
        <f>VLOOKUP(Ruimtestaat[[#This Row],[Ruimte code]],Ruimtegroepen[[#All],[Code]:[Ruimte omschrijving]],2,FALSE)</f>
        <v>Gangen/hallen</v>
      </c>
      <c r="K7" s="44" t="s">
        <v>18</v>
      </c>
      <c r="L7" s="47" t="s">
        <v>124</v>
      </c>
      <c r="M7" s="147">
        <v>6.4</v>
      </c>
      <c r="N7" s="44"/>
    </row>
    <row r="8" spans="1:160" s="6" customFormat="1" ht="15" customHeight="1">
      <c r="A8" s="44">
        <v>1</v>
      </c>
      <c r="B8" s="55" t="str">
        <f>VLOOKUP(Ruimtestaat[[#This Row],[Code]],Locaties[[Code]:[Locatie]],2,FALSE)</f>
        <v>SBO De Leilinde</v>
      </c>
      <c r="C8" s="55" t="str">
        <f>VLOOKUP(Ruimtestaat[[#This Row],[Code]],Locaties[[#All],[Code]:[Adres]],3,FALSE)</f>
        <v>Kasteellaan 43</v>
      </c>
      <c r="D8" s="55" t="str">
        <f>VLOOKUP(Ruimtestaat[[#This Row],[Code]],Locaties[#All],4,FALSE)</f>
        <v>Oudheusden</v>
      </c>
      <c r="E8" s="44"/>
      <c r="F8" s="44" t="s">
        <v>392</v>
      </c>
      <c r="G8" s="148" t="s">
        <v>421</v>
      </c>
      <c r="H8" s="47" t="s">
        <v>136</v>
      </c>
      <c r="I8" s="44">
        <v>5</v>
      </c>
      <c r="J8" s="53" t="str">
        <f>VLOOKUP(Ruimtestaat[[#This Row],[Ruimte code]],Ruimtegroepen[[#All],[Code]:[Ruimte omschrijving]],2,FALSE)</f>
        <v>Sanitair</v>
      </c>
      <c r="K8" s="44" t="s">
        <v>19</v>
      </c>
      <c r="L8" s="47" t="s">
        <v>366</v>
      </c>
      <c r="M8" s="147">
        <v>2.8</v>
      </c>
      <c r="N8" s="44"/>
    </row>
    <row r="9" spans="1:160" s="6" customFormat="1" ht="15" customHeight="1">
      <c r="A9" s="44">
        <v>1</v>
      </c>
      <c r="B9" s="55" t="str">
        <f>VLOOKUP(Ruimtestaat[[#This Row],[Code]],Locaties[[Code]:[Locatie]],2,FALSE)</f>
        <v>SBO De Leilinde</v>
      </c>
      <c r="C9" s="55" t="str">
        <f>VLOOKUP(Ruimtestaat[[#This Row],[Code]],Locaties[[#All],[Code]:[Adres]],3,FALSE)</f>
        <v>Kasteellaan 43</v>
      </c>
      <c r="D9" s="55" t="str">
        <f>VLOOKUP(Ruimtestaat[[#This Row],[Code]],Locaties[#All],4,FALSE)</f>
        <v>Oudheusden</v>
      </c>
      <c r="E9" s="44"/>
      <c r="F9" s="44" t="s">
        <v>392</v>
      </c>
      <c r="G9" s="146">
        <v>3</v>
      </c>
      <c r="H9" s="47" t="s">
        <v>398</v>
      </c>
      <c r="I9" s="44">
        <v>16</v>
      </c>
      <c r="J9" s="53" t="str">
        <f>VLOOKUP(Ruimtestaat[[#This Row],[Ruimte code]],Ruimtegroepen[[#All],[Code]:[Ruimte omschrijving]],2,FALSE)</f>
        <v>Leslokalen</v>
      </c>
      <c r="K9" s="44" t="s">
        <v>18</v>
      </c>
      <c r="L9" s="47" t="s">
        <v>124</v>
      </c>
      <c r="M9" s="147">
        <v>53.2</v>
      </c>
      <c r="N9" s="44"/>
    </row>
    <row r="10" spans="1:160" s="6" customFormat="1" ht="15" customHeight="1">
      <c r="A10" s="44">
        <v>1</v>
      </c>
      <c r="B10" s="55" t="str">
        <f>VLOOKUP(Ruimtestaat[[#This Row],[Code]],Locaties[[Code]:[Locatie]],2,FALSE)</f>
        <v>SBO De Leilinde</v>
      </c>
      <c r="C10" s="55" t="str">
        <f>VLOOKUP(Ruimtestaat[[#This Row],[Code]],Locaties[[#All],[Code]:[Adres]],3,FALSE)</f>
        <v>Kasteellaan 43</v>
      </c>
      <c r="D10" s="55" t="str">
        <f>VLOOKUP(Ruimtestaat[[#This Row],[Code]],Locaties[#All],4,FALSE)</f>
        <v>Oudheusden</v>
      </c>
      <c r="E10" s="44"/>
      <c r="F10" s="44" t="s">
        <v>392</v>
      </c>
      <c r="G10" s="148" t="s">
        <v>422</v>
      </c>
      <c r="H10" s="47" t="s">
        <v>430</v>
      </c>
      <c r="I10" s="44">
        <v>6</v>
      </c>
      <c r="J10" s="53" t="str">
        <f>VLOOKUP(Ruimtestaat[[#This Row],[Ruimte code]],Ruimtegroepen[[#All],[Code]:[Ruimte omschrijving]],2,FALSE)</f>
        <v>Gangen/hallen</v>
      </c>
      <c r="K10" s="44" t="s">
        <v>18</v>
      </c>
      <c r="L10" s="47" t="s">
        <v>124</v>
      </c>
      <c r="M10" s="147">
        <v>6.4</v>
      </c>
      <c r="N10" s="44"/>
    </row>
    <row r="11" spans="1:160" s="6" customFormat="1" ht="15" customHeight="1">
      <c r="A11" s="44">
        <v>1</v>
      </c>
      <c r="B11" s="55" t="str">
        <f>VLOOKUP(Ruimtestaat[[#This Row],[Code]],Locaties[[Code]:[Locatie]],2,FALSE)</f>
        <v>SBO De Leilinde</v>
      </c>
      <c r="C11" s="55" t="str">
        <f>VLOOKUP(Ruimtestaat[[#This Row],[Code]],Locaties[[#All],[Code]:[Adres]],3,FALSE)</f>
        <v>Kasteellaan 43</v>
      </c>
      <c r="D11" s="55" t="str">
        <f>VLOOKUP(Ruimtestaat[[#This Row],[Code]],Locaties[#All],4,FALSE)</f>
        <v>Oudheusden</v>
      </c>
      <c r="E11" s="44"/>
      <c r="F11" s="44" t="s">
        <v>392</v>
      </c>
      <c r="G11" s="148" t="s">
        <v>423</v>
      </c>
      <c r="H11" s="47" t="s">
        <v>136</v>
      </c>
      <c r="I11" s="44">
        <v>5</v>
      </c>
      <c r="J11" s="53" t="str">
        <f>VLOOKUP(Ruimtestaat[[#This Row],[Ruimte code]],Ruimtegroepen[[#All],[Code]:[Ruimte omschrijving]],2,FALSE)</f>
        <v>Sanitair</v>
      </c>
      <c r="K11" s="44" t="s">
        <v>19</v>
      </c>
      <c r="L11" s="47" t="s">
        <v>366</v>
      </c>
      <c r="M11" s="147">
        <v>2.8</v>
      </c>
      <c r="N11" s="44"/>
    </row>
    <row r="12" spans="1:160" s="6" customFormat="1" ht="15" customHeight="1">
      <c r="A12" s="44">
        <v>1</v>
      </c>
      <c r="B12" s="55" t="str">
        <f>VLOOKUP(Ruimtestaat[[#This Row],[Code]],Locaties[[Code]:[Locatie]],2,FALSE)</f>
        <v>SBO De Leilinde</v>
      </c>
      <c r="C12" s="55" t="str">
        <f>VLOOKUP(Ruimtestaat[[#This Row],[Code]],Locaties[[#All],[Code]:[Adres]],3,FALSE)</f>
        <v>Kasteellaan 43</v>
      </c>
      <c r="D12" s="55" t="str">
        <f>VLOOKUP(Ruimtestaat[[#This Row],[Code]],Locaties[#All],4,FALSE)</f>
        <v>Oudheusden</v>
      </c>
      <c r="E12" s="44"/>
      <c r="F12" s="44" t="s">
        <v>392</v>
      </c>
      <c r="G12" s="148"/>
      <c r="H12" s="47" t="s">
        <v>136</v>
      </c>
      <c r="I12" s="44">
        <v>5</v>
      </c>
      <c r="J12" s="53" t="str">
        <f>VLOOKUP(Ruimtestaat[[#This Row],[Ruimte code]],Ruimtegroepen[[#All],[Code]:[Ruimte omschrijving]],2,FALSE)</f>
        <v>Sanitair</v>
      </c>
      <c r="K12" s="44" t="s">
        <v>19</v>
      </c>
      <c r="L12" s="47" t="s">
        <v>366</v>
      </c>
      <c r="M12" s="147">
        <v>1.8</v>
      </c>
      <c r="N12" s="44"/>
    </row>
    <row r="13" spans="1:160" s="6" customFormat="1" ht="15" customHeight="1">
      <c r="A13" s="44">
        <v>1</v>
      </c>
      <c r="B13" s="55" t="str">
        <f>VLOOKUP(Ruimtestaat[[#This Row],[Code]],Locaties[[Code]:[Locatie]],2,FALSE)</f>
        <v>SBO De Leilinde</v>
      </c>
      <c r="C13" s="55" t="str">
        <f>VLOOKUP(Ruimtestaat[[#This Row],[Code]],Locaties[[#All],[Code]:[Adres]],3,FALSE)</f>
        <v>Kasteellaan 43</v>
      </c>
      <c r="D13" s="55" t="str">
        <f>VLOOKUP(Ruimtestaat[[#This Row],[Code]],Locaties[#All],4,FALSE)</f>
        <v>Oudheusden</v>
      </c>
      <c r="E13" s="44"/>
      <c r="F13" s="44" t="s">
        <v>392</v>
      </c>
      <c r="G13" s="148"/>
      <c r="H13" s="47" t="s">
        <v>136</v>
      </c>
      <c r="I13" s="44">
        <v>5</v>
      </c>
      <c r="J13" s="53" t="str">
        <f>VLOOKUP(Ruimtestaat[[#This Row],[Ruimte code]],Ruimtegroepen[[#All],[Code]:[Ruimte omschrijving]],2,FALSE)</f>
        <v>Sanitair</v>
      </c>
      <c r="K13" s="44" t="s">
        <v>19</v>
      </c>
      <c r="L13" s="47" t="s">
        <v>366</v>
      </c>
      <c r="M13" s="147">
        <v>1.8</v>
      </c>
      <c r="N13" s="44"/>
    </row>
    <row r="14" spans="1:160" s="6" customFormat="1" ht="15" customHeight="1">
      <c r="A14" s="44">
        <v>1</v>
      </c>
      <c r="B14" s="55" t="str">
        <f>VLOOKUP(Ruimtestaat[[#This Row],[Code]],Locaties[[Code]:[Locatie]],2,FALSE)</f>
        <v>SBO De Leilinde</v>
      </c>
      <c r="C14" s="55" t="str">
        <f>VLOOKUP(Ruimtestaat[[#This Row],[Code]],Locaties[[#All],[Code]:[Adres]],3,FALSE)</f>
        <v>Kasteellaan 43</v>
      </c>
      <c r="D14" s="55" t="str">
        <f>VLOOKUP(Ruimtestaat[[#This Row],[Code]],Locaties[#All],4,FALSE)</f>
        <v>Oudheusden</v>
      </c>
      <c r="E14" s="44"/>
      <c r="F14" s="44" t="s">
        <v>392</v>
      </c>
      <c r="G14" s="146">
        <v>4</v>
      </c>
      <c r="H14" s="47" t="s">
        <v>398</v>
      </c>
      <c r="I14" s="44">
        <v>16</v>
      </c>
      <c r="J14" s="53" t="str">
        <f>VLOOKUP(Ruimtestaat[[#This Row],[Ruimte code]],Ruimtegroepen[[#All],[Code]:[Ruimte omschrijving]],2,FALSE)</f>
        <v>Leslokalen</v>
      </c>
      <c r="K14" s="44" t="s">
        <v>18</v>
      </c>
      <c r="L14" s="47" t="s">
        <v>124</v>
      </c>
      <c r="M14" s="147">
        <v>53.2</v>
      </c>
      <c r="N14" s="44"/>
    </row>
    <row r="15" spans="1:160" s="6" customFormat="1" ht="15" customHeight="1">
      <c r="A15" s="44">
        <v>1</v>
      </c>
      <c r="B15" s="55" t="str">
        <f>VLOOKUP(Ruimtestaat[[#This Row],[Code]],Locaties[[Code]:[Locatie]],2,FALSE)</f>
        <v>SBO De Leilinde</v>
      </c>
      <c r="C15" s="55" t="str">
        <f>VLOOKUP(Ruimtestaat[[#This Row],[Code]],Locaties[[#All],[Code]:[Adres]],3,FALSE)</f>
        <v>Kasteellaan 43</v>
      </c>
      <c r="D15" s="55" t="str">
        <f>VLOOKUP(Ruimtestaat[[#This Row],[Code]],Locaties[#All],4,FALSE)</f>
        <v>Oudheusden</v>
      </c>
      <c r="E15" s="44"/>
      <c r="F15" s="44" t="s">
        <v>392</v>
      </c>
      <c r="G15" s="148" t="s">
        <v>424</v>
      </c>
      <c r="H15" s="47" t="s">
        <v>430</v>
      </c>
      <c r="I15" s="44">
        <v>6</v>
      </c>
      <c r="J15" s="53" t="str">
        <f>VLOOKUP(Ruimtestaat[[#This Row],[Ruimte code]],Ruimtegroepen[[#All],[Code]:[Ruimte omschrijving]],2,FALSE)</f>
        <v>Gangen/hallen</v>
      </c>
      <c r="K15" s="44" t="s">
        <v>18</v>
      </c>
      <c r="L15" s="47" t="s">
        <v>124</v>
      </c>
      <c r="M15" s="147">
        <v>6.4</v>
      </c>
      <c r="N15" s="44"/>
    </row>
    <row r="16" spans="1:160" s="6" customFormat="1" ht="15" customHeight="1">
      <c r="A16" s="44">
        <v>1</v>
      </c>
      <c r="B16" s="55" t="str">
        <f>VLOOKUP(Ruimtestaat[[#This Row],[Code]],Locaties[[Code]:[Locatie]],2,FALSE)</f>
        <v>SBO De Leilinde</v>
      </c>
      <c r="C16" s="55" t="str">
        <f>VLOOKUP(Ruimtestaat[[#This Row],[Code]],Locaties[[#All],[Code]:[Adres]],3,FALSE)</f>
        <v>Kasteellaan 43</v>
      </c>
      <c r="D16" s="55" t="str">
        <f>VLOOKUP(Ruimtestaat[[#This Row],[Code]],Locaties[#All],4,FALSE)</f>
        <v>Oudheusden</v>
      </c>
      <c r="E16" s="44"/>
      <c r="F16" s="44" t="s">
        <v>392</v>
      </c>
      <c r="G16" s="148" t="s">
        <v>425</v>
      </c>
      <c r="H16" s="47" t="s">
        <v>136</v>
      </c>
      <c r="I16" s="44">
        <v>5</v>
      </c>
      <c r="J16" s="53" t="str">
        <f>VLOOKUP(Ruimtestaat[[#This Row],[Ruimte code]],Ruimtegroepen[[#All],[Code]:[Ruimte omschrijving]],2,FALSE)</f>
        <v>Sanitair</v>
      </c>
      <c r="K16" s="44" t="s">
        <v>19</v>
      </c>
      <c r="L16" s="47" t="s">
        <v>366</v>
      </c>
      <c r="M16" s="147">
        <v>2.8</v>
      </c>
      <c r="N16" s="44"/>
    </row>
    <row r="17" spans="1:14" s="6" customFormat="1" ht="15" customHeight="1">
      <c r="A17" s="44">
        <v>1</v>
      </c>
      <c r="B17" s="55" t="str">
        <f>VLOOKUP(Ruimtestaat[[#This Row],[Code]],Locaties[[Code]:[Locatie]],2,FALSE)</f>
        <v>SBO De Leilinde</v>
      </c>
      <c r="C17" s="55" t="str">
        <f>VLOOKUP(Ruimtestaat[[#This Row],[Code]],Locaties[[#All],[Code]:[Adres]],3,FALSE)</f>
        <v>Kasteellaan 43</v>
      </c>
      <c r="D17" s="55" t="str">
        <f>VLOOKUP(Ruimtestaat[[#This Row],[Code]],Locaties[#All],4,FALSE)</f>
        <v>Oudheusden</v>
      </c>
      <c r="E17" s="44"/>
      <c r="F17" s="44" t="s">
        <v>392</v>
      </c>
      <c r="G17" s="146">
        <v>5</v>
      </c>
      <c r="H17" s="47" t="s">
        <v>139</v>
      </c>
      <c r="I17" s="44">
        <v>2</v>
      </c>
      <c r="J17" s="53" t="str">
        <f>VLOOKUP(Ruimtestaat[[#This Row],[Ruimte code]],Ruimtegroepen[[#All],[Code]:[Ruimte omschrijving]],2,FALSE)</f>
        <v>Kantoren</v>
      </c>
      <c r="K17" s="44" t="s">
        <v>20</v>
      </c>
      <c r="L17" s="47" t="s">
        <v>29</v>
      </c>
      <c r="M17" s="147">
        <v>16.600000000000001</v>
      </c>
      <c r="N17" s="44"/>
    </row>
    <row r="18" spans="1:14" s="6" customFormat="1" ht="15" customHeight="1">
      <c r="A18" s="44">
        <v>1</v>
      </c>
      <c r="B18" s="55" t="str">
        <f>VLOOKUP(Ruimtestaat[[#This Row],[Code]],Locaties[[Code]:[Locatie]],2,FALSE)</f>
        <v>SBO De Leilinde</v>
      </c>
      <c r="C18" s="55" t="str">
        <f>VLOOKUP(Ruimtestaat[[#This Row],[Code]],Locaties[[#All],[Code]:[Adres]],3,FALSE)</f>
        <v>Kasteellaan 43</v>
      </c>
      <c r="D18" s="55" t="str">
        <f>VLOOKUP(Ruimtestaat[[#This Row],[Code]],Locaties[#All],4,FALSE)</f>
        <v>Oudheusden</v>
      </c>
      <c r="E18" s="44"/>
      <c r="F18" s="44" t="s">
        <v>392</v>
      </c>
      <c r="G18" s="146">
        <v>6</v>
      </c>
      <c r="H18" s="47" t="s">
        <v>139</v>
      </c>
      <c r="I18" s="44">
        <v>2</v>
      </c>
      <c r="J18" s="53" t="str">
        <f>VLOOKUP(Ruimtestaat[[#This Row],[Ruimte code]],Ruimtegroepen[[#All],[Code]:[Ruimte omschrijving]],2,FALSE)</f>
        <v>Kantoren</v>
      </c>
      <c r="K18" s="44" t="s">
        <v>20</v>
      </c>
      <c r="L18" s="47" t="s">
        <v>29</v>
      </c>
      <c r="M18" s="147">
        <v>16.600000000000001</v>
      </c>
      <c r="N18" s="44"/>
    </row>
    <row r="19" spans="1:14" s="6" customFormat="1" ht="15" customHeight="1">
      <c r="A19" s="44">
        <v>1</v>
      </c>
      <c r="B19" s="55" t="str">
        <f>VLOOKUP(Ruimtestaat[[#This Row],[Code]],Locaties[[Code]:[Locatie]],2,FALSE)</f>
        <v>SBO De Leilinde</v>
      </c>
      <c r="C19" s="55" t="str">
        <f>VLOOKUP(Ruimtestaat[[#This Row],[Code]],Locaties[[#All],[Code]:[Adres]],3,FALSE)</f>
        <v>Kasteellaan 43</v>
      </c>
      <c r="D19" s="55" t="str">
        <f>VLOOKUP(Ruimtestaat[[#This Row],[Code]],Locaties[#All],4,FALSE)</f>
        <v>Oudheusden</v>
      </c>
      <c r="E19" s="44"/>
      <c r="F19" s="44" t="s">
        <v>392</v>
      </c>
      <c r="G19" s="146">
        <v>7</v>
      </c>
      <c r="H19" s="47" t="s">
        <v>139</v>
      </c>
      <c r="I19" s="44">
        <v>2</v>
      </c>
      <c r="J19" s="53" t="str">
        <f>VLOOKUP(Ruimtestaat[[#This Row],[Ruimte code]],Ruimtegroepen[[#All],[Code]:[Ruimte omschrijving]],2,FALSE)</f>
        <v>Kantoren</v>
      </c>
      <c r="K19" s="44" t="s">
        <v>20</v>
      </c>
      <c r="L19" s="47" t="s">
        <v>29</v>
      </c>
      <c r="M19" s="147">
        <v>7.2</v>
      </c>
      <c r="N19" s="44"/>
    </row>
    <row r="20" spans="1:14" s="6" customFormat="1" ht="15" customHeight="1">
      <c r="A20" s="44">
        <v>1</v>
      </c>
      <c r="B20" s="55" t="str">
        <f>VLOOKUP(Ruimtestaat[[#This Row],[Code]],Locaties[[Code]:[Locatie]],2,FALSE)</f>
        <v>SBO De Leilinde</v>
      </c>
      <c r="C20" s="55" t="str">
        <f>VLOOKUP(Ruimtestaat[[#This Row],[Code]],Locaties[[#All],[Code]:[Adres]],3,FALSE)</f>
        <v>Kasteellaan 43</v>
      </c>
      <c r="D20" s="55" t="str">
        <f>VLOOKUP(Ruimtestaat[[#This Row],[Code]],Locaties[#All],4,FALSE)</f>
        <v>Oudheusden</v>
      </c>
      <c r="E20" s="44"/>
      <c r="F20" s="44" t="s">
        <v>392</v>
      </c>
      <c r="G20" s="146">
        <v>8</v>
      </c>
      <c r="H20" s="47" t="s">
        <v>431</v>
      </c>
      <c r="I20" s="44">
        <v>13</v>
      </c>
      <c r="J20" s="53" t="str">
        <f>VLOOKUP(Ruimtestaat[[#This Row],[Ruimte code]],Ruimtegroepen[[#All],[Code]:[Ruimte omschrijving]],2,FALSE)</f>
        <v>Personeelskamer</v>
      </c>
      <c r="K20" s="44" t="s">
        <v>20</v>
      </c>
      <c r="L20" s="47" t="s">
        <v>29</v>
      </c>
      <c r="M20" s="147">
        <v>39.700000000000003</v>
      </c>
      <c r="N20" s="44"/>
    </row>
    <row r="21" spans="1:14" s="6" customFormat="1" ht="15" customHeight="1">
      <c r="A21" s="44">
        <v>1</v>
      </c>
      <c r="B21" s="55" t="str">
        <f>VLOOKUP(Ruimtestaat[[#This Row],[Code]],Locaties[[Code]:[Locatie]],2,FALSE)</f>
        <v>SBO De Leilinde</v>
      </c>
      <c r="C21" s="55" t="str">
        <f>VLOOKUP(Ruimtestaat[[#This Row],[Code]],Locaties[[#All],[Code]:[Adres]],3,FALSE)</f>
        <v>Kasteellaan 43</v>
      </c>
      <c r="D21" s="55" t="str">
        <f>VLOOKUP(Ruimtestaat[[#This Row],[Code]],Locaties[#All],4,FALSE)</f>
        <v>Oudheusden</v>
      </c>
      <c r="E21" s="44"/>
      <c r="F21" s="44" t="s">
        <v>392</v>
      </c>
      <c r="G21" s="148" t="s">
        <v>426</v>
      </c>
      <c r="H21" s="47" t="s">
        <v>139</v>
      </c>
      <c r="I21" s="44">
        <v>2</v>
      </c>
      <c r="J21" s="53" t="str">
        <f>VLOOKUP(Ruimtestaat[[#This Row],[Ruimte code]],Ruimtegroepen[[#All],[Code]:[Ruimte omschrijving]],2,FALSE)</f>
        <v>Kantoren</v>
      </c>
      <c r="K21" s="44" t="s">
        <v>20</v>
      </c>
      <c r="L21" s="47" t="s">
        <v>29</v>
      </c>
      <c r="M21" s="147">
        <v>4.3</v>
      </c>
      <c r="N21" s="44"/>
    </row>
    <row r="22" spans="1:14" s="6" customFormat="1" ht="15" customHeight="1">
      <c r="A22" s="44">
        <v>1</v>
      </c>
      <c r="B22" s="55" t="str">
        <f>VLOOKUP(Ruimtestaat[[#This Row],[Code]],Locaties[[Code]:[Locatie]],2,FALSE)</f>
        <v>SBO De Leilinde</v>
      </c>
      <c r="C22" s="55" t="str">
        <f>VLOOKUP(Ruimtestaat[[#This Row],[Code]],Locaties[[#All],[Code]:[Adres]],3,FALSE)</f>
        <v>Kasteellaan 43</v>
      </c>
      <c r="D22" s="55" t="str">
        <f>VLOOKUP(Ruimtestaat[[#This Row],[Code]],Locaties[#All],4,FALSE)</f>
        <v>Oudheusden</v>
      </c>
      <c r="E22" s="44"/>
      <c r="F22" s="44" t="s">
        <v>392</v>
      </c>
      <c r="G22" s="148" t="s">
        <v>427</v>
      </c>
      <c r="H22" s="47" t="s">
        <v>139</v>
      </c>
      <c r="I22" s="44">
        <v>2</v>
      </c>
      <c r="J22" s="53" t="str">
        <f>VLOOKUP(Ruimtestaat[[#This Row],[Ruimte code]],Ruimtegroepen[[#All],[Code]:[Ruimte omschrijving]],2,FALSE)</f>
        <v>Kantoren</v>
      </c>
      <c r="K22" s="44" t="s">
        <v>20</v>
      </c>
      <c r="L22" s="47" t="s">
        <v>29</v>
      </c>
      <c r="M22" s="147">
        <v>4.3</v>
      </c>
      <c r="N22" s="44"/>
    </row>
    <row r="23" spans="1:14" s="6" customFormat="1" ht="15" customHeight="1">
      <c r="A23" s="44">
        <v>1</v>
      </c>
      <c r="B23" s="55" t="str">
        <f>VLOOKUP(Ruimtestaat[[#This Row],[Code]],Locaties[[Code]:[Locatie]],2,FALSE)</f>
        <v>SBO De Leilinde</v>
      </c>
      <c r="C23" s="55" t="str">
        <f>VLOOKUP(Ruimtestaat[[#This Row],[Code]],Locaties[[#All],[Code]:[Adres]],3,FALSE)</f>
        <v>Kasteellaan 43</v>
      </c>
      <c r="D23" s="55" t="str">
        <f>VLOOKUP(Ruimtestaat[[#This Row],[Code]],Locaties[#All],4,FALSE)</f>
        <v>Oudheusden</v>
      </c>
      <c r="E23" s="44"/>
      <c r="F23" s="44" t="s">
        <v>392</v>
      </c>
      <c r="G23" s="146">
        <v>9</v>
      </c>
      <c r="H23" s="47" t="s">
        <v>128</v>
      </c>
      <c r="I23" s="44">
        <v>6</v>
      </c>
      <c r="J23" s="53" t="str">
        <f>VLOOKUP(Ruimtestaat[[#This Row],[Ruimte code]],Ruimtegroepen[[#All],[Code]:[Ruimte omschrijving]],2,FALSE)</f>
        <v>Gangen/hallen</v>
      </c>
      <c r="K23" s="44" t="s">
        <v>20</v>
      </c>
      <c r="L23" s="47" t="s">
        <v>29</v>
      </c>
      <c r="M23" s="147">
        <v>21</v>
      </c>
      <c r="N23" s="44"/>
    </row>
    <row r="24" spans="1:14" s="6" customFormat="1" ht="15" customHeight="1">
      <c r="A24" s="44">
        <v>1</v>
      </c>
      <c r="B24" s="55" t="str">
        <f>VLOOKUP(Ruimtestaat[[#This Row],[Code]],Locaties[[Code]:[Locatie]],2,FALSE)</f>
        <v>SBO De Leilinde</v>
      </c>
      <c r="C24" s="55" t="str">
        <f>VLOOKUP(Ruimtestaat[[#This Row],[Code]],Locaties[[#All],[Code]:[Adres]],3,FALSE)</f>
        <v>Kasteellaan 43</v>
      </c>
      <c r="D24" s="55" t="str">
        <f>VLOOKUP(Ruimtestaat[[#This Row],[Code]],Locaties[#All],4,FALSE)</f>
        <v>Oudheusden</v>
      </c>
      <c r="E24" s="44"/>
      <c r="F24" s="44" t="s">
        <v>392</v>
      </c>
      <c r="G24" s="146">
        <v>10</v>
      </c>
      <c r="H24" s="47" t="s">
        <v>432</v>
      </c>
      <c r="I24" s="44">
        <v>5</v>
      </c>
      <c r="J24" s="53" t="str">
        <f>VLOOKUP(Ruimtestaat[[#This Row],[Ruimte code]],Ruimtegroepen[[#All],[Code]:[Ruimte omschrijving]],2,FALSE)</f>
        <v>Sanitair</v>
      </c>
      <c r="K24" s="44" t="s">
        <v>19</v>
      </c>
      <c r="L24" s="47" t="s">
        <v>366</v>
      </c>
      <c r="M24" s="147">
        <v>8.5</v>
      </c>
      <c r="N24" s="44"/>
    </row>
    <row r="25" spans="1:14" s="6" customFormat="1" ht="15" customHeight="1">
      <c r="A25" s="44">
        <v>1</v>
      </c>
      <c r="B25" s="55" t="str">
        <f>VLOOKUP(Ruimtestaat[[#This Row],[Code]],Locaties[[Code]:[Locatie]],2,FALSE)</f>
        <v>SBO De Leilinde</v>
      </c>
      <c r="C25" s="55" t="str">
        <f>VLOOKUP(Ruimtestaat[[#This Row],[Code]],Locaties[[#All],[Code]:[Adres]],3,FALSE)</f>
        <v>Kasteellaan 43</v>
      </c>
      <c r="D25" s="55" t="str">
        <f>VLOOKUP(Ruimtestaat[[#This Row],[Code]],Locaties[#All],4,FALSE)</f>
        <v>Oudheusden</v>
      </c>
      <c r="E25" s="44"/>
      <c r="F25" s="44" t="s">
        <v>392</v>
      </c>
      <c r="G25" s="146">
        <v>11</v>
      </c>
      <c r="H25" s="47" t="s">
        <v>433</v>
      </c>
      <c r="I25" s="44">
        <v>6</v>
      </c>
      <c r="J25" s="53" t="str">
        <f>VLOOKUP(Ruimtestaat[[#This Row],[Ruimte code]],Ruimtegroepen[[#All],[Code]:[Ruimte omschrijving]],2,FALSE)</f>
        <v>Gangen/hallen</v>
      </c>
      <c r="K25" s="44" t="s">
        <v>20</v>
      </c>
      <c r="L25" s="47" t="s">
        <v>29</v>
      </c>
      <c r="M25" s="147">
        <v>51.8</v>
      </c>
      <c r="N25" s="44"/>
    </row>
    <row r="26" spans="1:14" s="6" customFormat="1" ht="15" customHeight="1">
      <c r="A26" s="44">
        <v>1</v>
      </c>
      <c r="B26" s="55" t="str">
        <f>VLOOKUP(Ruimtestaat[[#This Row],[Code]],Locaties[[Code]:[Locatie]],2,FALSE)</f>
        <v>SBO De Leilinde</v>
      </c>
      <c r="C26" s="55" t="str">
        <f>VLOOKUP(Ruimtestaat[[#This Row],[Code]],Locaties[[#All],[Code]:[Adres]],3,FALSE)</f>
        <v>Kasteellaan 43</v>
      </c>
      <c r="D26" s="55" t="str">
        <f>VLOOKUP(Ruimtestaat[[#This Row],[Code]],Locaties[#All],4,FALSE)</f>
        <v>Oudheusden</v>
      </c>
      <c r="E26" s="44"/>
      <c r="F26" s="44" t="s">
        <v>392</v>
      </c>
      <c r="G26" s="146">
        <v>12</v>
      </c>
      <c r="H26" s="47" t="s">
        <v>139</v>
      </c>
      <c r="I26" s="44">
        <v>2</v>
      </c>
      <c r="J26" s="53" t="str">
        <f>VLOOKUP(Ruimtestaat[[#This Row],[Ruimte code]],Ruimtegroepen[[#All],[Code]:[Ruimte omschrijving]],2,FALSE)</f>
        <v>Kantoren</v>
      </c>
      <c r="K26" s="44" t="s">
        <v>20</v>
      </c>
      <c r="L26" s="47" t="s">
        <v>29</v>
      </c>
      <c r="M26" s="147">
        <v>13.9</v>
      </c>
      <c r="N26" s="44"/>
    </row>
    <row r="27" spans="1:14" s="6" customFormat="1" ht="15" customHeight="1">
      <c r="A27" s="44">
        <v>1</v>
      </c>
      <c r="B27" s="55" t="str">
        <f>VLOOKUP(Ruimtestaat[[#This Row],[Code]],Locaties[[Code]:[Locatie]],2,FALSE)</f>
        <v>SBO De Leilinde</v>
      </c>
      <c r="C27" s="55" t="str">
        <f>VLOOKUP(Ruimtestaat[[#This Row],[Code]],Locaties[[#All],[Code]:[Adres]],3,FALSE)</f>
        <v>Kasteellaan 43</v>
      </c>
      <c r="D27" s="55" t="str">
        <f>VLOOKUP(Ruimtestaat[[#This Row],[Code]],Locaties[#All],4,FALSE)</f>
        <v>Oudheusden</v>
      </c>
      <c r="E27" s="44"/>
      <c r="F27" s="44" t="s">
        <v>392</v>
      </c>
      <c r="G27" s="146">
        <v>13</v>
      </c>
      <c r="H27" s="47" t="s">
        <v>398</v>
      </c>
      <c r="I27" s="44">
        <v>16</v>
      </c>
      <c r="J27" s="53" t="str">
        <f>VLOOKUP(Ruimtestaat[[#This Row],[Ruimte code]],Ruimtegroepen[[#All],[Code]:[Ruimte omschrijving]],2,FALSE)</f>
        <v>Leslokalen</v>
      </c>
      <c r="K27" s="44" t="s">
        <v>18</v>
      </c>
      <c r="L27" s="47" t="s">
        <v>124</v>
      </c>
      <c r="M27" s="147">
        <v>53.2</v>
      </c>
      <c r="N27" s="44"/>
    </row>
    <row r="28" spans="1:14" s="6" customFormat="1" ht="15" customHeight="1">
      <c r="A28" s="44">
        <v>1</v>
      </c>
      <c r="B28" s="55" t="str">
        <f>VLOOKUP(Ruimtestaat[[#This Row],[Code]],Locaties[[Code]:[Locatie]],2,FALSE)</f>
        <v>SBO De Leilinde</v>
      </c>
      <c r="C28" s="55" t="str">
        <f>VLOOKUP(Ruimtestaat[[#This Row],[Code]],Locaties[[#All],[Code]:[Adres]],3,FALSE)</f>
        <v>Kasteellaan 43</v>
      </c>
      <c r="D28" s="55" t="str">
        <f>VLOOKUP(Ruimtestaat[[#This Row],[Code]],Locaties[#All],4,FALSE)</f>
        <v>Oudheusden</v>
      </c>
      <c r="E28" s="44"/>
      <c r="F28" s="44" t="s">
        <v>392</v>
      </c>
      <c r="G28" s="148" t="s">
        <v>428</v>
      </c>
      <c r="H28" s="47" t="s">
        <v>430</v>
      </c>
      <c r="I28" s="44">
        <v>6</v>
      </c>
      <c r="J28" s="53" t="str">
        <f>VLOOKUP(Ruimtestaat[[#This Row],[Ruimte code]],Ruimtegroepen[[#All],[Code]:[Ruimte omschrijving]],2,FALSE)</f>
        <v>Gangen/hallen</v>
      </c>
      <c r="K28" s="44" t="s">
        <v>18</v>
      </c>
      <c r="L28" s="47" t="s">
        <v>124</v>
      </c>
      <c r="M28" s="147">
        <v>6.4</v>
      </c>
      <c r="N28" s="44"/>
    </row>
    <row r="29" spans="1:14" s="6" customFormat="1" ht="15" customHeight="1">
      <c r="A29" s="44">
        <v>1</v>
      </c>
      <c r="B29" s="55" t="str">
        <f>VLOOKUP(Ruimtestaat[[#This Row],[Code]],Locaties[[Code]:[Locatie]],2,FALSE)</f>
        <v>SBO De Leilinde</v>
      </c>
      <c r="C29" s="55" t="str">
        <f>VLOOKUP(Ruimtestaat[[#This Row],[Code]],Locaties[[#All],[Code]:[Adres]],3,FALSE)</f>
        <v>Kasteellaan 43</v>
      </c>
      <c r="D29" s="55" t="str">
        <f>VLOOKUP(Ruimtestaat[[#This Row],[Code]],Locaties[#All],4,FALSE)</f>
        <v>Oudheusden</v>
      </c>
      <c r="E29" s="44"/>
      <c r="F29" s="44" t="s">
        <v>392</v>
      </c>
      <c r="G29" s="148" t="s">
        <v>429</v>
      </c>
      <c r="H29" s="47" t="s">
        <v>136</v>
      </c>
      <c r="I29" s="44">
        <v>5</v>
      </c>
      <c r="J29" s="53" t="str">
        <f>VLOOKUP(Ruimtestaat[[#This Row],[Ruimte code]],Ruimtegroepen[[#All],[Code]:[Ruimte omschrijving]],2,FALSE)</f>
        <v>Sanitair</v>
      </c>
      <c r="K29" s="44" t="s">
        <v>19</v>
      </c>
      <c r="L29" s="47" t="s">
        <v>366</v>
      </c>
      <c r="M29" s="147">
        <v>2.8</v>
      </c>
      <c r="N29" s="44"/>
    </row>
    <row r="30" spans="1:14" s="6" customFormat="1" ht="15" customHeight="1">
      <c r="A30" s="44">
        <v>1</v>
      </c>
      <c r="B30" s="55" t="str">
        <f>VLOOKUP(Ruimtestaat[[#This Row],[Code]],Locaties[[Code]:[Locatie]],2,FALSE)</f>
        <v>SBO De Leilinde</v>
      </c>
      <c r="C30" s="55" t="str">
        <f>VLOOKUP(Ruimtestaat[[#This Row],[Code]],Locaties[[#All],[Code]:[Adres]],3,FALSE)</f>
        <v>Kasteellaan 43</v>
      </c>
      <c r="D30" s="55" t="str">
        <f>VLOOKUP(Ruimtestaat[[#This Row],[Code]],Locaties[#All],4,FALSE)</f>
        <v>Oudheusden</v>
      </c>
      <c r="E30" s="44"/>
      <c r="F30" s="44" t="s">
        <v>392</v>
      </c>
      <c r="G30" s="146">
        <v>14</v>
      </c>
      <c r="H30" s="47" t="s">
        <v>370</v>
      </c>
      <c r="I30" s="44">
        <v>10</v>
      </c>
      <c r="J30" s="53" t="str">
        <f>VLOOKUP(Ruimtestaat[[#This Row],[Ruimte code]],Ruimtegroepen[[#All],[Code]:[Ruimte omschrijving]],2,FALSE)</f>
        <v>Trappenhuizen/lift</v>
      </c>
      <c r="K30" s="44" t="s">
        <v>19</v>
      </c>
      <c r="L30" s="47" t="s">
        <v>410</v>
      </c>
      <c r="M30" s="147">
        <v>10.199999999999999</v>
      </c>
      <c r="N30" s="44"/>
    </row>
    <row r="31" spans="1:14" s="6" customFormat="1" ht="15" customHeight="1">
      <c r="A31" s="44">
        <v>1</v>
      </c>
      <c r="B31" s="55" t="str">
        <f>VLOOKUP(Ruimtestaat[[#This Row],[Code]],Locaties[[Code]:[Locatie]],2,FALSE)</f>
        <v>SBO De Leilinde</v>
      </c>
      <c r="C31" s="55" t="str">
        <f>VLOOKUP(Ruimtestaat[[#This Row],[Code]],Locaties[[#All],[Code]:[Adres]],3,FALSE)</f>
        <v>Kasteellaan 43</v>
      </c>
      <c r="D31" s="55" t="str">
        <f>VLOOKUP(Ruimtestaat[[#This Row],[Code]],Locaties[#All],4,FALSE)</f>
        <v>Oudheusden</v>
      </c>
      <c r="E31" s="44"/>
      <c r="F31" s="44" t="s">
        <v>401</v>
      </c>
      <c r="G31" s="146">
        <v>15</v>
      </c>
      <c r="H31" s="47" t="s">
        <v>398</v>
      </c>
      <c r="I31" s="44">
        <v>16</v>
      </c>
      <c r="J31" s="53" t="str">
        <f>VLOOKUP(Ruimtestaat[[#This Row],[Ruimte code]],Ruimtegroepen[[#All],[Code]:[Ruimte omschrijving]],2,FALSE)</f>
        <v>Leslokalen</v>
      </c>
      <c r="K31" s="44" t="s">
        <v>18</v>
      </c>
      <c r="L31" s="47" t="s">
        <v>124</v>
      </c>
      <c r="M31" s="147">
        <v>53.2</v>
      </c>
      <c r="N31" s="44"/>
    </row>
    <row r="32" spans="1:14" s="6" customFormat="1" ht="15" customHeight="1">
      <c r="A32" s="44">
        <v>1</v>
      </c>
      <c r="B32" s="55" t="str">
        <f>VLOOKUP(Ruimtestaat[[#This Row],[Code]],Locaties[[Code]:[Locatie]],2,FALSE)</f>
        <v>SBO De Leilinde</v>
      </c>
      <c r="C32" s="55" t="str">
        <f>VLOOKUP(Ruimtestaat[[#This Row],[Code]],Locaties[[#All],[Code]:[Adres]],3,FALSE)</f>
        <v>Kasteellaan 43</v>
      </c>
      <c r="D32" s="55" t="str">
        <f>VLOOKUP(Ruimtestaat[[#This Row],[Code]],Locaties[#All],4,FALSE)</f>
        <v>Oudheusden</v>
      </c>
      <c r="E32" s="44"/>
      <c r="F32" s="44" t="s">
        <v>401</v>
      </c>
      <c r="G32" s="146" t="s">
        <v>435</v>
      </c>
      <c r="H32" s="47" t="s">
        <v>430</v>
      </c>
      <c r="I32" s="44">
        <v>6</v>
      </c>
      <c r="J32" s="53" t="str">
        <f>VLOOKUP(Ruimtestaat[[#This Row],[Ruimte code]],Ruimtegroepen[[#All],[Code]:[Ruimte omschrijving]],2,FALSE)</f>
        <v>Gangen/hallen</v>
      </c>
      <c r="K32" s="44" t="s">
        <v>18</v>
      </c>
      <c r="L32" s="47" t="s">
        <v>124</v>
      </c>
      <c r="M32" s="147">
        <v>6.4</v>
      </c>
      <c r="N32" s="44"/>
    </row>
    <row r="33" spans="1:14" s="6" customFormat="1" ht="15" customHeight="1">
      <c r="A33" s="44">
        <v>1</v>
      </c>
      <c r="B33" s="55" t="str">
        <f>VLOOKUP(Ruimtestaat[[#This Row],[Code]],Locaties[[Code]:[Locatie]],2,FALSE)</f>
        <v>SBO De Leilinde</v>
      </c>
      <c r="C33" s="55" t="str">
        <f>VLOOKUP(Ruimtestaat[[#This Row],[Code]],Locaties[[#All],[Code]:[Adres]],3,FALSE)</f>
        <v>Kasteellaan 43</v>
      </c>
      <c r="D33" s="55" t="str">
        <f>VLOOKUP(Ruimtestaat[[#This Row],[Code]],Locaties[#All],4,FALSE)</f>
        <v>Oudheusden</v>
      </c>
      <c r="E33" s="44"/>
      <c r="F33" s="44" t="s">
        <v>401</v>
      </c>
      <c r="G33" s="146" t="s">
        <v>436</v>
      </c>
      <c r="H33" s="47" t="s">
        <v>136</v>
      </c>
      <c r="I33" s="44">
        <v>5</v>
      </c>
      <c r="J33" s="53" t="str">
        <f>VLOOKUP(Ruimtestaat[[#This Row],[Ruimte code]],Ruimtegroepen[[#All],[Code]:[Ruimte omschrijving]],2,FALSE)</f>
        <v>Sanitair</v>
      </c>
      <c r="K33" s="44" t="s">
        <v>19</v>
      </c>
      <c r="L33" s="47" t="s">
        <v>366</v>
      </c>
      <c r="M33" s="147">
        <v>2.8</v>
      </c>
      <c r="N33" s="44"/>
    </row>
    <row r="34" spans="1:14" s="6" customFormat="1" ht="15" customHeight="1">
      <c r="A34" s="44">
        <v>1</v>
      </c>
      <c r="B34" s="55" t="str">
        <f>VLOOKUP(Ruimtestaat[[#This Row],[Code]],Locaties[[Code]:[Locatie]],2,FALSE)</f>
        <v>SBO De Leilinde</v>
      </c>
      <c r="C34" s="55" t="str">
        <f>VLOOKUP(Ruimtestaat[[#This Row],[Code]],Locaties[[#All],[Code]:[Adres]],3,FALSE)</f>
        <v>Kasteellaan 43</v>
      </c>
      <c r="D34" s="55" t="str">
        <f>VLOOKUP(Ruimtestaat[[#This Row],[Code]],Locaties[#All],4,FALSE)</f>
        <v>Oudheusden</v>
      </c>
      <c r="E34" s="44"/>
      <c r="F34" s="44" t="s">
        <v>401</v>
      </c>
      <c r="G34" s="146">
        <v>16</v>
      </c>
      <c r="H34" s="47" t="s">
        <v>398</v>
      </c>
      <c r="I34" s="44">
        <v>16</v>
      </c>
      <c r="J34" s="53" t="str">
        <f>VLOOKUP(Ruimtestaat[[#This Row],[Ruimte code]],Ruimtegroepen[[#All],[Code]:[Ruimte omschrijving]],2,FALSE)</f>
        <v>Leslokalen</v>
      </c>
      <c r="K34" s="44" t="s">
        <v>18</v>
      </c>
      <c r="L34" s="47" t="s">
        <v>124</v>
      </c>
      <c r="M34" s="147">
        <v>53.2</v>
      </c>
      <c r="N34" s="44"/>
    </row>
    <row r="35" spans="1:14" s="6" customFormat="1" ht="15" customHeight="1">
      <c r="A35" s="44">
        <v>1</v>
      </c>
      <c r="B35" s="55" t="str">
        <f>VLOOKUP(Ruimtestaat[[#This Row],[Code]],Locaties[[Code]:[Locatie]],2,FALSE)</f>
        <v>SBO De Leilinde</v>
      </c>
      <c r="C35" s="55" t="str">
        <f>VLOOKUP(Ruimtestaat[[#This Row],[Code]],Locaties[[#All],[Code]:[Adres]],3,FALSE)</f>
        <v>Kasteellaan 43</v>
      </c>
      <c r="D35" s="55" t="str">
        <f>VLOOKUP(Ruimtestaat[[#This Row],[Code]],Locaties[#All],4,FALSE)</f>
        <v>Oudheusden</v>
      </c>
      <c r="E35" s="44"/>
      <c r="F35" s="44" t="s">
        <v>401</v>
      </c>
      <c r="G35" s="146" t="s">
        <v>437</v>
      </c>
      <c r="H35" s="47" t="s">
        <v>430</v>
      </c>
      <c r="I35" s="44">
        <v>6</v>
      </c>
      <c r="J35" s="53" t="str">
        <f>VLOOKUP(Ruimtestaat[[#This Row],[Ruimte code]],Ruimtegroepen[[#All],[Code]:[Ruimte omschrijving]],2,FALSE)</f>
        <v>Gangen/hallen</v>
      </c>
      <c r="K35" s="44" t="s">
        <v>18</v>
      </c>
      <c r="L35" s="47" t="s">
        <v>124</v>
      </c>
      <c r="M35" s="147">
        <v>6.4</v>
      </c>
      <c r="N35" s="44"/>
    </row>
    <row r="36" spans="1:14" s="6" customFormat="1" ht="15" customHeight="1">
      <c r="A36" s="44">
        <v>1</v>
      </c>
      <c r="B36" s="55" t="str">
        <f>VLOOKUP(Ruimtestaat[[#This Row],[Code]],Locaties[[Code]:[Locatie]],2,FALSE)</f>
        <v>SBO De Leilinde</v>
      </c>
      <c r="C36" s="55" t="str">
        <f>VLOOKUP(Ruimtestaat[[#This Row],[Code]],Locaties[[#All],[Code]:[Adres]],3,FALSE)</f>
        <v>Kasteellaan 43</v>
      </c>
      <c r="D36" s="55" t="str">
        <f>VLOOKUP(Ruimtestaat[[#This Row],[Code]],Locaties[#All],4,FALSE)</f>
        <v>Oudheusden</v>
      </c>
      <c r="E36" s="44"/>
      <c r="F36" s="44" t="s">
        <v>401</v>
      </c>
      <c r="G36" s="146" t="s">
        <v>438</v>
      </c>
      <c r="H36" s="47" t="s">
        <v>136</v>
      </c>
      <c r="I36" s="44">
        <v>5</v>
      </c>
      <c r="J36" s="53" t="str">
        <f>VLOOKUP(Ruimtestaat[[#This Row],[Ruimte code]],Ruimtegroepen[[#All],[Code]:[Ruimte omschrijving]],2,FALSE)</f>
        <v>Sanitair</v>
      </c>
      <c r="K36" s="44" t="s">
        <v>19</v>
      </c>
      <c r="L36" s="47" t="s">
        <v>366</v>
      </c>
      <c r="M36" s="147">
        <v>2.8</v>
      </c>
      <c r="N36" s="44"/>
    </row>
    <row r="37" spans="1:14" s="6" customFormat="1" ht="15" customHeight="1">
      <c r="A37" s="44">
        <v>1</v>
      </c>
      <c r="B37" s="55" t="str">
        <f>VLOOKUP(Ruimtestaat[[#This Row],[Code]],Locaties[[Code]:[Locatie]],2,FALSE)</f>
        <v>SBO De Leilinde</v>
      </c>
      <c r="C37" s="55" t="str">
        <f>VLOOKUP(Ruimtestaat[[#This Row],[Code]],Locaties[[#All],[Code]:[Adres]],3,FALSE)</f>
        <v>Kasteellaan 43</v>
      </c>
      <c r="D37" s="55" t="str">
        <f>VLOOKUP(Ruimtestaat[[#This Row],[Code]],Locaties[#All],4,FALSE)</f>
        <v>Oudheusden</v>
      </c>
      <c r="E37" s="44"/>
      <c r="F37" s="44" t="s">
        <v>401</v>
      </c>
      <c r="G37" s="146">
        <v>17</v>
      </c>
      <c r="H37" s="47" t="s">
        <v>398</v>
      </c>
      <c r="I37" s="44">
        <v>16</v>
      </c>
      <c r="J37" s="53" t="str">
        <f>VLOOKUP(Ruimtestaat[[#This Row],[Ruimte code]],Ruimtegroepen[[#All],[Code]:[Ruimte omschrijving]],2,FALSE)</f>
        <v>Leslokalen</v>
      </c>
      <c r="K37" s="44" t="s">
        <v>18</v>
      </c>
      <c r="L37" s="47" t="s">
        <v>124</v>
      </c>
      <c r="M37" s="147">
        <v>53.2</v>
      </c>
      <c r="N37" s="44"/>
    </row>
    <row r="38" spans="1:14" s="6" customFormat="1" ht="15" customHeight="1">
      <c r="A38" s="44">
        <v>1</v>
      </c>
      <c r="B38" s="55" t="str">
        <f>VLOOKUP(Ruimtestaat[[#This Row],[Code]],Locaties[[Code]:[Locatie]],2,FALSE)</f>
        <v>SBO De Leilinde</v>
      </c>
      <c r="C38" s="55" t="str">
        <f>VLOOKUP(Ruimtestaat[[#This Row],[Code]],Locaties[[#All],[Code]:[Adres]],3,FALSE)</f>
        <v>Kasteellaan 43</v>
      </c>
      <c r="D38" s="55" t="str">
        <f>VLOOKUP(Ruimtestaat[[#This Row],[Code]],Locaties[#All],4,FALSE)</f>
        <v>Oudheusden</v>
      </c>
      <c r="E38" s="44"/>
      <c r="F38" s="44" t="s">
        <v>401</v>
      </c>
      <c r="G38" s="146" t="s">
        <v>439</v>
      </c>
      <c r="H38" s="47" t="s">
        <v>430</v>
      </c>
      <c r="I38" s="44">
        <v>6</v>
      </c>
      <c r="J38" s="53" t="str">
        <f>VLOOKUP(Ruimtestaat[[#This Row],[Ruimte code]],Ruimtegroepen[[#All],[Code]:[Ruimte omschrijving]],2,FALSE)</f>
        <v>Gangen/hallen</v>
      </c>
      <c r="K38" s="44" t="s">
        <v>18</v>
      </c>
      <c r="L38" s="47" t="s">
        <v>124</v>
      </c>
      <c r="M38" s="147">
        <v>6.4</v>
      </c>
      <c r="N38" s="44"/>
    </row>
    <row r="39" spans="1:14" s="6" customFormat="1" ht="15" customHeight="1">
      <c r="A39" s="44">
        <v>1</v>
      </c>
      <c r="B39" s="55" t="str">
        <f>VLOOKUP(Ruimtestaat[[#This Row],[Code]],Locaties[[Code]:[Locatie]],2,FALSE)</f>
        <v>SBO De Leilinde</v>
      </c>
      <c r="C39" s="55" t="str">
        <f>VLOOKUP(Ruimtestaat[[#This Row],[Code]],Locaties[[#All],[Code]:[Adres]],3,FALSE)</f>
        <v>Kasteellaan 43</v>
      </c>
      <c r="D39" s="55" t="str">
        <f>VLOOKUP(Ruimtestaat[[#This Row],[Code]],Locaties[#All],4,FALSE)</f>
        <v>Oudheusden</v>
      </c>
      <c r="E39" s="44"/>
      <c r="F39" s="44" t="s">
        <v>401</v>
      </c>
      <c r="G39" s="146" t="s">
        <v>440</v>
      </c>
      <c r="H39" s="47" t="s">
        <v>136</v>
      </c>
      <c r="I39" s="44">
        <v>5</v>
      </c>
      <c r="J39" s="53" t="str">
        <f>VLOOKUP(Ruimtestaat[[#This Row],[Ruimte code]],Ruimtegroepen[[#All],[Code]:[Ruimte omschrijving]],2,FALSE)</f>
        <v>Sanitair</v>
      </c>
      <c r="K39" s="44" t="s">
        <v>19</v>
      </c>
      <c r="L39" s="47" t="s">
        <v>366</v>
      </c>
      <c r="M39" s="147">
        <v>2.8</v>
      </c>
      <c r="N39" s="44"/>
    </row>
    <row r="40" spans="1:14" s="6" customFormat="1" ht="15" customHeight="1">
      <c r="A40" s="44">
        <v>1</v>
      </c>
      <c r="B40" s="55" t="str">
        <f>VLOOKUP(Ruimtestaat[[#This Row],[Code]],Locaties[[Code]:[Locatie]],2,FALSE)</f>
        <v>SBO De Leilinde</v>
      </c>
      <c r="C40" s="55" t="str">
        <f>VLOOKUP(Ruimtestaat[[#This Row],[Code]],Locaties[[#All],[Code]:[Adres]],3,FALSE)</f>
        <v>Kasteellaan 43</v>
      </c>
      <c r="D40" s="55" t="str">
        <f>VLOOKUP(Ruimtestaat[[#This Row],[Code]],Locaties[#All],4,FALSE)</f>
        <v>Oudheusden</v>
      </c>
      <c r="E40" s="44"/>
      <c r="F40" s="44" t="s">
        <v>401</v>
      </c>
      <c r="G40" s="146">
        <v>18</v>
      </c>
      <c r="H40" s="47" t="s">
        <v>139</v>
      </c>
      <c r="I40" s="44">
        <v>2</v>
      </c>
      <c r="J40" s="53" t="str">
        <f>VLOOKUP(Ruimtestaat[[#This Row],[Ruimte code]],Ruimtegroepen[[#All],[Code]:[Ruimte omschrijving]],2,FALSE)</f>
        <v>Kantoren</v>
      </c>
      <c r="K40" s="44" t="s">
        <v>20</v>
      </c>
      <c r="L40" s="47" t="s">
        <v>29</v>
      </c>
      <c r="M40" s="147">
        <v>11.1</v>
      </c>
      <c r="N40" s="44"/>
    </row>
    <row r="41" spans="1:14" s="6" customFormat="1" ht="15" customHeight="1">
      <c r="A41" s="44">
        <v>1</v>
      </c>
      <c r="B41" s="55" t="str">
        <f>VLOOKUP(Ruimtestaat[[#This Row],[Code]],Locaties[[Code]:[Locatie]],2,FALSE)</f>
        <v>SBO De Leilinde</v>
      </c>
      <c r="C41" s="55" t="str">
        <f>VLOOKUP(Ruimtestaat[[#This Row],[Code]],Locaties[[#All],[Code]:[Adres]],3,FALSE)</f>
        <v>Kasteellaan 43</v>
      </c>
      <c r="D41" s="55" t="str">
        <f>VLOOKUP(Ruimtestaat[[#This Row],[Code]],Locaties[#All],4,FALSE)</f>
        <v>Oudheusden</v>
      </c>
      <c r="E41" s="44"/>
      <c r="F41" s="44" t="s">
        <v>401</v>
      </c>
      <c r="G41" s="146">
        <v>19</v>
      </c>
      <c r="H41" s="47" t="s">
        <v>398</v>
      </c>
      <c r="I41" s="44">
        <v>16</v>
      </c>
      <c r="J41" s="53" t="str">
        <f>VLOOKUP(Ruimtestaat[[#This Row],[Ruimte code]],Ruimtegroepen[[#All],[Code]:[Ruimte omschrijving]],2,FALSE)</f>
        <v>Leslokalen</v>
      </c>
      <c r="K41" s="44" t="s">
        <v>18</v>
      </c>
      <c r="L41" s="47" t="s">
        <v>124</v>
      </c>
      <c r="M41" s="147">
        <v>53.2</v>
      </c>
      <c r="N41" s="44"/>
    </row>
    <row r="42" spans="1:14" s="6" customFormat="1" ht="15" customHeight="1">
      <c r="A42" s="44">
        <v>1</v>
      </c>
      <c r="B42" s="55" t="str">
        <f>VLOOKUP(Ruimtestaat[[#This Row],[Code]],Locaties[[Code]:[Locatie]],2,FALSE)</f>
        <v>SBO De Leilinde</v>
      </c>
      <c r="C42" s="55" t="str">
        <f>VLOOKUP(Ruimtestaat[[#This Row],[Code]],Locaties[[#All],[Code]:[Adres]],3,FALSE)</f>
        <v>Kasteellaan 43</v>
      </c>
      <c r="D42" s="55" t="str">
        <f>VLOOKUP(Ruimtestaat[[#This Row],[Code]],Locaties[#All],4,FALSE)</f>
        <v>Oudheusden</v>
      </c>
      <c r="E42" s="44"/>
      <c r="F42" s="44" t="s">
        <v>401</v>
      </c>
      <c r="G42" s="146" t="s">
        <v>441</v>
      </c>
      <c r="H42" s="47" t="s">
        <v>430</v>
      </c>
      <c r="I42" s="44">
        <v>6</v>
      </c>
      <c r="J42" s="53" t="str">
        <f>VLOOKUP(Ruimtestaat[[#This Row],[Ruimte code]],Ruimtegroepen[[#All],[Code]:[Ruimte omschrijving]],2,FALSE)</f>
        <v>Gangen/hallen</v>
      </c>
      <c r="K42" s="44" t="s">
        <v>18</v>
      </c>
      <c r="L42" s="47" t="s">
        <v>124</v>
      </c>
      <c r="M42" s="147">
        <v>6.4</v>
      </c>
      <c r="N42" s="44"/>
    </row>
    <row r="43" spans="1:14" s="6" customFormat="1" ht="15" customHeight="1">
      <c r="A43" s="44">
        <v>1</v>
      </c>
      <c r="B43" s="55" t="str">
        <f>VLOOKUP(Ruimtestaat[[#This Row],[Code]],Locaties[[Code]:[Locatie]],2,FALSE)</f>
        <v>SBO De Leilinde</v>
      </c>
      <c r="C43" s="55" t="str">
        <f>VLOOKUP(Ruimtestaat[[#This Row],[Code]],Locaties[[#All],[Code]:[Adres]],3,FALSE)</f>
        <v>Kasteellaan 43</v>
      </c>
      <c r="D43" s="55" t="str">
        <f>VLOOKUP(Ruimtestaat[[#This Row],[Code]],Locaties[#All],4,FALSE)</f>
        <v>Oudheusden</v>
      </c>
      <c r="E43" s="44"/>
      <c r="F43" s="44" t="s">
        <v>401</v>
      </c>
      <c r="G43" s="146" t="s">
        <v>442</v>
      </c>
      <c r="H43" s="47" t="s">
        <v>136</v>
      </c>
      <c r="I43" s="44">
        <v>5</v>
      </c>
      <c r="J43" s="53" t="str">
        <f>VLOOKUP(Ruimtestaat[[#This Row],[Ruimte code]],Ruimtegroepen[[#All],[Code]:[Ruimte omschrijving]],2,FALSE)</f>
        <v>Sanitair</v>
      </c>
      <c r="K43" s="44" t="s">
        <v>19</v>
      </c>
      <c r="L43" s="47" t="s">
        <v>366</v>
      </c>
      <c r="M43" s="147">
        <v>2.8</v>
      </c>
      <c r="N43" s="44"/>
    </row>
    <row r="44" spans="1:14" s="6" customFormat="1" ht="15" customHeight="1">
      <c r="A44" s="44">
        <v>1</v>
      </c>
      <c r="B44" s="55" t="str">
        <f>VLOOKUP(Ruimtestaat[[#This Row],[Code]],Locaties[[Code]:[Locatie]],2,FALSE)</f>
        <v>SBO De Leilinde</v>
      </c>
      <c r="C44" s="55" t="str">
        <f>VLOOKUP(Ruimtestaat[[#This Row],[Code]],Locaties[[#All],[Code]:[Adres]],3,FALSE)</f>
        <v>Kasteellaan 43</v>
      </c>
      <c r="D44" s="55" t="str">
        <f>VLOOKUP(Ruimtestaat[[#This Row],[Code]],Locaties[#All],4,FALSE)</f>
        <v>Oudheusden</v>
      </c>
      <c r="E44" s="44"/>
      <c r="F44" s="44" t="s">
        <v>401</v>
      </c>
      <c r="G44" s="146">
        <v>20</v>
      </c>
      <c r="H44" s="47" t="s">
        <v>398</v>
      </c>
      <c r="I44" s="44">
        <v>16</v>
      </c>
      <c r="J44" s="53" t="str">
        <f>VLOOKUP(Ruimtestaat[[#This Row],[Ruimte code]],Ruimtegroepen[[#All],[Code]:[Ruimte omschrijving]],2,FALSE)</f>
        <v>Leslokalen</v>
      </c>
      <c r="K44" s="44" t="s">
        <v>18</v>
      </c>
      <c r="L44" s="47" t="s">
        <v>124</v>
      </c>
      <c r="M44" s="147">
        <v>53.2</v>
      </c>
      <c r="N44" s="44"/>
    </row>
    <row r="45" spans="1:14" s="6" customFormat="1" ht="15" customHeight="1">
      <c r="A45" s="44">
        <v>1</v>
      </c>
      <c r="B45" s="55" t="str">
        <f>VLOOKUP(Ruimtestaat[[#This Row],[Code]],Locaties[[Code]:[Locatie]],2,FALSE)</f>
        <v>SBO De Leilinde</v>
      </c>
      <c r="C45" s="55" t="str">
        <f>VLOOKUP(Ruimtestaat[[#This Row],[Code]],Locaties[[#All],[Code]:[Adres]],3,FALSE)</f>
        <v>Kasteellaan 43</v>
      </c>
      <c r="D45" s="55" t="str">
        <f>VLOOKUP(Ruimtestaat[[#This Row],[Code]],Locaties[#All],4,FALSE)</f>
        <v>Oudheusden</v>
      </c>
      <c r="E45" s="44"/>
      <c r="F45" s="44" t="s">
        <v>401</v>
      </c>
      <c r="G45" s="146" t="s">
        <v>443</v>
      </c>
      <c r="H45" s="47" t="s">
        <v>430</v>
      </c>
      <c r="I45" s="44">
        <v>6</v>
      </c>
      <c r="J45" s="53" t="str">
        <f>VLOOKUP(Ruimtestaat[[#This Row],[Ruimte code]],Ruimtegroepen[[#All],[Code]:[Ruimte omschrijving]],2,FALSE)</f>
        <v>Gangen/hallen</v>
      </c>
      <c r="K45" s="44" t="s">
        <v>18</v>
      </c>
      <c r="L45" s="47" t="s">
        <v>124</v>
      </c>
      <c r="M45" s="147">
        <v>6.4</v>
      </c>
      <c r="N45" s="44"/>
    </row>
    <row r="46" spans="1:14" s="6" customFormat="1" ht="15" customHeight="1">
      <c r="A46" s="44">
        <v>1</v>
      </c>
      <c r="B46" s="55" t="str">
        <f>VLOOKUP(Ruimtestaat[[#This Row],[Code]],Locaties[[Code]:[Locatie]],2,FALSE)</f>
        <v>SBO De Leilinde</v>
      </c>
      <c r="C46" s="55" t="str">
        <f>VLOOKUP(Ruimtestaat[[#This Row],[Code]],Locaties[[#All],[Code]:[Adres]],3,FALSE)</f>
        <v>Kasteellaan 43</v>
      </c>
      <c r="D46" s="55" t="str">
        <f>VLOOKUP(Ruimtestaat[[#This Row],[Code]],Locaties[#All],4,FALSE)</f>
        <v>Oudheusden</v>
      </c>
      <c r="E46" s="44"/>
      <c r="F46" s="44" t="s">
        <v>401</v>
      </c>
      <c r="G46" s="146" t="s">
        <v>444</v>
      </c>
      <c r="H46" s="47" t="s">
        <v>136</v>
      </c>
      <c r="I46" s="44">
        <v>5</v>
      </c>
      <c r="J46" s="53" t="str">
        <f>VLOOKUP(Ruimtestaat[[#This Row],[Ruimte code]],Ruimtegroepen[[#All],[Code]:[Ruimte omschrijving]],2,FALSE)</f>
        <v>Sanitair</v>
      </c>
      <c r="K46" s="44" t="s">
        <v>19</v>
      </c>
      <c r="L46" s="47" t="s">
        <v>366</v>
      </c>
      <c r="M46" s="147">
        <v>2.8</v>
      </c>
      <c r="N46" s="44"/>
    </row>
    <row r="47" spans="1:14" s="6" customFormat="1" ht="15" customHeight="1">
      <c r="A47" s="44">
        <v>1</v>
      </c>
      <c r="B47" s="55" t="str">
        <f>VLOOKUP(Ruimtestaat[[#This Row],[Code]],Locaties[[Code]:[Locatie]],2,FALSE)</f>
        <v>SBO De Leilinde</v>
      </c>
      <c r="C47" s="55" t="str">
        <f>VLOOKUP(Ruimtestaat[[#This Row],[Code]],Locaties[[#All],[Code]:[Adres]],3,FALSE)</f>
        <v>Kasteellaan 43</v>
      </c>
      <c r="D47" s="55" t="str">
        <f>VLOOKUP(Ruimtestaat[[#This Row],[Code]],Locaties[#All],4,FALSE)</f>
        <v>Oudheusden</v>
      </c>
      <c r="E47" s="44"/>
      <c r="F47" s="44" t="s">
        <v>401</v>
      </c>
      <c r="G47" s="146">
        <v>21</v>
      </c>
      <c r="H47" s="47" t="s">
        <v>128</v>
      </c>
      <c r="I47" s="44">
        <v>6</v>
      </c>
      <c r="J47" s="53" t="str">
        <f>VLOOKUP(Ruimtestaat[[#This Row],[Ruimte code]],Ruimtegroepen[[#All],[Code]:[Ruimte omschrijving]],2,FALSE)</f>
        <v>Gangen/hallen</v>
      </c>
      <c r="K47" s="44" t="s">
        <v>20</v>
      </c>
      <c r="L47" s="47" t="s">
        <v>29</v>
      </c>
      <c r="M47" s="147">
        <v>28.5</v>
      </c>
      <c r="N47" s="44"/>
    </row>
    <row r="48" spans="1:14" s="6" customFormat="1" ht="15" customHeight="1">
      <c r="A48" s="44">
        <v>1</v>
      </c>
      <c r="B48" s="55" t="str">
        <f>VLOOKUP(Ruimtestaat[[#This Row],[Code]],Locaties[[Code]:[Locatie]],2,FALSE)</f>
        <v>SBO De Leilinde</v>
      </c>
      <c r="C48" s="55" t="str">
        <f>VLOOKUP(Ruimtestaat[[#This Row],[Code]],Locaties[[#All],[Code]:[Adres]],3,FALSE)</f>
        <v>Kasteellaan 43</v>
      </c>
      <c r="D48" s="55" t="str">
        <f>VLOOKUP(Ruimtestaat[[#This Row],[Code]],Locaties[#All],4,FALSE)</f>
        <v>Oudheusden</v>
      </c>
      <c r="E48" s="44"/>
      <c r="F48" s="44" t="s">
        <v>401</v>
      </c>
      <c r="G48" s="146">
        <v>22</v>
      </c>
      <c r="H48" s="47" t="s">
        <v>434</v>
      </c>
      <c r="I48" s="44">
        <v>6</v>
      </c>
      <c r="J48" s="53" t="str">
        <f>VLOOKUP(Ruimtestaat[[#This Row],[Ruimte code]],Ruimtegroepen[[#All],[Code]:[Ruimte omschrijving]],2,FALSE)</f>
        <v>Gangen/hallen</v>
      </c>
      <c r="K48" s="44" t="s">
        <v>20</v>
      </c>
      <c r="L48" s="47" t="s">
        <v>29</v>
      </c>
      <c r="M48" s="147">
        <v>24.2</v>
      </c>
      <c r="N48" s="44"/>
    </row>
    <row r="49" spans="1:14" s="6" customFormat="1" ht="15" customHeight="1">
      <c r="A49" s="44">
        <v>1</v>
      </c>
      <c r="B49" s="55" t="str">
        <f>VLOOKUP(Ruimtestaat[[#This Row],[Code]],Locaties[[Code]:[Locatie]],2,FALSE)</f>
        <v>SBO De Leilinde</v>
      </c>
      <c r="C49" s="55" t="str">
        <f>VLOOKUP(Ruimtestaat[[#This Row],[Code]],Locaties[[#All],[Code]:[Adres]],3,FALSE)</f>
        <v>Kasteellaan 43</v>
      </c>
      <c r="D49" s="55" t="str">
        <f>VLOOKUP(Ruimtestaat[[#This Row],[Code]],Locaties[#All],4,FALSE)</f>
        <v>Oudheusden</v>
      </c>
      <c r="E49" s="44"/>
      <c r="F49" s="44" t="s">
        <v>401</v>
      </c>
      <c r="G49" s="146">
        <v>23</v>
      </c>
      <c r="H49" s="47" t="s">
        <v>399</v>
      </c>
      <c r="I49" s="44">
        <v>6</v>
      </c>
      <c r="J49" s="53" t="str">
        <f>VLOOKUP(Ruimtestaat[[#This Row],[Ruimte code]],Ruimtegroepen[[#All],[Code]:[Ruimte omschrijving]],2,FALSE)</f>
        <v>Gangen/hallen</v>
      </c>
      <c r="K49" s="44" t="s">
        <v>20</v>
      </c>
      <c r="L49" s="47" t="s">
        <v>29</v>
      </c>
      <c r="M49" s="147">
        <v>20</v>
      </c>
      <c r="N49" s="44"/>
    </row>
    <row r="50" spans="1:14" s="6" customFormat="1" ht="15" customHeight="1">
      <c r="A50" s="44">
        <v>2</v>
      </c>
      <c r="B50" s="55" t="str">
        <f>VLOOKUP(Ruimtestaat[[#This Row],[Code]],Locaties[[Code]:[Locatie]],2,FALSE)</f>
        <v>ISK Wereldschool - Sprang-Capelle</v>
      </c>
      <c r="C50" s="55" t="str">
        <f>VLOOKUP(Ruimtestaat[[#This Row],[Code]],Locaties[[#All],[Code]:[Adres]],3,FALSE)</f>
        <v>Rembrandtlaan 18</v>
      </c>
      <c r="D50" s="55" t="str">
        <f>VLOOKUP(Ruimtestaat[[#This Row],[Code]],Locaties[#All],4,FALSE)</f>
        <v>Sprang-Capelle</v>
      </c>
      <c r="E50" s="44"/>
      <c r="F50" s="44" t="s">
        <v>392</v>
      </c>
      <c r="G50" s="148"/>
      <c r="H50" s="47" t="s">
        <v>8</v>
      </c>
      <c r="I50" s="44">
        <v>7</v>
      </c>
      <c r="J50" s="53" t="str">
        <f>VLOOKUP(Ruimtestaat[[#This Row],[Ruimte code]],Ruimtegroepen[[#All],[Code]:[Ruimte omschrijving]],2,FALSE)</f>
        <v>Entree</v>
      </c>
      <c r="K50" s="44" t="s">
        <v>17</v>
      </c>
      <c r="L50" s="47" t="s">
        <v>6</v>
      </c>
      <c r="M50" s="147">
        <v>5.6</v>
      </c>
      <c r="N50" s="149"/>
    </row>
    <row r="51" spans="1:14" s="6" customFormat="1" ht="15" customHeight="1">
      <c r="A51" s="44">
        <v>2</v>
      </c>
      <c r="B51" s="55" t="str">
        <f>VLOOKUP(Ruimtestaat[[#This Row],[Code]],Locaties[[Code]:[Locatie]],2,FALSE)</f>
        <v>ISK Wereldschool - Sprang-Capelle</v>
      </c>
      <c r="C51" s="55" t="str">
        <f>VLOOKUP(Ruimtestaat[[#This Row],[Code]],Locaties[[#All],[Code]:[Adres]],3,FALSE)</f>
        <v>Rembrandtlaan 18</v>
      </c>
      <c r="D51" s="55" t="str">
        <f>VLOOKUP(Ruimtestaat[[#This Row],[Code]],Locaties[#All],4,FALSE)</f>
        <v>Sprang-Capelle</v>
      </c>
      <c r="E51" s="44"/>
      <c r="F51" s="44" t="s">
        <v>392</v>
      </c>
      <c r="G51" s="148"/>
      <c r="H51" s="47" t="s">
        <v>128</v>
      </c>
      <c r="I51" s="44">
        <v>6</v>
      </c>
      <c r="J51" s="53" t="str">
        <f>VLOOKUP(Ruimtestaat[[#This Row],[Ruimte code]],Ruimtegroepen[[#All],[Code]:[Ruimte omschrijving]],2,FALSE)</f>
        <v>Gangen/hallen</v>
      </c>
      <c r="K51" s="44" t="s">
        <v>18</v>
      </c>
      <c r="L51" s="47" t="s">
        <v>124</v>
      </c>
      <c r="M51" s="147">
        <v>36.1</v>
      </c>
      <c r="N51" s="149"/>
    </row>
    <row r="52" spans="1:14" s="6" customFormat="1" ht="15" customHeight="1">
      <c r="A52" s="44">
        <v>2</v>
      </c>
      <c r="B52" s="55" t="str">
        <f>VLOOKUP(Ruimtestaat[[#This Row],[Code]],Locaties[[Code]:[Locatie]],2,FALSE)</f>
        <v>ISK Wereldschool - Sprang-Capelle</v>
      </c>
      <c r="C52" s="55" t="str">
        <f>VLOOKUP(Ruimtestaat[[#This Row],[Code]],Locaties[[#All],[Code]:[Adres]],3,FALSE)</f>
        <v>Rembrandtlaan 18</v>
      </c>
      <c r="D52" s="55" t="str">
        <f>VLOOKUP(Ruimtestaat[[#This Row],[Code]],Locaties[#All],4,FALSE)</f>
        <v>Sprang-Capelle</v>
      </c>
      <c r="E52" s="44"/>
      <c r="F52" s="44" t="s">
        <v>392</v>
      </c>
      <c r="G52" s="148"/>
      <c r="H52" s="47" t="s">
        <v>393</v>
      </c>
      <c r="I52" s="44">
        <v>2</v>
      </c>
      <c r="J52" s="53" t="str">
        <f>VLOOKUP(Ruimtestaat[[#This Row],[Ruimte code]],Ruimtegroepen[[#All],[Code]:[Ruimte omschrijving]],2,FALSE)</f>
        <v>Kantoren</v>
      </c>
      <c r="K52" s="44" t="s">
        <v>18</v>
      </c>
      <c r="L52" s="47" t="s">
        <v>124</v>
      </c>
      <c r="M52" s="147">
        <v>15</v>
      </c>
      <c r="N52" s="149"/>
    </row>
    <row r="53" spans="1:14" s="6" customFormat="1" ht="15" customHeight="1">
      <c r="A53" s="44">
        <v>2</v>
      </c>
      <c r="B53" s="55" t="str">
        <f>VLOOKUP(Ruimtestaat[[#This Row],[Code]],Locaties[[Code]:[Locatie]],2,FALSE)</f>
        <v>ISK Wereldschool - Sprang-Capelle</v>
      </c>
      <c r="C53" s="55" t="str">
        <f>VLOOKUP(Ruimtestaat[[#This Row],[Code]],Locaties[[#All],[Code]:[Adres]],3,FALSE)</f>
        <v>Rembrandtlaan 18</v>
      </c>
      <c r="D53" s="55" t="str">
        <f>VLOOKUP(Ruimtestaat[[#This Row],[Code]],Locaties[#All],4,FALSE)</f>
        <v>Sprang-Capelle</v>
      </c>
      <c r="E53" s="44"/>
      <c r="F53" s="44" t="s">
        <v>392</v>
      </c>
      <c r="G53" s="148"/>
      <c r="H53" s="47" t="s">
        <v>126</v>
      </c>
      <c r="I53" s="44">
        <v>12</v>
      </c>
      <c r="J53" s="53" t="str">
        <f>VLOOKUP(Ruimtestaat[[#This Row],[Ruimte code]],Ruimtegroepen[[#All],[Code]:[Ruimte omschrijving]],2,FALSE)</f>
        <v>Kantine/Aula</v>
      </c>
      <c r="K53" s="44" t="s">
        <v>18</v>
      </c>
      <c r="L53" s="47" t="s">
        <v>124</v>
      </c>
      <c r="M53" s="147">
        <v>59</v>
      </c>
      <c r="N53" s="149"/>
    </row>
    <row r="54" spans="1:14" s="6" customFormat="1" ht="15" customHeight="1">
      <c r="A54" s="44">
        <v>2</v>
      </c>
      <c r="B54" s="55" t="str">
        <f>VLOOKUP(Ruimtestaat[[#This Row],[Code]],Locaties[[Code]:[Locatie]],2,FALSE)</f>
        <v>ISK Wereldschool - Sprang-Capelle</v>
      </c>
      <c r="C54" s="55" t="str">
        <f>VLOOKUP(Ruimtestaat[[#This Row],[Code]],Locaties[[#All],[Code]:[Adres]],3,FALSE)</f>
        <v>Rembrandtlaan 18</v>
      </c>
      <c r="D54" s="55" t="str">
        <f>VLOOKUP(Ruimtestaat[[#This Row],[Code]],Locaties[#All],4,FALSE)</f>
        <v>Sprang-Capelle</v>
      </c>
      <c r="E54" s="44"/>
      <c r="F54" s="44" t="s">
        <v>392</v>
      </c>
      <c r="G54" s="148"/>
      <c r="H54" s="47" t="s">
        <v>158</v>
      </c>
      <c r="I54" s="44">
        <v>10</v>
      </c>
      <c r="J54" s="53" t="str">
        <f>VLOOKUP(Ruimtestaat[[#This Row],[Ruimte code]],Ruimtegroepen[[#All],[Code]:[Ruimte omschrijving]],2,FALSE)</f>
        <v>Trappenhuizen/lift</v>
      </c>
      <c r="K54" s="44" t="s">
        <v>19</v>
      </c>
      <c r="L54" s="47" t="s">
        <v>28</v>
      </c>
      <c r="M54" s="147">
        <v>14.3</v>
      </c>
      <c r="N54" s="149"/>
    </row>
    <row r="55" spans="1:14" s="6" customFormat="1" ht="15" customHeight="1">
      <c r="A55" s="44">
        <v>2</v>
      </c>
      <c r="B55" s="55" t="str">
        <f>VLOOKUP(Ruimtestaat[[#This Row],[Code]],Locaties[[Code]:[Locatie]],2,FALSE)</f>
        <v>ISK Wereldschool - Sprang-Capelle</v>
      </c>
      <c r="C55" s="55" t="str">
        <f>VLOOKUP(Ruimtestaat[[#This Row],[Code]],Locaties[[#All],[Code]:[Adres]],3,FALSE)</f>
        <v>Rembrandtlaan 18</v>
      </c>
      <c r="D55" s="55" t="str">
        <f>VLOOKUP(Ruimtestaat[[#This Row],[Code]],Locaties[#All],4,FALSE)</f>
        <v>Sprang-Capelle</v>
      </c>
      <c r="E55" s="44"/>
      <c r="F55" s="44" t="s">
        <v>392</v>
      </c>
      <c r="G55" s="148"/>
      <c r="H55" s="47" t="s">
        <v>136</v>
      </c>
      <c r="I55" s="44">
        <v>5</v>
      </c>
      <c r="J55" s="53" t="str">
        <f>VLOOKUP(Ruimtestaat[[#This Row],[Ruimte code]],Ruimtegroepen[[#All],[Code]:[Ruimte omschrijving]],2,FALSE)</f>
        <v>Sanitair</v>
      </c>
      <c r="K55" s="44" t="s">
        <v>19</v>
      </c>
      <c r="L55" s="47" t="s">
        <v>366</v>
      </c>
      <c r="M55" s="147">
        <v>6.4</v>
      </c>
      <c r="N55" s="149"/>
    </row>
    <row r="56" spans="1:14" s="6" customFormat="1" ht="15" customHeight="1">
      <c r="A56" s="44">
        <v>2</v>
      </c>
      <c r="B56" s="55" t="str">
        <f>VLOOKUP(Ruimtestaat[[#This Row],[Code]],Locaties[[Code]:[Locatie]],2,FALSE)</f>
        <v>ISK Wereldschool - Sprang-Capelle</v>
      </c>
      <c r="C56" s="55" t="str">
        <f>VLOOKUP(Ruimtestaat[[#This Row],[Code]],Locaties[[#All],[Code]:[Adres]],3,FALSE)</f>
        <v>Rembrandtlaan 18</v>
      </c>
      <c r="D56" s="55" t="str">
        <f>VLOOKUP(Ruimtestaat[[#This Row],[Code]],Locaties[#All],4,FALSE)</f>
        <v>Sprang-Capelle</v>
      </c>
      <c r="E56" s="44"/>
      <c r="F56" s="44" t="s">
        <v>392</v>
      </c>
      <c r="G56" s="148"/>
      <c r="H56" s="47" t="s">
        <v>128</v>
      </c>
      <c r="I56" s="44">
        <v>6</v>
      </c>
      <c r="J56" s="53" t="str">
        <f>VLOOKUP(Ruimtestaat[[#This Row],[Ruimte code]],Ruimtegroepen[[#All],[Code]:[Ruimte omschrijving]],2,FALSE)</f>
        <v>Gangen/hallen</v>
      </c>
      <c r="K56" s="44" t="s">
        <v>18</v>
      </c>
      <c r="L56" s="47" t="s">
        <v>124</v>
      </c>
      <c r="M56" s="147">
        <v>9.5</v>
      </c>
      <c r="N56" s="149"/>
    </row>
    <row r="57" spans="1:14" s="6" customFormat="1" ht="15" customHeight="1">
      <c r="A57" s="44">
        <v>2</v>
      </c>
      <c r="B57" s="55" t="str">
        <f>VLOOKUP(Ruimtestaat[[#This Row],[Code]],Locaties[[Code]:[Locatie]],2,FALSE)</f>
        <v>ISK Wereldschool - Sprang-Capelle</v>
      </c>
      <c r="C57" s="55" t="str">
        <f>VLOOKUP(Ruimtestaat[[#This Row],[Code]],Locaties[[#All],[Code]:[Adres]],3,FALSE)</f>
        <v>Rembrandtlaan 18</v>
      </c>
      <c r="D57" s="55" t="str">
        <f>VLOOKUP(Ruimtestaat[[#This Row],[Code]],Locaties[#All],4,FALSE)</f>
        <v>Sprang-Capelle</v>
      </c>
      <c r="E57" s="44"/>
      <c r="F57" s="44" t="s">
        <v>392</v>
      </c>
      <c r="G57" s="148"/>
      <c r="H57" s="47" t="s">
        <v>142</v>
      </c>
      <c r="I57" s="44">
        <v>5</v>
      </c>
      <c r="J57" s="53" t="str">
        <f>VLOOKUP(Ruimtestaat[[#This Row],[Ruimte code]],Ruimtegroepen[[#All],[Code]:[Ruimte omschrijving]],2,FALSE)</f>
        <v>Sanitair</v>
      </c>
      <c r="K57" s="44" t="s">
        <v>19</v>
      </c>
      <c r="L57" s="47" t="s">
        <v>366</v>
      </c>
      <c r="M57" s="147">
        <v>3.3</v>
      </c>
      <c r="N57" s="149"/>
    </row>
    <row r="58" spans="1:14" s="6" customFormat="1" ht="15" customHeight="1">
      <c r="A58" s="44">
        <v>2</v>
      </c>
      <c r="B58" s="55" t="str">
        <f>VLOOKUP(Ruimtestaat[[#This Row],[Code]],Locaties[[Code]:[Locatie]],2,FALSE)</f>
        <v>ISK Wereldschool - Sprang-Capelle</v>
      </c>
      <c r="C58" s="55" t="str">
        <f>VLOOKUP(Ruimtestaat[[#This Row],[Code]],Locaties[[#All],[Code]:[Adres]],3,FALSE)</f>
        <v>Rembrandtlaan 18</v>
      </c>
      <c r="D58" s="55" t="str">
        <f>VLOOKUP(Ruimtestaat[[#This Row],[Code]],Locaties[#All],4,FALSE)</f>
        <v>Sprang-Capelle</v>
      </c>
      <c r="E58" s="44"/>
      <c r="F58" s="44" t="s">
        <v>392</v>
      </c>
      <c r="G58" s="148"/>
      <c r="H58" s="47" t="s">
        <v>136</v>
      </c>
      <c r="I58" s="44">
        <v>5</v>
      </c>
      <c r="J58" s="53" t="str">
        <f>VLOOKUP(Ruimtestaat[[#This Row],[Ruimte code]],Ruimtegroepen[[#All],[Code]:[Ruimte omschrijving]],2,FALSE)</f>
        <v>Sanitair</v>
      </c>
      <c r="K58" s="44" t="s">
        <v>19</v>
      </c>
      <c r="L58" s="47" t="s">
        <v>366</v>
      </c>
      <c r="M58" s="147">
        <v>2.2000000000000002</v>
      </c>
      <c r="N58" s="149"/>
    </row>
    <row r="59" spans="1:14" s="6" customFormat="1" ht="15" customHeight="1">
      <c r="A59" s="44">
        <v>2</v>
      </c>
      <c r="B59" s="55" t="str">
        <f>VLOOKUP(Ruimtestaat[[#This Row],[Code]],Locaties[[Code]:[Locatie]],2,FALSE)</f>
        <v>ISK Wereldschool - Sprang-Capelle</v>
      </c>
      <c r="C59" s="55" t="str">
        <f>VLOOKUP(Ruimtestaat[[#This Row],[Code]],Locaties[[#All],[Code]:[Adres]],3,FALSE)</f>
        <v>Rembrandtlaan 18</v>
      </c>
      <c r="D59" s="55" t="str">
        <f>VLOOKUP(Ruimtestaat[[#This Row],[Code]],Locaties[#All],4,FALSE)</f>
        <v>Sprang-Capelle</v>
      </c>
      <c r="E59" s="44"/>
      <c r="F59" s="44" t="s">
        <v>392</v>
      </c>
      <c r="G59" s="148"/>
      <c r="H59" s="47" t="s">
        <v>97</v>
      </c>
      <c r="I59" s="44">
        <v>13</v>
      </c>
      <c r="J59" s="53" t="str">
        <f>VLOOKUP(Ruimtestaat[[#This Row],[Ruimte code]],Ruimtegroepen[[#All],[Code]:[Ruimte omschrijving]],2,FALSE)</f>
        <v>Personeelskamer</v>
      </c>
      <c r="K59" s="44" t="s">
        <v>94</v>
      </c>
      <c r="L59" s="47" t="s">
        <v>394</v>
      </c>
      <c r="M59" s="147">
        <v>44.5</v>
      </c>
      <c r="N59" s="149"/>
    </row>
    <row r="60" spans="1:14" s="6" customFormat="1" ht="15" customHeight="1">
      <c r="A60" s="44">
        <v>2</v>
      </c>
      <c r="B60" s="55" t="str">
        <f>VLOOKUP(Ruimtestaat[[#This Row],[Code]],Locaties[[Code]:[Locatie]],2,FALSE)</f>
        <v>ISK Wereldschool - Sprang-Capelle</v>
      </c>
      <c r="C60" s="55" t="str">
        <f>VLOOKUP(Ruimtestaat[[#This Row],[Code]],Locaties[[#All],[Code]:[Adres]],3,FALSE)</f>
        <v>Rembrandtlaan 18</v>
      </c>
      <c r="D60" s="55" t="str">
        <f>VLOOKUP(Ruimtestaat[[#This Row],[Code]],Locaties[#All],4,FALSE)</f>
        <v>Sprang-Capelle</v>
      </c>
      <c r="E60" s="44"/>
      <c r="F60" s="44" t="s">
        <v>392</v>
      </c>
      <c r="G60" s="148"/>
      <c r="H60" s="47" t="s">
        <v>395</v>
      </c>
      <c r="I60" s="44">
        <v>2</v>
      </c>
      <c r="J60" s="53" t="str">
        <f>VLOOKUP(Ruimtestaat[[#This Row],[Ruimte code]],Ruimtegroepen[[#All],[Code]:[Ruimte omschrijving]],2,FALSE)</f>
        <v>Kantoren</v>
      </c>
      <c r="K60" s="44" t="s">
        <v>94</v>
      </c>
      <c r="L60" s="47" t="s">
        <v>394</v>
      </c>
      <c r="M60" s="147">
        <v>23.7</v>
      </c>
      <c r="N60" s="149"/>
    </row>
    <row r="61" spans="1:14" s="6" customFormat="1" ht="15" customHeight="1">
      <c r="A61" s="44">
        <v>2</v>
      </c>
      <c r="B61" s="55" t="str">
        <f>VLOOKUP(Ruimtestaat[[#This Row],[Code]],Locaties[[Code]:[Locatie]],2,FALSE)</f>
        <v>ISK Wereldschool - Sprang-Capelle</v>
      </c>
      <c r="C61" s="55" t="str">
        <f>VLOOKUP(Ruimtestaat[[#This Row],[Code]],Locaties[[#All],[Code]:[Adres]],3,FALSE)</f>
        <v>Rembrandtlaan 18</v>
      </c>
      <c r="D61" s="55" t="str">
        <f>VLOOKUP(Ruimtestaat[[#This Row],[Code]],Locaties[#All],4,FALSE)</f>
        <v>Sprang-Capelle</v>
      </c>
      <c r="E61" s="44"/>
      <c r="F61" s="44" t="s">
        <v>392</v>
      </c>
      <c r="G61" s="148"/>
      <c r="H61" s="47" t="s">
        <v>11</v>
      </c>
      <c r="I61" s="44">
        <v>3</v>
      </c>
      <c r="J61" s="53" t="str">
        <f>VLOOKUP(Ruimtestaat[[#This Row],[Ruimte code]],Ruimtegroepen[[#All],[Code]:[Ruimte omschrijving]],2,FALSE)</f>
        <v>Reproruimte</v>
      </c>
      <c r="K61" s="44" t="s">
        <v>94</v>
      </c>
      <c r="L61" s="47" t="s">
        <v>394</v>
      </c>
      <c r="M61" s="147">
        <v>14.9</v>
      </c>
      <c r="N61" s="149"/>
    </row>
    <row r="62" spans="1:14" s="6" customFormat="1" ht="15" customHeight="1">
      <c r="A62" s="44">
        <v>2</v>
      </c>
      <c r="B62" s="55" t="str">
        <f>VLOOKUP(Ruimtestaat[[#This Row],[Code]],Locaties[[Code]:[Locatie]],2,FALSE)</f>
        <v>ISK Wereldschool - Sprang-Capelle</v>
      </c>
      <c r="C62" s="55" t="str">
        <f>VLOOKUP(Ruimtestaat[[#This Row],[Code]],Locaties[[#All],[Code]:[Adres]],3,FALSE)</f>
        <v>Rembrandtlaan 18</v>
      </c>
      <c r="D62" s="55" t="str">
        <f>VLOOKUP(Ruimtestaat[[#This Row],[Code]],Locaties[#All],4,FALSE)</f>
        <v>Sprang-Capelle</v>
      </c>
      <c r="E62" s="44"/>
      <c r="F62" s="44" t="s">
        <v>392</v>
      </c>
      <c r="G62" s="148"/>
      <c r="H62" s="47" t="s">
        <v>128</v>
      </c>
      <c r="I62" s="44">
        <v>6</v>
      </c>
      <c r="J62" s="53" t="str">
        <f>VLOOKUP(Ruimtestaat[[#This Row],[Ruimte code]],Ruimtegroepen[[#All],[Code]:[Ruimte omschrijving]],2,FALSE)</f>
        <v>Gangen/hallen</v>
      </c>
      <c r="K62" s="44" t="s">
        <v>18</v>
      </c>
      <c r="L62" s="47" t="s">
        <v>124</v>
      </c>
      <c r="M62" s="147">
        <v>18.399999999999999</v>
      </c>
      <c r="N62" s="149"/>
    </row>
    <row r="63" spans="1:14" s="6" customFormat="1" ht="15" customHeight="1">
      <c r="A63" s="44">
        <v>2</v>
      </c>
      <c r="B63" s="55" t="str">
        <f>VLOOKUP(Ruimtestaat[[#This Row],[Code]],Locaties[[Code]:[Locatie]],2,FALSE)</f>
        <v>ISK Wereldschool - Sprang-Capelle</v>
      </c>
      <c r="C63" s="55" t="str">
        <f>VLOOKUP(Ruimtestaat[[#This Row],[Code]],Locaties[[#All],[Code]:[Adres]],3,FALSE)</f>
        <v>Rembrandtlaan 18</v>
      </c>
      <c r="D63" s="55" t="str">
        <f>VLOOKUP(Ruimtestaat[[#This Row],[Code]],Locaties[#All],4,FALSE)</f>
        <v>Sprang-Capelle</v>
      </c>
      <c r="E63" s="44"/>
      <c r="F63" s="44" t="s">
        <v>392</v>
      </c>
      <c r="G63" s="148"/>
      <c r="H63" s="47" t="s">
        <v>396</v>
      </c>
      <c r="I63" s="44">
        <v>9</v>
      </c>
      <c r="J63" s="53" t="str">
        <f>VLOOKUP(Ruimtestaat[[#This Row],[Ruimte code]],Ruimtegroepen[[#All],[Code]:[Ruimte omschrijving]],2,FALSE)</f>
        <v>Bibliotheek/OLC</v>
      </c>
      <c r="K63" s="44" t="s">
        <v>18</v>
      </c>
      <c r="L63" s="47" t="s">
        <v>394</v>
      </c>
      <c r="M63" s="147">
        <v>9.4</v>
      </c>
      <c r="N63" s="149"/>
    </row>
    <row r="64" spans="1:14" s="6" customFormat="1" ht="15" customHeight="1">
      <c r="A64" s="44">
        <v>2</v>
      </c>
      <c r="B64" s="55" t="str">
        <f>VLOOKUP(Ruimtestaat[[#This Row],[Code]],Locaties[[Code]:[Locatie]],2,FALSE)</f>
        <v>ISK Wereldschool - Sprang-Capelle</v>
      </c>
      <c r="C64" s="55" t="str">
        <f>VLOOKUP(Ruimtestaat[[#This Row],[Code]],Locaties[[#All],[Code]:[Adres]],3,FALSE)</f>
        <v>Rembrandtlaan 18</v>
      </c>
      <c r="D64" s="55" t="str">
        <f>VLOOKUP(Ruimtestaat[[#This Row],[Code]],Locaties[#All],4,FALSE)</f>
        <v>Sprang-Capelle</v>
      </c>
      <c r="E64" s="44"/>
      <c r="F64" s="44" t="s">
        <v>392</v>
      </c>
      <c r="G64" s="148"/>
      <c r="H64" s="47" t="s">
        <v>126</v>
      </c>
      <c r="I64" s="44">
        <v>12</v>
      </c>
      <c r="J64" s="53" t="str">
        <f>VLOOKUP(Ruimtestaat[[#This Row],[Ruimte code]],Ruimtegroepen[[#All],[Code]:[Ruimte omschrijving]],2,FALSE)</f>
        <v>Kantine/Aula</v>
      </c>
      <c r="K64" s="44" t="s">
        <v>19</v>
      </c>
      <c r="L64" s="47" t="s">
        <v>366</v>
      </c>
      <c r="M64" s="147">
        <v>100</v>
      </c>
      <c r="N64" s="149"/>
    </row>
    <row r="65" spans="1:14" s="6" customFormat="1" ht="15" customHeight="1">
      <c r="A65" s="44">
        <v>2</v>
      </c>
      <c r="B65" s="55" t="str">
        <f>VLOOKUP(Ruimtestaat[[#This Row],[Code]],Locaties[[Code]:[Locatie]],2,FALSE)</f>
        <v>ISK Wereldschool - Sprang-Capelle</v>
      </c>
      <c r="C65" s="55" t="str">
        <f>VLOOKUP(Ruimtestaat[[#This Row],[Code]],Locaties[[#All],[Code]:[Adres]],3,FALSE)</f>
        <v>Rembrandtlaan 18</v>
      </c>
      <c r="D65" s="55" t="str">
        <f>VLOOKUP(Ruimtestaat[[#This Row],[Code]],Locaties[#All],4,FALSE)</f>
        <v>Sprang-Capelle</v>
      </c>
      <c r="E65" s="44"/>
      <c r="F65" s="44" t="s">
        <v>392</v>
      </c>
      <c r="G65" s="148"/>
      <c r="H65" s="47" t="s">
        <v>397</v>
      </c>
      <c r="I65" s="44">
        <v>6</v>
      </c>
      <c r="J65" s="53" t="str">
        <f>VLOOKUP(Ruimtestaat[[#This Row],[Ruimte code]],Ruimtegroepen[[#All],[Code]:[Ruimte omschrijving]],2,FALSE)</f>
        <v>Gangen/hallen</v>
      </c>
      <c r="K65" s="44" t="s">
        <v>17</v>
      </c>
      <c r="L65" s="47" t="s">
        <v>6</v>
      </c>
      <c r="M65" s="147">
        <v>11</v>
      </c>
      <c r="N65" s="149"/>
    </row>
    <row r="66" spans="1:14" s="6" customFormat="1" ht="15" customHeight="1">
      <c r="A66" s="44">
        <v>2</v>
      </c>
      <c r="B66" s="55" t="str">
        <f>VLOOKUP(Ruimtestaat[[#This Row],[Code]],Locaties[[Code]:[Locatie]],2,FALSE)</f>
        <v>ISK Wereldschool - Sprang-Capelle</v>
      </c>
      <c r="C66" s="55" t="str">
        <f>VLOOKUP(Ruimtestaat[[#This Row],[Code]],Locaties[[#All],[Code]:[Adres]],3,FALSE)</f>
        <v>Rembrandtlaan 18</v>
      </c>
      <c r="D66" s="55" t="str">
        <f>VLOOKUP(Ruimtestaat[[#This Row],[Code]],Locaties[#All],4,FALSE)</f>
        <v>Sprang-Capelle</v>
      </c>
      <c r="E66" s="44"/>
      <c r="F66" s="44" t="s">
        <v>392</v>
      </c>
      <c r="G66" s="148"/>
      <c r="H66" s="47" t="s">
        <v>139</v>
      </c>
      <c r="I66" s="44">
        <v>2</v>
      </c>
      <c r="J66" s="53" t="str">
        <f>VLOOKUP(Ruimtestaat[[#This Row],[Ruimte code]],Ruimtegroepen[[#All],[Code]:[Ruimte omschrijving]],2,FALSE)</f>
        <v>Kantoren</v>
      </c>
      <c r="K66" s="44" t="s">
        <v>17</v>
      </c>
      <c r="L66" s="47" t="s">
        <v>6</v>
      </c>
      <c r="M66" s="147">
        <v>13.8</v>
      </c>
      <c r="N66" s="149"/>
    </row>
    <row r="67" spans="1:14" s="6" customFormat="1" ht="15" customHeight="1">
      <c r="A67" s="44">
        <v>2</v>
      </c>
      <c r="B67" s="55" t="str">
        <f>VLOOKUP(Ruimtestaat[[#This Row],[Code]],Locaties[[Code]:[Locatie]],2,FALSE)</f>
        <v>ISK Wereldschool - Sprang-Capelle</v>
      </c>
      <c r="C67" s="55" t="str">
        <f>VLOOKUP(Ruimtestaat[[#This Row],[Code]],Locaties[[#All],[Code]:[Adres]],3,FALSE)</f>
        <v>Rembrandtlaan 18</v>
      </c>
      <c r="D67" s="55" t="str">
        <f>VLOOKUP(Ruimtestaat[[#This Row],[Code]],Locaties[#All],4,FALSE)</f>
        <v>Sprang-Capelle</v>
      </c>
      <c r="E67" s="44"/>
      <c r="F67" s="44" t="s">
        <v>392</v>
      </c>
      <c r="G67" s="148"/>
      <c r="H67" s="47" t="s">
        <v>139</v>
      </c>
      <c r="I67" s="44">
        <v>2</v>
      </c>
      <c r="J67" s="53" t="str">
        <f>VLOOKUP(Ruimtestaat[[#This Row],[Ruimte code]],Ruimtegroepen[[#All],[Code]:[Ruimte omschrijving]],2,FALSE)</f>
        <v>Kantoren</v>
      </c>
      <c r="K67" s="44" t="s">
        <v>18</v>
      </c>
      <c r="L67" s="47" t="s">
        <v>124</v>
      </c>
      <c r="M67" s="147">
        <v>6</v>
      </c>
      <c r="N67" s="149"/>
    </row>
    <row r="68" spans="1:14" s="6" customFormat="1" ht="15" customHeight="1">
      <c r="A68" s="44">
        <v>2</v>
      </c>
      <c r="B68" s="55" t="str">
        <f>VLOOKUP(Ruimtestaat[[#This Row],[Code]],Locaties[[Code]:[Locatie]],2,FALSE)</f>
        <v>ISK Wereldschool - Sprang-Capelle</v>
      </c>
      <c r="C68" s="55" t="str">
        <f>VLOOKUP(Ruimtestaat[[#This Row],[Code]],Locaties[[#All],[Code]:[Adres]],3,FALSE)</f>
        <v>Rembrandtlaan 18</v>
      </c>
      <c r="D68" s="55" t="str">
        <f>VLOOKUP(Ruimtestaat[[#This Row],[Code]],Locaties[#All],4,FALSE)</f>
        <v>Sprang-Capelle</v>
      </c>
      <c r="E68" s="44"/>
      <c r="F68" s="44" t="s">
        <v>392</v>
      </c>
      <c r="G68" s="148"/>
      <c r="H68" s="47" t="s">
        <v>128</v>
      </c>
      <c r="I68" s="44">
        <v>6</v>
      </c>
      <c r="J68" s="53" t="str">
        <f>VLOOKUP(Ruimtestaat[[#This Row],[Ruimte code]],Ruimtegroepen[[#All],[Code]:[Ruimte omschrijving]],2,FALSE)</f>
        <v>Gangen/hallen</v>
      </c>
      <c r="K68" s="44" t="s">
        <v>18</v>
      </c>
      <c r="L68" s="47" t="s">
        <v>124</v>
      </c>
      <c r="M68" s="147">
        <v>88</v>
      </c>
      <c r="N68" s="149"/>
    </row>
    <row r="69" spans="1:14" s="6" customFormat="1" ht="15" customHeight="1">
      <c r="A69" s="44">
        <v>2</v>
      </c>
      <c r="B69" s="55" t="str">
        <f>VLOOKUP(Ruimtestaat[[#This Row],[Code]],Locaties[[Code]:[Locatie]],2,FALSE)</f>
        <v>ISK Wereldschool - Sprang-Capelle</v>
      </c>
      <c r="C69" s="55" t="str">
        <f>VLOOKUP(Ruimtestaat[[#This Row],[Code]],Locaties[[#All],[Code]:[Adres]],3,FALSE)</f>
        <v>Rembrandtlaan 18</v>
      </c>
      <c r="D69" s="55" t="str">
        <f>VLOOKUP(Ruimtestaat[[#This Row],[Code]],Locaties[#All],4,FALSE)</f>
        <v>Sprang-Capelle</v>
      </c>
      <c r="E69" s="44"/>
      <c r="F69" s="44" t="s">
        <v>392</v>
      </c>
      <c r="G69" s="148"/>
      <c r="H69" s="47" t="s">
        <v>398</v>
      </c>
      <c r="I69" s="44">
        <v>16</v>
      </c>
      <c r="J69" s="53" t="str">
        <f>VLOOKUP(Ruimtestaat[[#This Row],[Ruimte code]],Ruimtegroepen[[#All],[Code]:[Ruimte omschrijving]],2,FALSE)</f>
        <v>Leslokalen</v>
      </c>
      <c r="K69" s="44" t="s">
        <v>18</v>
      </c>
      <c r="L69" s="47" t="s">
        <v>124</v>
      </c>
      <c r="M69" s="147">
        <v>56.6</v>
      </c>
      <c r="N69" s="149"/>
    </row>
    <row r="70" spans="1:14" s="6" customFormat="1" ht="15" customHeight="1">
      <c r="A70" s="44">
        <v>2</v>
      </c>
      <c r="B70" s="55" t="str">
        <f>VLOOKUP(Ruimtestaat[[#This Row],[Code]],Locaties[[Code]:[Locatie]],2,FALSE)</f>
        <v>ISK Wereldschool - Sprang-Capelle</v>
      </c>
      <c r="C70" s="55" t="str">
        <f>VLOOKUP(Ruimtestaat[[#This Row],[Code]],Locaties[[#All],[Code]:[Adres]],3,FALSE)</f>
        <v>Rembrandtlaan 18</v>
      </c>
      <c r="D70" s="55" t="str">
        <f>VLOOKUP(Ruimtestaat[[#This Row],[Code]],Locaties[#All],4,FALSE)</f>
        <v>Sprang-Capelle</v>
      </c>
      <c r="E70" s="44"/>
      <c r="F70" s="44" t="s">
        <v>392</v>
      </c>
      <c r="G70" s="148"/>
      <c r="H70" s="47" t="s">
        <v>398</v>
      </c>
      <c r="I70" s="44">
        <v>16</v>
      </c>
      <c r="J70" s="53" t="str">
        <f>VLOOKUP(Ruimtestaat[[#This Row],[Ruimte code]],Ruimtegroepen[[#All],[Code]:[Ruimte omschrijving]],2,FALSE)</f>
        <v>Leslokalen</v>
      </c>
      <c r="K70" s="44" t="s">
        <v>18</v>
      </c>
      <c r="L70" s="47" t="s">
        <v>124</v>
      </c>
      <c r="M70" s="147">
        <v>56.6</v>
      </c>
      <c r="N70" s="149"/>
    </row>
    <row r="71" spans="1:14" s="6" customFormat="1" ht="15" customHeight="1">
      <c r="A71" s="44">
        <v>2</v>
      </c>
      <c r="B71" s="55" t="str">
        <f>VLOOKUP(Ruimtestaat[[#This Row],[Code]],Locaties[[Code]:[Locatie]],2,FALSE)</f>
        <v>ISK Wereldschool - Sprang-Capelle</v>
      </c>
      <c r="C71" s="55" t="str">
        <f>VLOOKUP(Ruimtestaat[[#This Row],[Code]],Locaties[[#All],[Code]:[Adres]],3,FALSE)</f>
        <v>Rembrandtlaan 18</v>
      </c>
      <c r="D71" s="55" t="str">
        <f>VLOOKUP(Ruimtestaat[[#This Row],[Code]],Locaties[#All],4,FALSE)</f>
        <v>Sprang-Capelle</v>
      </c>
      <c r="E71" s="44"/>
      <c r="F71" s="44" t="s">
        <v>392</v>
      </c>
      <c r="G71" s="148"/>
      <c r="H71" s="47" t="s">
        <v>398</v>
      </c>
      <c r="I71" s="44">
        <v>16</v>
      </c>
      <c r="J71" s="53" t="str">
        <f>VLOOKUP(Ruimtestaat[[#This Row],[Ruimte code]],Ruimtegroepen[[#All],[Code]:[Ruimte omschrijving]],2,FALSE)</f>
        <v>Leslokalen</v>
      </c>
      <c r="K71" s="44" t="s">
        <v>18</v>
      </c>
      <c r="L71" s="47" t="s">
        <v>124</v>
      </c>
      <c r="M71" s="147">
        <v>56.6</v>
      </c>
      <c r="N71" s="149"/>
    </row>
    <row r="72" spans="1:14" s="6" customFormat="1" ht="15" customHeight="1">
      <c r="A72" s="44">
        <v>2</v>
      </c>
      <c r="B72" s="55" t="str">
        <f>VLOOKUP(Ruimtestaat[[#This Row],[Code]],Locaties[[Code]:[Locatie]],2,FALSE)</f>
        <v>ISK Wereldschool - Sprang-Capelle</v>
      </c>
      <c r="C72" s="55" t="str">
        <f>VLOOKUP(Ruimtestaat[[#This Row],[Code]],Locaties[[#All],[Code]:[Adres]],3,FALSE)</f>
        <v>Rembrandtlaan 18</v>
      </c>
      <c r="D72" s="55" t="str">
        <f>VLOOKUP(Ruimtestaat[[#This Row],[Code]],Locaties[#All],4,FALSE)</f>
        <v>Sprang-Capelle</v>
      </c>
      <c r="E72" s="44"/>
      <c r="F72" s="44" t="s">
        <v>392</v>
      </c>
      <c r="G72" s="148"/>
      <c r="H72" s="47" t="s">
        <v>398</v>
      </c>
      <c r="I72" s="44">
        <v>16</v>
      </c>
      <c r="J72" s="53" t="str">
        <f>VLOOKUP(Ruimtestaat[[#This Row],[Ruimte code]],Ruimtegroepen[[#All],[Code]:[Ruimte omschrijving]],2,FALSE)</f>
        <v>Leslokalen</v>
      </c>
      <c r="K72" s="44" t="s">
        <v>18</v>
      </c>
      <c r="L72" s="47" t="s">
        <v>124</v>
      </c>
      <c r="M72" s="147">
        <v>56.6</v>
      </c>
      <c r="N72" s="149"/>
    </row>
    <row r="73" spans="1:14" s="6" customFormat="1" ht="15" customHeight="1">
      <c r="A73" s="44">
        <v>2</v>
      </c>
      <c r="B73" s="55" t="str">
        <f>VLOOKUP(Ruimtestaat[[#This Row],[Code]],Locaties[[Code]:[Locatie]],2,FALSE)</f>
        <v>ISK Wereldschool - Sprang-Capelle</v>
      </c>
      <c r="C73" s="55" t="str">
        <f>VLOOKUP(Ruimtestaat[[#This Row],[Code]],Locaties[[#All],[Code]:[Adres]],3,FALSE)</f>
        <v>Rembrandtlaan 18</v>
      </c>
      <c r="D73" s="55" t="str">
        <f>VLOOKUP(Ruimtestaat[[#This Row],[Code]],Locaties[#All],4,FALSE)</f>
        <v>Sprang-Capelle</v>
      </c>
      <c r="E73" s="44"/>
      <c r="F73" s="44" t="s">
        <v>392</v>
      </c>
      <c r="G73" s="148"/>
      <c r="H73" s="47" t="s">
        <v>398</v>
      </c>
      <c r="I73" s="44">
        <v>16</v>
      </c>
      <c r="J73" s="53" t="str">
        <f>VLOOKUP(Ruimtestaat[[#This Row],[Ruimte code]],Ruimtegroepen[[#All],[Code]:[Ruimte omschrijving]],2,FALSE)</f>
        <v>Leslokalen</v>
      </c>
      <c r="K73" s="44" t="s">
        <v>18</v>
      </c>
      <c r="L73" s="47" t="s">
        <v>124</v>
      </c>
      <c r="M73" s="147">
        <v>61.1</v>
      </c>
      <c r="N73" s="149"/>
    </row>
    <row r="74" spans="1:14" s="6" customFormat="1" ht="15" customHeight="1">
      <c r="A74" s="44">
        <v>2</v>
      </c>
      <c r="B74" s="55" t="str">
        <f>VLOOKUP(Ruimtestaat[[#This Row],[Code]],Locaties[[Code]:[Locatie]],2,FALSE)</f>
        <v>ISK Wereldschool - Sprang-Capelle</v>
      </c>
      <c r="C74" s="55" t="str">
        <f>VLOOKUP(Ruimtestaat[[#This Row],[Code]],Locaties[[#All],[Code]:[Adres]],3,FALSE)</f>
        <v>Rembrandtlaan 18</v>
      </c>
      <c r="D74" s="55" t="str">
        <f>VLOOKUP(Ruimtestaat[[#This Row],[Code]],Locaties[#All],4,FALSE)</f>
        <v>Sprang-Capelle</v>
      </c>
      <c r="E74" s="44"/>
      <c r="F74" s="44" t="s">
        <v>392</v>
      </c>
      <c r="G74" s="148"/>
      <c r="H74" s="47" t="s">
        <v>399</v>
      </c>
      <c r="I74" s="44">
        <v>6</v>
      </c>
      <c r="J74" s="53" t="str">
        <f>VLOOKUP(Ruimtestaat[[#This Row],[Ruimte code]],Ruimtegroepen[[#All],[Code]:[Ruimte omschrijving]],2,FALSE)</f>
        <v>Gangen/hallen</v>
      </c>
      <c r="K74" s="44" t="s">
        <v>17</v>
      </c>
      <c r="L74" s="47" t="s">
        <v>6</v>
      </c>
      <c r="M74" s="147">
        <v>6.4</v>
      </c>
      <c r="N74" s="149"/>
    </row>
    <row r="75" spans="1:14" s="6" customFormat="1" ht="15" customHeight="1">
      <c r="A75" s="44">
        <v>2</v>
      </c>
      <c r="B75" s="55" t="str">
        <f>VLOOKUP(Ruimtestaat[[#This Row],[Code]],Locaties[[Code]:[Locatie]],2,FALSE)</f>
        <v>ISK Wereldschool - Sprang-Capelle</v>
      </c>
      <c r="C75" s="55" t="str">
        <f>VLOOKUP(Ruimtestaat[[#This Row],[Code]],Locaties[[#All],[Code]:[Adres]],3,FALSE)</f>
        <v>Rembrandtlaan 18</v>
      </c>
      <c r="D75" s="55" t="str">
        <f>VLOOKUP(Ruimtestaat[[#This Row],[Code]],Locaties[#All],4,FALSE)</f>
        <v>Sprang-Capelle</v>
      </c>
      <c r="E75" s="44"/>
      <c r="F75" s="44" t="s">
        <v>392</v>
      </c>
      <c r="G75" s="148"/>
      <c r="H75" s="47" t="s">
        <v>158</v>
      </c>
      <c r="I75" s="44">
        <v>10</v>
      </c>
      <c r="J75" s="53" t="str">
        <f>VLOOKUP(Ruimtestaat[[#This Row],[Ruimte code]],Ruimtegroepen[[#All],[Code]:[Ruimte omschrijving]],2,FALSE)</f>
        <v>Trappenhuizen/lift</v>
      </c>
      <c r="K75" s="44" t="s">
        <v>19</v>
      </c>
      <c r="L75" s="47" t="s">
        <v>28</v>
      </c>
      <c r="M75" s="147">
        <v>15.9</v>
      </c>
      <c r="N75" s="149"/>
    </row>
    <row r="76" spans="1:14" s="6" customFormat="1" ht="15" customHeight="1">
      <c r="A76" s="44">
        <v>2</v>
      </c>
      <c r="B76" s="55" t="str">
        <f>VLOOKUP(Ruimtestaat[[#This Row],[Code]],Locaties[[Code]:[Locatie]],2,FALSE)</f>
        <v>ISK Wereldschool - Sprang-Capelle</v>
      </c>
      <c r="C76" s="55" t="str">
        <f>VLOOKUP(Ruimtestaat[[#This Row],[Code]],Locaties[[#All],[Code]:[Adres]],3,FALSE)</f>
        <v>Rembrandtlaan 18</v>
      </c>
      <c r="D76" s="55" t="str">
        <f>VLOOKUP(Ruimtestaat[[#This Row],[Code]],Locaties[#All],4,FALSE)</f>
        <v>Sprang-Capelle</v>
      </c>
      <c r="E76" s="44"/>
      <c r="F76" s="44" t="s">
        <v>392</v>
      </c>
      <c r="G76" s="148"/>
      <c r="H76" s="47" t="s">
        <v>400</v>
      </c>
      <c r="I76" s="44">
        <v>1</v>
      </c>
      <c r="J76" s="53" t="str">
        <f>VLOOKUP(Ruimtestaat[[#This Row],[Ruimte code]],Ruimtegroepen[[#All],[Code]:[Ruimte omschrijving]],2,FALSE)</f>
        <v>Magazijnen/bergingen</v>
      </c>
      <c r="K76" s="44" t="s">
        <v>18</v>
      </c>
      <c r="L76" s="47" t="s">
        <v>124</v>
      </c>
      <c r="M76" s="147">
        <v>20.2</v>
      </c>
      <c r="N76" s="149"/>
    </row>
    <row r="77" spans="1:14" s="6" customFormat="1" ht="15" customHeight="1">
      <c r="A77" s="44">
        <v>2</v>
      </c>
      <c r="B77" s="55" t="str">
        <f>VLOOKUP(Ruimtestaat[[#This Row],[Code]],Locaties[[Code]:[Locatie]],2,FALSE)</f>
        <v>ISK Wereldschool - Sprang-Capelle</v>
      </c>
      <c r="C77" s="55" t="str">
        <f>VLOOKUP(Ruimtestaat[[#This Row],[Code]],Locaties[[#All],[Code]:[Adres]],3,FALSE)</f>
        <v>Rembrandtlaan 18</v>
      </c>
      <c r="D77" s="55" t="str">
        <f>VLOOKUP(Ruimtestaat[[#This Row],[Code]],Locaties[#All],4,FALSE)</f>
        <v>Sprang-Capelle</v>
      </c>
      <c r="E77" s="44"/>
      <c r="F77" s="44" t="s">
        <v>392</v>
      </c>
      <c r="G77" s="148"/>
      <c r="H77" s="47" t="s">
        <v>136</v>
      </c>
      <c r="I77" s="44">
        <v>5</v>
      </c>
      <c r="J77" s="53" t="str">
        <f>VLOOKUP(Ruimtestaat[[#This Row],[Ruimte code]],Ruimtegroepen[[#All],[Code]:[Ruimte omschrijving]],2,FALSE)</f>
        <v>Sanitair</v>
      </c>
      <c r="K77" s="44" t="s">
        <v>19</v>
      </c>
      <c r="L77" s="47" t="s">
        <v>28</v>
      </c>
      <c r="M77" s="147">
        <v>7</v>
      </c>
      <c r="N77" s="149"/>
    </row>
    <row r="78" spans="1:14" s="6" customFormat="1" ht="15" customHeight="1">
      <c r="A78" s="44">
        <v>2</v>
      </c>
      <c r="B78" s="55" t="str">
        <f>VLOOKUP(Ruimtestaat[[#This Row],[Code]],Locaties[[Code]:[Locatie]],2,FALSE)</f>
        <v>ISK Wereldschool - Sprang-Capelle</v>
      </c>
      <c r="C78" s="55" t="str">
        <f>VLOOKUP(Ruimtestaat[[#This Row],[Code]],Locaties[[#All],[Code]:[Adres]],3,FALSE)</f>
        <v>Rembrandtlaan 18</v>
      </c>
      <c r="D78" s="55" t="str">
        <f>VLOOKUP(Ruimtestaat[[#This Row],[Code]],Locaties[#All],4,FALSE)</f>
        <v>Sprang-Capelle</v>
      </c>
      <c r="E78" s="44"/>
      <c r="F78" s="44" t="s">
        <v>392</v>
      </c>
      <c r="G78" s="148"/>
      <c r="H78" s="47" t="s">
        <v>136</v>
      </c>
      <c r="I78" s="44">
        <v>5</v>
      </c>
      <c r="J78" s="53" t="str">
        <f>VLOOKUP(Ruimtestaat[[#This Row],[Ruimte code]],Ruimtegroepen[[#All],[Code]:[Ruimte omschrijving]],2,FALSE)</f>
        <v>Sanitair</v>
      </c>
      <c r="K78" s="44" t="s">
        <v>19</v>
      </c>
      <c r="L78" s="47" t="s">
        <v>366</v>
      </c>
      <c r="M78" s="147">
        <v>8.6</v>
      </c>
      <c r="N78" s="149"/>
    </row>
    <row r="79" spans="1:14" s="6" customFormat="1" ht="15" customHeight="1">
      <c r="A79" s="44">
        <v>2</v>
      </c>
      <c r="B79" s="55" t="str">
        <f>VLOOKUP(Ruimtestaat[[#This Row],[Code]],Locaties[[Code]:[Locatie]],2,FALSE)</f>
        <v>ISK Wereldschool - Sprang-Capelle</v>
      </c>
      <c r="C79" s="55" t="str">
        <f>VLOOKUP(Ruimtestaat[[#This Row],[Code]],Locaties[[#All],[Code]:[Adres]],3,FALSE)</f>
        <v>Rembrandtlaan 18</v>
      </c>
      <c r="D79" s="55" t="str">
        <f>VLOOKUP(Ruimtestaat[[#This Row],[Code]],Locaties[#All],4,FALSE)</f>
        <v>Sprang-Capelle</v>
      </c>
      <c r="E79" s="44"/>
      <c r="F79" s="44" t="s">
        <v>401</v>
      </c>
      <c r="G79" s="148"/>
      <c r="H79" s="47" t="s">
        <v>158</v>
      </c>
      <c r="I79" s="44">
        <v>10</v>
      </c>
      <c r="J79" s="53" t="e">
        <f>VLOOKUP(Ruimtestaat[[#This Row],[Ruimte code]],#REF!,2,FALSE)</f>
        <v>#REF!</v>
      </c>
      <c r="K79" s="44" t="s">
        <v>19</v>
      </c>
      <c r="L79" s="47" t="s">
        <v>28</v>
      </c>
      <c r="M79" s="147">
        <v>24.6</v>
      </c>
      <c r="N79" s="149"/>
    </row>
    <row r="80" spans="1:14" s="6" customFormat="1" ht="15" customHeight="1">
      <c r="A80" s="44">
        <v>2</v>
      </c>
      <c r="B80" s="55" t="str">
        <f>VLOOKUP(Ruimtestaat[[#This Row],[Code]],Locaties[[Code]:[Locatie]],2,FALSE)</f>
        <v>ISK Wereldschool - Sprang-Capelle</v>
      </c>
      <c r="C80" s="55" t="str">
        <f>VLOOKUP(Ruimtestaat[[#This Row],[Code]],Locaties[[#All],[Code]:[Adres]],3,FALSE)</f>
        <v>Rembrandtlaan 18</v>
      </c>
      <c r="D80" s="55" t="str">
        <f>VLOOKUP(Ruimtestaat[[#This Row],[Code]],Locaties[#All],4,FALSE)</f>
        <v>Sprang-Capelle</v>
      </c>
      <c r="E80" s="44"/>
      <c r="F80" s="44" t="s">
        <v>401</v>
      </c>
      <c r="G80" s="148"/>
      <c r="H80" s="47" t="s">
        <v>348</v>
      </c>
      <c r="I80" s="44">
        <v>1</v>
      </c>
      <c r="J80" s="53" t="e">
        <f>VLOOKUP(Ruimtestaat[[#This Row],[Ruimte code]],#REF!,2,FALSE)</f>
        <v>#REF!</v>
      </c>
      <c r="K80" s="44" t="s">
        <v>18</v>
      </c>
      <c r="L80" s="47" t="s">
        <v>124</v>
      </c>
      <c r="M80" s="147">
        <v>6</v>
      </c>
      <c r="N80" s="149"/>
    </row>
    <row r="81" spans="1:159" s="6" customFormat="1" ht="15" customHeight="1">
      <c r="A81" s="44">
        <v>2</v>
      </c>
      <c r="B81" s="55" t="str">
        <f>VLOOKUP(Ruimtestaat[[#This Row],[Code]],Locaties[[Code]:[Locatie]],2,FALSE)</f>
        <v>ISK Wereldschool - Sprang-Capelle</v>
      </c>
      <c r="C81" s="55" t="str">
        <f>VLOOKUP(Ruimtestaat[[#This Row],[Code]],Locaties[[#All],[Code]:[Adres]],3,FALSE)</f>
        <v>Rembrandtlaan 18</v>
      </c>
      <c r="D81" s="55" t="str">
        <f>VLOOKUP(Ruimtestaat[[#This Row],[Code]],Locaties[#All],4,FALSE)</f>
        <v>Sprang-Capelle</v>
      </c>
      <c r="E81" s="44"/>
      <c r="F81" s="44" t="s">
        <v>401</v>
      </c>
      <c r="G81" s="148"/>
      <c r="H81" s="47" t="s">
        <v>136</v>
      </c>
      <c r="I81" s="44">
        <v>5</v>
      </c>
      <c r="J81" s="53" t="e">
        <f>VLOOKUP(Ruimtestaat[[#This Row],[Ruimte code]],#REF!,2,FALSE)</f>
        <v>#REF!</v>
      </c>
      <c r="K81" s="44" t="s">
        <v>19</v>
      </c>
      <c r="L81" s="47" t="s">
        <v>366</v>
      </c>
      <c r="M81" s="147">
        <v>6.6</v>
      </c>
      <c r="N81" s="149"/>
    </row>
    <row r="82" spans="1:159" s="6" customFormat="1" ht="15" customHeight="1">
      <c r="A82" s="44">
        <v>2</v>
      </c>
      <c r="B82" s="55" t="str">
        <f>VLOOKUP(Ruimtestaat[[#This Row],[Code]],Locaties[[Code]:[Locatie]],2,FALSE)</f>
        <v>ISK Wereldschool - Sprang-Capelle</v>
      </c>
      <c r="C82" s="55" t="str">
        <f>VLOOKUP(Ruimtestaat[[#This Row],[Code]],Locaties[[#All],[Code]:[Adres]],3,FALSE)</f>
        <v>Rembrandtlaan 18</v>
      </c>
      <c r="D82" s="55" t="str">
        <f>VLOOKUP(Ruimtestaat[[#This Row],[Code]],Locaties[#All],4,FALSE)</f>
        <v>Sprang-Capelle</v>
      </c>
      <c r="E82" s="44"/>
      <c r="F82" s="44" t="s">
        <v>401</v>
      </c>
      <c r="G82" s="148"/>
      <c r="H82" s="47" t="s">
        <v>128</v>
      </c>
      <c r="I82" s="44">
        <v>6</v>
      </c>
      <c r="J82" s="53" t="e">
        <f>VLOOKUP(Ruimtestaat[[#This Row],[Ruimte code]],#REF!,2,FALSE)</f>
        <v>#REF!</v>
      </c>
      <c r="K82" s="44" t="s">
        <v>18</v>
      </c>
      <c r="L82" s="47" t="s">
        <v>124</v>
      </c>
      <c r="M82" s="147">
        <v>90</v>
      </c>
      <c r="N82" s="149"/>
    </row>
    <row r="83" spans="1:159" s="6" customFormat="1" ht="15" customHeight="1">
      <c r="A83" s="44">
        <v>2</v>
      </c>
      <c r="B83" s="55" t="str">
        <f>VLOOKUP(Ruimtestaat[[#This Row],[Code]],Locaties[[Code]:[Locatie]],2,FALSE)</f>
        <v>ISK Wereldschool - Sprang-Capelle</v>
      </c>
      <c r="C83" s="55" t="str">
        <f>VLOOKUP(Ruimtestaat[[#This Row],[Code]],Locaties[[#All],[Code]:[Adres]],3,FALSE)</f>
        <v>Rembrandtlaan 18</v>
      </c>
      <c r="D83" s="55" t="str">
        <f>VLOOKUP(Ruimtestaat[[#This Row],[Code]],Locaties[#All],4,FALSE)</f>
        <v>Sprang-Capelle</v>
      </c>
      <c r="E83" s="44"/>
      <c r="F83" s="44" t="s">
        <v>401</v>
      </c>
      <c r="G83" s="148"/>
      <c r="H83" s="47" t="s">
        <v>398</v>
      </c>
      <c r="I83" s="44">
        <v>16</v>
      </c>
      <c r="J83" s="53" t="e">
        <f>VLOOKUP(Ruimtestaat[[#This Row],[Ruimte code]],#REF!,2,FALSE)</f>
        <v>#REF!</v>
      </c>
      <c r="K83" s="44" t="s">
        <v>18</v>
      </c>
      <c r="L83" s="47" t="s">
        <v>124</v>
      </c>
      <c r="M83" s="147">
        <v>56.6</v>
      </c>
      <c r="N83" s="149"/>
    </row>
    <row r="84" spans="1:159" s="6" customFormat="1" ht="15" customHeight="1">
      <c r="A84" s="44">
        <v>2</v>
      </c>
      <c r="B84" s="55" t="str">
        <f>VLOOKUP(Ruimtestaat[[#This Row],[Code]],Locaties[[Code]:[Locatie]],2,FALSE)</f>
        <v>ISK Wereldschool - Sprang-Capelle</v>
      </c>
      <c r="C84" s="55" t="str">
        <f>VLOOKUP(Ruimtestaat[[#This Row],[Code]],Locaties[[#All],[Code]:[Adres]],3,FALSE)</f>
        <v>Rembrandtlaan 18</v>
      </c>
      <c r="D84" s="55" t="str">
        <f>VLOOKUP(Ruimtestaat[[#This Row],[Code]],Locaties[#All],4,FALSE)</f>
        <v>Sprang-Capelle</v>
      </c>
      <c r="E84" s="44"/>
      <c r="F84" s="44" t="s">
        <v>401</v>
      </c>
      <c r="G84" s="148"/>
      <c r="H84" s="47" t="s">
        <v>398</v>
      </c>
      <c r="I84" s="44">
        <v>16</v>
      </c>
      <c r="J84" s="53" t="e">
        <f>VLOOKUP(Ruimtestaat[[#This Row],[Ruimte code]],#REF!,2,FALSE)</f>
        <v>#REF!</v>
      </c>
      <c r="K84" s="44" t="s">
        <v>18</v>
      </c>
      <c r="L84" s="47" t="s">
        <v>124</v>
      </c>
      <c r="M84" s="147">
        <v>58.8</v>
      </c>
      <c r="N84" s="149"/>
    </row>
    <row r="85" spans="1:159" s="6" customFormat="1" ht="15" customHeight="1">
      <c r="A85" s="44">
        <v>2</v>
      </c>
      <c r="B85" s="55" t="str">
        <f>VLOOKUP(Ruimtestaat[[#This Row],[Code]],Locaties[[Code]:[Locatie]],2,FALSE)</f>
        <v>ISK Wereldschool - Sprang-Capelle</v>
      </c>
      <c r="C85" s="55" t="str">
        <f>VLOOKUP(Ruimtestaat[[#This Row],[Code]],Locaties[[#All],[Code]:[Adres]],3,FALSE)</f>
        <v>Rembrandtlaan 18</v>
      </c>
      <c r="D85" s="55" t="str">
        <f>VLOOKUP(Ruimtestaat[[#This Row],[Code]],Locaties[#All],4,FALSE)</f>
        <v>Sprang-Capelle</v>
      </c>
      <c r="E85" s="44"/>
      <c r="F85" s="44" t="s">
        <v>401</v>
      </c>
      <c r="G85" s="148"/>
      <c r="H85" s="47" t="s">
        <v>398</v>
      </c>
      <c r="I85" s="44">
        <v>16</v>
      </c>
      <c r="J85" s="53" t="e">
        <f>VLOOKUP(Ruimtestaat[[#This Row],[Ruimte code]],#REF!,2,FALSE)</f>
        <v>#REF!</v>
      </c>
      <c r="K85" s="44" t="s">
        <v>18</v>
      </c>
      <c r="L85" s="47" t="s">
        <v>124</v>
      </c>
      <c r="M85" s="147">
        <v>56.6</v>
      </c>
      <c r="N85" s="149"/>
    </row>
    <row r="86" spans="1:159" s="6" customFormat="1" ht="15" customHeight="1">
      <c r="A86" s="44">
        <v>2</v>
      </c>
      <c r="B86" s="55" t="str">
        <f>VLOOKUP(Ruimtestaat[[#This Row],[Code]],Locaties[[Code]:[Locatie]],2,FALSE)</f>
        <v>ISK Wereldschool - Sprang-Capelle</v>
      </c>
      <c r="C86" s="55" t="str">
        <f>VLOOKUP(Ruimtestaat[[#This Row],[Code]],Locaties[[#All],[Code]:[Adres]],3,FALSE)</f>
        <v>Rembrandtlaan 18</v>
      </c>
      <c r="D86" s="55" t="str">
        <f>VLOOKUP(Ruimtestaat[[#This Row],[Code]],Locaties[#All],4,FALSE)</f>
        <v>Sprang-Capelle</v>
      </c>
      <c r="E86" s="44"/>
      <c r="F86" s="44" t="s">
        <v>401</v>
      </c>
      <c r="G86" s="148"/>
      <c r="H86" s="47" t="s">
        <v>398</v>
      </c>
      <c r="I86" s="44">
        <v>16</v>
      </c>
      <c r="J86" s="53" t="e">
        <f>VLOOKUP(Ruimtestaat[[#This Row],[Ruimte code]],#REF!,2,FALSE)</f>
        <v>#REF!</v>
      </c>
      <c r="K86" s="44" t="s">
        <v>18</v>
      </c>
      <c r="L86" s="47" t="s">
        <v>124</v>
      </c>
      <c r="M86" s="147">
        <v>56.6</v>
      </c>
      <c r="N86" s="149"/>
    </row>
    <row r="87" spans="1:159" s="6" customFormat="1" ht="15" customHeight="1">
      <c r="A87" s="44">
        <v>2</v>
      </c>
      <c r="B87" s="55" t="str">
        <f>VLOOKUP(Ruimtestaat[[#This Row],[Code]],Locaties[[Code]:[Locatie]],2,FALSE)</f>
        <v>ISK Wereldschool - Sprang-Capelle</v>
      </c>
      <c r="C87" s="55" t="str">
        <f>VLOOKUP(Ruimtestaat[[#This Row],[Code]],Locaties[[#All],[Code]:[Adres]],3,FALSE)</f>
        <v>Rembrandtlaan 18</v>
      </c>
      <c r="D87" s="55" t="str">
        <f>VLOOKUP(Ruimtestaat[[#This Row],[Code]],Locaties[#All],4,FALSE)</f>
        <v>Sprang-Capelle</v>
      </c>
      <c r="E87" s="44"/>
      <c r="F87" s="44" t="s">
        <v>401</v>
      </c>
      <c r="G87" s="148"/>
      <c r="H87" s="47" t="s">
        <v>398</v>
      </c>
      <c r="I87" s="44">
        <v>16</v>
      </c>
      <c r="J87" s="53" t="e">
        <f>VLOOKUP(Ruimtestaat[[#This Row],[Ruimte code]],#REF!,2,FALSE)</f>
        <v>#REF!</v>
      </c>
      <c r="K87" s="44" t="s">
        <v>18</v>
      </c>
      <c r="L87" s="47" t="s">
        <v>124</v>
      </c>
      <c r="M87" s="147">
        <v>56.6</v>
      </c>
      <c r="N87" s="149"/>
    </row>
    <row r="88" spans="1:159" s="6" customFormat="1" ht="15" customHeight="1">
      <c r="A88" s="44">
        <v>2</v>
      </c>
      <c r="B88" s="55" t="str">
        <f>VLOOKUP(Ruimtestaat[[#This Row],[Code]],Locaties[[Code]:[Locatie]],2,FALSE)</f>
        <v>ISK Wereldschool - Sprang-Capelle</v>
      </c>
      <c r="C88" s="55" t="str">
        <f>VLOOKUP(Ruimtestaat[[#This Row],[Code]],Locaties[[#All],[Code]:[Adres]],3,FALSE)</f>
        <v>Rembrandtlaan 18</v>
      </c>
      <c r="D88" s="55" t="str">
        <f>VLOOKUP(Ruimtestaat[[#This Row],[Code]],Locaties[#All],4,FALSE)</f>
        <v>Sprang-Capelle</v>
      </c>
      <c r="E88" s="44"/>
      <c r="F88" s="44" t="s">
        <v>401</v>
      </c>
      <c r="G88" s="148"/>
      <c r="H88" s="47" t="s">
        <v>398</v>
      </c>
      <c r="I88" s="44">
        <v>16</v>
      </c>
      <c r="J88" s="53" t="e">
        <f>VLOOKUP(Ruimtestaat[[#This Row],[Ruimte code]],#REF!,2,FALSE)</f>
        <v>#REF!</v>
      </c>
      <c r="K88" s="44" t="s">
        <v>18</v>
      </c>
      <c r="L88" s="47" t="s">
        <v>124</v>
      </c>
      <c r="M88" s="147">
        <v>56.6</v>
      </c>
      <c r="N88" s="149"/>
    </row>
    <row r="89" spans="1:159" s="6" customFormat="1" ht="15" customHeight="1">
      <c r="A89" s="44">
        <v>2</v>
      </c>
      <c r="B89" s="55" t="str">
        <f>VLOOKUP(Ruimtestaat[[#This Row],[Code]],Locaties[[Code]:[Locatie]],2,FALSE)</f>
        <v>ISK Wereldschool - Sprang-Capelle</v>
      </c>
      <c r="C89" s="55" t="str">
        <f>VLOOKUP(Ruimtestaat[[#This Row],[Code]],Locaties[[#All],[Code]:[Adres]],3,FALSE)</f>
        <v>Rembrandtlaan 18</v>
      </c>
      <c r="D89" s="55" t="str">
        <f>VLOOKUP(Ruimtestaat[[#This Row],[Code]],Locaties[#All],4,FALSE)</f>
        <v>Sprang-Capelle</v>
      </c>
      <c r="E89" s="44"/>
      <c r="F89" s="44" t="s">
        <v>401</v>
      </c>
      <c r="G89" s="148"/>
      <c r="H89" s="47" t="s">
        <v>398</v>
      </c>
      <c r="I89" s="44">
        <v>16</v>
      </c>
      <c r="J89" s="53" t="e">
        <f>VLOOKUP(Ruimtestaat[[#This Row],[Ruimte code]],#REF!,2,FALSE)</f>
        <v>#REF!</v>
      </c>
      <c r="K89" s="44" t="s">
        <v>18</v>
      </c>
      <c r="L89" s="47" t="s">
        <v>124</v>
      </c>
      <c r="M89" s="147">
        <v>61.8</v>
      </c>
      <c r="N89" s="149"/>
    </row>
    <row r="90" spans="1:159" s="6" customFormat="1" ht="15" customHeight="1">
      <c r="A90" s="44">
        <v>2</v>
      </c>
      <c r="B90" s="55" t="str">
        <f>VLOOKUP(Ruimtestaat[[#This Row],[Code]],Locaties[[Code]:[Locatie]],2,FALSE)</f>
        <v>ISK Wereldschool - Sprang-Capelle</v>
      </c>
      <c r="C90" s="55" t="str">
        <f>VLOOKUP(Ruimtestaat[[#This Row],[Code]],Locaties[[#All],[Code]:[Adres]],3,FALSE)</f>
        <v>Rembrandtlaan 18</v>
      </c>
      <c r="D90" s="55" t="str">
        <f>VLOOKUP(Ruimtestaat[[#This Row],[Code]],Locaties[#All],4,FALSE)</f>
        <v>Sprang-Capelle</v>
      </c>
      <c r="E90" s="44"/>
      <c r="F90" s="44" t="s">
        <v>401</v>
      </c>
      <c r="G90" s="148"/>
      <c r="H90" s="47" t="s">
        <v>158</v>
      </c>
      <c r="I90" s="44">
        <v>10</v>
      </c>
      <c r="J90" s="53" t="e">
        <f>VLOOKUP(Ruimtestaat[[#This Row],[Ruimte code]],#REF!,2,FALSE)</f>
        <v>#REF!</v>
      </c>
      <c r="K90" s="44" t="s">
        <v>19</v>
      </c>
      <c r="L90" s="47" t="s">
        <v>28</v>
      </c>
      <c r="M90" s="147">
        <v>23.2</v>
      </c>
      <c r="N90" s="149"/>
    </row>
    <row r="91" spans="1:159" s="6" customFormat="1" ht="15" customHeight="1">
      <c r="A91" s="44">
        <v>2</v>
      </c>
      <c r="B91" s="55" t="str">
        <f>VLOOKUP(Ruimtestaat[[#This Row],[Code]],Locaties[[Code]:[Locatie]],2,FALSE)</f>
        <v>ISK Wereldschool - Sprang-Capelle</v>
      </c>
      <c r="C91" s="55" t="str">
        <f>VLOOKUP(Ruimtestaat[[#This Row],[Code]],Locaties[[#All],[Code]:[Adres]],3,FALSE)</f>
        <v>Rembrandtlaan 18</v>
      </c>
      <c r="D91" s="55" t="str">
        <f>VLOOKUP(Ruimtestaat[[#This Row],[Code]],Locaties[#All],4,FALSE)</f>
        <v>Sprang-Capelle</v>
      </c>
      <c r="E91" s="44"/>
      <c r="F91" s="44" t="s">
        <v>401</v>
      </c>
      <c r="G91" s="148"/>
      <c r="H91" s="47" t="s">
        <v>348</v>
      </c>
      <c r="I91" s="44">
        <v>1</v>
      </c>
      <c r="J91" s="53" t="e">
        <f>VLOOKUP(Ruimtestaat[[#This Row],[Ruimte code]],#REF!,2,FALSE)</f>
        <v>#REF!</v>
      </c>
      <c r="K91" s="44" t="s">
        <v>18</v>
      </c>
      <c r="L91" s="47" t="s">
        <v>124</v>
      </c>
      <c r="M91" s="147">
        <v>20.2</v>
      </c>
      <c r="N91" s="149"/>
    </row>
    <row r="92" spans="1:159" s="6" customFormat="1" ht="15" customHeight="1">
      <c r="A92" s="44">
        <v>2</v>
      </c>
      <c r="B92" s="55" t="str">
        <f>VLOOKUP(Ruimtestaat[[#This Row],[Code]],Locaties[[Code]:[Locatie]],2,FALSE)</f>
        <v>ISK Wereldschool - Sprang-Capelle</v>
      </c>
      <c r="C92" s="55" t="str">
        <f>VLOOKUP(Ruimtestaat[[#This Row],[Code]],Locaties[[#All],[Code]:[Adres]],3,FALSE)</f>
        <v>Rembrandtlaan 18</v>
      </c>
      <c r="D92" s="55" t="str">
        <f>VLOOKUP(Ruimtestaat[[#This Row],[Code]],Locaties[#All],4,FALSE)</f>
        <v>Sprang-Capelle</v>
      </c>
      <c r="E92" s="44"/>
      <c r="F92" s="44" t="s">
        <v>401</v>
      </c>
      <c r="G92" s="148"/>
      <c r="H92" s="47" t="s">
        <v>136</v>
      </c>
      <c r="I92" s="44">
        <v>5</v>
      </c>
      <c r="J92" s="53" t="e">
        <f>VLOOKUP(Ruimtestaat[[#This Row],[Ruimte code]],#REF!,2,FALSE)</f>
        <v>#REF!</v>
      </c>
      <c r="K92" s="44" t="s">
        <v>19</v>
      </c>
      <c r="L92" s="47" t="s">
        <v>366</v>
      </c>
      <c r="M92" s="147">
        <v>6.9</v>
      </c>
      <c r="N92" s="149"/>
    </row>
    <row r="93" spans="1:159" s="6" customFormat="1" ht="15" customHeight="1">
      <c r="A93" s="44">
        <v>2</v>
      </c>
      <c r="B93" s="55" t="str">
        <f>VLOOKUP(Ruimtestaat[[#This Row],[Code]],Locaties[[Code]:[Locatie]],2,FALSE)</f>
        <v>ISK Wereldschool - Sprang-Capelle</v>
      </c>
      <c r="C93" s="55" t="str">
        <f>VLOOKUP(Ruimtestaat[[#This Row],[Code]],Locaties[[#All],[Code]:[Adres]],3,FALSE)</f>
        <v>Rembrandtlaan 18</v>
      </c>
      <c r="D93" s="55" t="str">
        <f>VLOOKUP(Ruimtestaat[[#This Row],[Code]],Locaties[#All],4,FALSE)</f>
        <v>Sprang-Capelle</v>
      </c>
      <c r="E93" s="44"/>
      <c r="F93" s="44" t="s">
        <v>401</v>
      </c>
      <c r="G93" s="148"/>
      <c r="H93" s="47" t="s">
        <v>136</v>
      </c>
      <c r="I93" s="44">
        <v>5</v>
      </c>
      <c r="J93" s="53" t="e">
        <f>VLOOKUP(Ruimtestaat[[#This Row],[Ruimte code]],#REF!,2,FALSE)</f>
        <v>#REF!</v>
      </c>
      <c r="K93" s="44" t="s">
        <v>19</v>
      </c>
      <c r="L93" s="47" t="s">
        <v>366</v>
      </c>
      <c r="M93" s="147">
        <v>4.8</v>
      </c>
      <c r="N93" s="149"/>
    </row>
    <row r="94" spans="1:159" s="6" customFormat="1" ht="15" customHeight="1">
      <c r="A94" s="44">
        <v>2</v>
      </c>
      <c r="B94" s="55" t="str">
        <f>VLOOKUP(Ruimtestaat[[#This Row],[Code]],Locaties[[Code]:[Locatie]],2,FALSE)</f>
        <v>ISK Wereldschool - Sprang-Capelle</v>
      </c>
      <c r="C94" s="55" t="str">
        <f>VLOOKUP(Ruimtestaat[[#This Row],[Code]],Locaties[[#All],[Code]:[Adres]],3,FALSE)</f>
        <v>Rembrandtlaan 18</v>
      </c>
      <c r="D94" s="55" t="str">
        <f>VLOOKUP(Ruimtestaat[[#This Row],[Code]],Locaties[#All],4,FALSE)</f>
        <v>Sprang-Capelle</v>
      </c>
      <c r="E94" s="44"/>
      <c r="F94" s="44" t="s">
        <v>401</v>
      </c>
      <c r="G94" s="148"/>
      <c r="H94" s="47" t="s">
        <v>136</v>
      </c>
      <c r="I94" s="44">
        <v>5</v>
      </c>
      <c r="J94" s="53" t="e">
        <f>VLOOKUP(Ruimtestaat[[#This Row],[Ruimte code]],#REF!,2,FALSE)</f>
        <v>#REF!</v>
      </c>
      <c r="K94" s="44" t="s">
        <v>19</v>
      </c>
      <c r="L94" s="47" t="s">
        <v>366</v>
      </c>
      <c r="M94" s="147">
        <v>4.8</v>
      </c>
      <c r="N94" s="149"/>
    </row>
    <row r="95" spans="1:159" ht="15" customHeight="1">
      <c r="A95" s="44">
        <v>3</v>
      </c>
      <c r="B95" s="55" t="str">
        <f>VLOOKUP(Ruimtestaat[[#This Row],[Code]],Locaties[[Code]:[Locatie]],2,FALSE)</f>
        <v>ISK Wereldschool - Waalwijk</v>
      </c>
      <c r="C95" s="55" t="str">
        <f>VLOOKUP(Ruimtestaat[[#This Row],[Code]],Locaties[[#All],[Code]:[Adres]],3,FALSE)</f>
        <v>Baardwijksestraat 44</v>
      </c>
      <c r="D95" s="55" t="str">
        <f>VLOOKUP(Ruimtestaat[[#This Row],[Code]],Locaties[#All],4,FALSE)</f>
        <v>Sprang-Capelle</v>
      </c>
      <c r="E95" s="44"/>
      <c r="F95" s="44" t="s">
        <v>392</v>
      </c>
      <c r="G95" s="148" t="s">
        <v>121</v>
      </c>
      <c r="H95" s="47" t="s">
        <v>8</v>
      </c>
      <c r="I95" s="7">
        <v>7</v>
      </c>
      <c r="J95" s="56" t="str">
        <f>VLOOKUP(Ruimtestaat[[#This Row],[Ruimte code]],Ruimtegroepen[[#All],[Code]:[Ruimte omschrijving]],2,FALSE)</f>
        <v>Entree</v>
      </c>
      <c r="K95" s="44" t="s">
        <v>17</v>
      </c>
      <c r="L95" s="47" t="s">
        <v>6</v>
      </c>
      <c r="M95" s="147">
        <v>9.4</v>
      </c>
      <c r="N95" s="149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</row>
    <row r="96" spans="1:159" ht="12" customHeight="1">
      <c r="A96" s="44">
        <v>3</v>
      </c>
      <c r="B96" s="55" t="str">
        <f>VLOOKUP(Ruimtestaat[[#This Row],[Code]],Locaties[[Code]:[Locatie]],2,FALSE)</f>
        <v>ISK Wereldschool - Waalwijk</v>
      </c>
      <c r="C96" s="55" t="str">
        <f>VLOOKUP(Ruimtestaat[[#This Row],[Code]],Locaties[[#All],[Code]:[Adres]],3,FALSE)</f>
        <v>Baardwijksestraat 44</v>
      </c>
      <c r="D96" s="55" t="str">
        <f>VLOOKUP(Ruimtestaat[[#This Row],[Code]],Locaties[#All],4,FALSE)</f>
        <v>Sprang-Capelle</v>
      </c>
      <c r="E96" s="44"/>
      <c r="F96" s="44" t="s">
        <v>392</v>
      </c>
      <c r="G96" s="148" t="s">
        <v>122</v>
      </c>
      <c r="H96" s="47" t="s">
        <v>123</v>
      </c>
      <c r="I96" s="44">
        <v>6</v>
      </c>
      <c r="J96" s="56" t="str">
        <f>VLOOKUP(Ruimtestaat[[#This Row],[Ruimte code]],Ruimtegroepen[[#All],[Code]:[Ruimte omschrijving]],2,FALSE)</f>
        <v>Gangen/hallen</v>
      </c>
      <c r="K96" s="44" t="s">
        <v>18</v>
      </c>
      <c r="L96" s="47" t="s">
        <v>124</v>
      </c>
      <c r="M96" s="147">
        <v>63.46</v>
      </c>
      <c r="N96" s="149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</row>
    <row r="97" spans="1:159" ht="15" customHeight="1">
      <c r="A97" s="44">
        <v>3</v>
      </c>
      <c r="B97" s="55" t="str">
        <f>VLOOKUP(Ruimtestaat[[#This Row],[Code]],Locaties[[Code]:[Locatie]],2,FALSE)</f>
        <v>ISK Wereldschool - Waalwijk</v>
      </c>
      <c r="C97" s="55" t="str">
        <f>VLOOKUP(Ruimtestaat[[#This Row],[Code]],Locaties[[#All],[Code]:[Adres]],3,FALSE)</f>
        <v>Baardwijksestraat 44</v>
      </c>
      <c r="D97" s="55" t="str">
        <f>VLOOKUP(Ruimtestaat[[#This Row],[Code]],Locaties[#All],4,FALSE)</f>
        <v>Sprang-Capelle</v>
      </c>
      <c r="E97" s="44"/>
      <c r="F97" s="44" t="s">
        <v>392</v>
      </c>
      <c r="G97" s="148" t="s">
        <v>125</v>
      </c>
      <c r="H97" s="47" t="s">
        <v>126</v>
      </c>
      <c r="I97" s="7">
        <v>12</v>
      </c>
      <c r="J97" s="56" t="str">
        <f>VLOOKUP(Ruimtestaat[[#This Row],[Ruimte code]],Ruimtegroepen[[#All],[Code]:[Ruimte omschrijving]],2,FALSE)</f>
        <v>Kantine/Aula</v>
      </c>
      <c r="K97" s="44" t="s">
        <v>18</v>
      </c>
      <c r="L97" s="47" t="s">
        <v>124</v>
      </c>
      <c r="M97" s="147">
        <v>85</v>
      </c>
      <c r="N97" s="44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</row>
    <row r="98" spans="1:159" ht="15" customHeight="1">
      <c r="A98" s="44">
        <v>3</v>
      </c>
      <c r="B98" s="55" t="str">
        <f>VLOOKUP(Ruimtestaat[[#This Row],[Code]],Locaties[[Code]:[Locatie]],2,FALSE)</f>
        <v>ISK Wereldschool - Waalwijk</v>
      </c>
      <c r="C98" s="55" t="str">
        <f>VLOOKUP(Ruimtestaat[[#This Row],[Code]],Locaties[[#All],[Code]:[Adres]],3,FALSE)</f>
        <v>Baardwijksestraat 44</v>
      </c>
      <c r="D98" s="55" t="str">
        <f>VLOOKUP(Ruimtestaat[[#This Row],[Code]],Locaties[#All],4,FALSE)</f>
        <v>Sprang-Capelle</v>
      </c>
      <c r="E98" s="44"/>
      <c r="F98" s="44" t="s">
        <v>392</v>
      </c>
      <c r="G98" s="148" t="s">
        <v>129</v>
      </c>
      <c r="H98" s="47" t="s">
        <v>128</v>
      </c>
      <c r="I98" s="7">
        <v>6</v>
      </c>
      <c r="J98" s="56" t="str">
        <f>VLOOKUP(Ruimtestaat[[#This Row],[Ruimte code]],Ruimtegroepen[[#All],[Code]:[Ruimte omschrijving]],2,FALSE)</f>
        <v>Gangen/hallen</v>
      </c>
      <c r="K98" s="44" t="s">
        <v>18</v>
      </c>
      <c r="L98" s="47" t="s">
        <v>124</v>
      </c>
      <c r="M98" s="147">
        <v>80.540000000000006</v>
      </c>
      <c r="N98" s="149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</row>
    <row r="99" spans="1:159" ht="15" customHeight="1">
      <c r="A99" s="44">
        <v>3</v>
      </c>
      <c r="B99" s="55" t="str">
        <f>VLOOKUP(Ruimtestaat[[#This Row],[Code]],Locaties[[Code]:[Locatie]],2,FALSE)</f>
        <v>ISK Wereldschool - Waalwijk</v>
      </c>
      <c r="C99" s="55" t="str">
        <f>VLOOKUP(Ruimtestaat[[#This Row],[Code]],Locaties[[#All],[Code]:[Adres]],3,FALSE)</f>
        <v>Baardwijksestraat 44</v>
      </c>
      <c r="D99" s="55" t="str">
        <f>VLOOKUP(Ruimtestaat[[#This Row],[Code]],Locaties[#All],4,FALSE)</f>
        <v>Sprang-Capelle</v>
      </c>
      <c r="E99" s="44"/>
      <c r="F99" s="44" t="s">
        <v>392</v>
      </c>
      <c r="G99" s="148" t="s">
        <v>127</v>
      </c>
      <c r="H99" s="47" t="s">
        <v>130</v>
      </c>
      <c r="I99" s="7">
        <v>16</v>
      </c>
      <c r="J99" s="56" t="str">
        <f>VLOOKUP(Ruimtestaat[[#This Row],[Ruimte code]],Ruimtegroepen[[#All],[Code]:[Ruimte omschrijving]],2,FALSE)</f>
        <v>Leslokalen</v>
      </c>
      <c r="K99" s="44" t="s">
        <v>18</v>
      </c>
      <c r="L99" s="47" t="s">
        <v>124</v>
      </c>
      <c r="M99" s="147">
        <v>54.75</v>
      </c>
      <c r="N99" s="149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</row>
    <row r="100" spans="1:159" ht="15" customHeight="1">
      <c r="A100" s="44">
        <v>3</v>
      </c>
      <c r="B100" s="55" t="str">
        <f>VLOOKUP(Ruimtestaat[[#This Row],[Code]],Locaties[[Code]:[Locatie]],2,FALSE)</f>
        <v>ISK Wereldschool - Waalwijk</v>
      </c>
      <c r="C100" s="55" t="str">
        <f>VLOOKUP(Ruimtestaat[[#This Row],[Code]],Locaties[[#All],[Code]:[Adres]],3,FALSE)</f>
        <v>Baardwijksestraat 44</v>
      </c>
      <c r="D100" s="55" t="str">
        <f>VLOOKUP(Ruimtestaat[[#This Row],[Code]],Locaties[#All],4,FALSE)</f>
        <v>Sprang-Capelle</v>
      </c>
      <c r="E100" s="44"/>
      <c r="F100" s="44" t="s">
        <v>392</v>
      </c>
      <c r="G100" s="148" t="s">
        <v>131</v>
      </c>
      <c r="H100" s="47" t="s">
        <v>8</v>
      </c>
      <c r="I100" s="7">
        <v>7</v>
      </c>
      <c r="J100" s="56" t="str">
        <f>VLOOKUP(Ruimtestaat[[#This Row],[Ruimte code]],Ruimtegroepen[[#All],[Code]:[Ruimte omschrijving]],2,FALSE)</f>
        <v>Entree</v>
      </c>
      <c r="K100" s="44" t="s">
        <v>17</v>
      </c>
      <c r="L100" s="47" t="s">
        <v>6</v>
      </c>
      <c r="M100" s="147">
        <v>5.17</v>
      </c>
      <c r="N100" s="44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</row>
    <row r="101" spans="1:159" ht="15" customHeight="1">
      <c r="A101" s="44">
        <v>3</v>
      </c>
      <c r="B101" s="55" t="str">
        <f>VLOOKUP(Ruimtestaat[[#This Row],[Code]],Locaties[[Code]:[Locatie]],2,FALSE)</f>
        <v>ISK Wereldschool - Waalwijk</v>
      </c>
      <c r="C101" s="55" t="str">
        <f>VLOOKUP(Ruimtestaat[[#This Row],[Code]],Locaties[[#All],[Code]:[Adres]],3,FALSE)</f>
        <v>Baardwijksestraat 44</v>
      </c>
      <c r="D101" s="55" t="str">
        <f>VLOOKUP(Ruimtestaat[[#This Row],[Code]],Locaties[#All],4,FALSE)</f>
        <v>Sprang-Capelle</v>
      </c>
      <c r="E101" s="44"/>
      <c r="F101" s="44" t="s">
        <v>392</v>
      </c>
      <c r="G101" s="148" t="s">
        <v>132</v>
      </c>
      <c r="H101" s="47" t="s">
        <v>134</v>
      </c>
      <c r="I101" s="7">
        <v>16</v>
      </c>
      <c r="J101" s="56" t="str">
        <f>VLOOKUP(Ruimtestaat[[#This Row],[Ruimte code]],Ruimtegroepen[[#All],[Code]:[Ruimte omschrijving]],2,FALSE)</f>
        <v>Leslokalen</v>
      </c>
      <c r="K101" s="44" t="s">
        <v>18</v>
      </c>
      <c r="L101" s="47" t="s">
        <v>124</v>
      </c>
      <c r="M101" s="147">
        <v>54</v>
      </c>
      <c r="N101" s="149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</row>
    <row r="102" spans="1:159" ht="15" customHeight="1">
      <c r="A102" s="44">
        <v>3</v>
      </c>
      <c r="B102" s="55" t="str">
        <f>VLOOKUP(Ruimtestaat[[#This Row],[Code]],Locaties[[Code]:[Locatie]],2,FALSE)</f>
        <v>ISK Wereldschool - Waalwijk</v>
      </c>
      <c r="C102" s="55" t="str">
        <f>VLOOKUP(Ruimtestaat[[#This Row],[Code]],Locaties[[#All],[Code]:[Adres]],3,FALSE)</f>
        <v>Baardwijksestraat 44</v>
      </c>
      <c r="D102" s="55" t="str">
        <f>VLOOKUP(Ruimtestaat[[#This Row],[Code]],Locaties[#All],4,FALSE)</f>
        <v>Sprang-Capelle</v>
      </c>
      <c r="E102" s="44"/>
      <c r="F102" s="44" t="s">
        <v>392</v>
      </c>
      <c r="G102" s="148" t="s">
        <v>133</v>
      </c>
      <c r="H102" s="47" t="s">
        <v>134</v>
      </c>
      <c r="I102" s="7">
        <v>16</v>
      </c>
      <c r="J102" s="56" t="str">
        <f>VLOOKUP(Ruimtestaat[[#This Row],[Ruimte code]],Ruimtegroepen[[#All],[Code]:[Ruimte omschrijving]],2,FALSE)</f>
        <v>Leslokalen</v>
      </c>
      <c r="K102" s="44" t="s">
        <v>18</v>
      </c>
      <c r="L102" s="47" t="s">
        <v>124</v>
      </c>
      <c r="M102" s="147">
        <v>54</v>
      </c>
      <c r="N102" s="149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</row>
    <row r="103" spans="1:159" ht="15" customHeight="1">
      <c r="A103" s="44">
        <v>3</v>
      </c>
      <c r="B103" s="55" t="str">
        <f>VLOOKUP(Ruimtestaat[[#This Row],[Code]],Locaties[[Code]:[Locatie]],2,FALSE)</f>
        <v>ISK Wereldschool - Waalwijk</v>
      </c>
      <c r="C103" s="55" t="str">
        <f>VLOOKUP(Ruimtestaat[[#This Row],[Code]],Locaties[[#All],[Code]:[Adres]],3,FALSE)</f>
        <v>Baardwijksestraat 44</v>
      </c>
      <c r="D103" s="55" t="str">
        <f>VLOOKUP(Ruimtestaat[[#This Row],[Code]],Locaties[#All],4,FALSE)</f>
        <v>Sprang-Capelle</v>
      </c>
      <c r="E103" s="44"/>
      <c r="F103" s="44" t="s">
        <v>392</v>
      </c>
      <c r="G103" s="148" t="s">
        <v>135</v>
      </c>
      <c r="H103" s="47" t="s">
        <v>136</v>
      </c>
      <c r="I103" s="7">
        <v>5</v>
      </c>
      <c r="J103" s="56" t="str">
        <f>VLOOKUP(Ruimtestaat[[#This Row],[Ruimte code]],Ruimtegroepen[[#All],[Code]:[Ruimte omschrijving]],2,FALSE)</f>
        <v>Sanitair</v>
      </c>
      <c r="K103" s="44" t="s">
        <v>19</v>
      </c>
      <c r="L103" s="47" t="s">
        <v>367</v>
      </c>
      <c r="M103" s="147">
        <v>18.149999999999999</v>
      </c>
      <c r="N103" s="44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</row>
    <row r="104" spans="1:159" ht="15" customHeight="1">
      <c r="A104" s="44">
        <v>3</v>
      </c>
      <c r="B104" s="55" t="str">
        <f>VLOOKUP(Ruimtestaat[[#This Row],[Code]],Locaties[[Code]:[Locatie]],2,FALSE)</f>
        <v>ISK Wereldschool - Waalwijk</v>
      </c>
      <c r="C104" s="55" t="str">
        <f>VLOOKUP(Ruimtestaat[[#This Row],[Code]],Locaties[[#All],[Code]:[Adres]],3,FALSE)</f>
        <v>Baardwijksestraat 44</v>
      </c>
      <c r="D104" s="55" t="str">
        <f>VLOOKUP(Ruimtestaat[[#This Row],[Code]],Locaties[#All],4,FALSE)</f>
        <v>Sprang-Capelle</v>
      </c>
      <c r="E104" s="44"/>
      <c r="F104" s="44" t="s">
        <v>392</v>
      </c>
      <c r="G104" s="148" t="s">
        <v>137</v>
      </c>
      <c r="H104" s="47" t="s">
        <v>139</v>
      </c>
      <c r="I104" s="7">
        <v>2</v>
      </c>
      <c r="J104" s="56" t="str">
        <f>VLOOKUP(Ruimtestaat[[#This Row],[Ruimte code]],Ruimtegroepen[[#All],[Code]:[Ruimte omschrijving]],2,FALSE)</f>
        <v>Kantoren</v>
      </c>
      <c r="K104" s="44" t="s">
        <v>17</v>
      </c>
      <c r="L104" s="47" t="s">
        <v>6</v>
      </c>
      <c r="M104" s="147">
        <v>11</v>
      </c>
      <c r="N104" s="149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</row>
    <row r="105" spans="1:159" ht="15" customHeight="1">
      <c r="A105" s="44">
        <v>3</v>
      </c>
      <c r="B105" s="55" t="str">
        <f>VLOOKUP(Ruimtestaat[[#This Row],[Code]],Locaties[[Code]:[Locatie]],2,FALSE)</f>
        <v>ISK Wereldschool - Waalwijk</v>
      </c>
      <c r="C105" s="55" t="str">
        <f>VLOOKUP(Ruimtestaat[[#This Row],[Code]],Locaties[[#All],[Code]:[Adres]],3,FALSE)</f>
        <v>Baardwijksestraat 44</v>
      </c>
      <c r="D105" s="55" t="str">
        <f>VLOOKUP(Ruimtestaat[[#This Row],[Code]],Locaties[#All],4,FALSE)</f>
        <v>Sprang-Capelle</v>
      </c>
      <c r="E105" s="44"/>
      <c r="F105" s="44" t="s">
        <v>392</v>
      </c>
      <c r="G105" s="148" t="s">
        <v>138</v>
      </c>
      <c r="H105" s="47" t="s">
        <v>139</v>
      </c>
      <c r="I105" s="7">
        <v>2</v>
      </c>
      <c r="J105" s="56" t="str">
        <f>VLOOKUP(Ruimtestaat[[#This Row],[Ruimte code]],Ruimtegroepen[[#All],[Code]:[Ruimte omschrijving]],2,FALSE)</f>
        <v>Kantoren</v>
      </c>
      <c r="K105" s="44" t="s">
        <v>17</v>
      </c>
      <c r="L105" s="47" t="s">
        <v>6</v>
      </c>
      <c r="M105" s="147">
        <v>15.38</v>
      </c>
      <c r="N105" s="149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</row>
    <row r="106" spans="1:159" ht="15" customHeight="1">
      <c r="A106" s="44">
        <v>3</v>
      </c>
      <c r="B106" s="55" t="str">
        <f>VLOOKUP(Ruimtestaat[[#This Row],[Code]],Locaties[[Code]:[Locatie]],2,FALSE)</f>
        <v>ISK Wereldschool - Waalwijk</v>
      </c>
      <c r="C106" s="55" t="str">
        <f>VLOOKUP(Ruimtestaat[[#This Row],[Code]],Locaties[[#All],[Code]:[Adres]],3,FALSE)</f>
        <v>Baardwijksestraat 44</v>
      </c>
      <c r="D106" s="55" t="str">
        <f>VLOOKUP(Ruimtestaat[[#This Row],[Code]],Locaties[#All],4,FALSE)</f>
        <v>Sprang-Capelle</v>
      </c>
      <c r="E106" s="44"/>
      <c r="F106" s="44" t="s">
        <v>392</v>
      </c>
      <c r="G106" s="148" t="s">
        <v>140</v>
      </c>
      <c r="H106" s="47" t="s">
        <v>97</v>
      </c>
      <c r="I106" s="7">
        <v>13</v>
      </c>
      <c r="J106" s="56" t="str">
        <f>VLOOKUP(Ruimtestaat[[#This Row],[Ruimte code]],Ruimtegroepen[[#All],[Code]:[Ruimte omschrijving]],2,FALSE)</f>
        <v>Personeelskamer</v>
      </c>
      <c r="K106" s="44" t="s">
        <v>20</v>
      </c>
      <c r="L106" s="47" t="s">
        <v>29</v>
      </c>
      <c r="M106" s="147">
        <v>29.24</v>
      </c>
      <c r="N106" s="44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</row>
    <row r="107" spans="1:159" ht="15" customHeight="1">
      <c r="A107" s="44">
        <v>3</v>
      </c>
      <c r="B107" s="55" t="str">
        <f>VLOOKUP(Ruimtestaat[[#This Row],[Code]],Locaties[[Code]:[Locatie]],2,FALSE)</f>
        <v>ISK Wereldschool - Waalwijk</v>
      </c>
      <c r="C107" s="55" t="str">
        <f>VLOOKUP(Ruimtestaat[[#This Row],[Code]],Locaties[[#All],[Code]:[Adres]],3,FALSE)</f>
        <v>Baardwijksestraat 44</v>
      </c>
      <c r="D107" s="55" t="str">
        <f>VLOOKUP(Ruimtestaat[[#This Row],[Code]],Locaties[#All],4,FALSE)</f>
        <v>Sprang-Capelle</v>
      </c>
      <c r="E107" s="44"/>
      <c r="F107" s="44" t="s">
        <v>392</v>
      </c>
      <c r="G107" s="148" t="s">
        <v>141</v>
      </c>
      <c r="H107" s="47" t="s">
        <v>142</v>
      </c>
      <c r="I107" s="7">
        <v>5</v>
      </c>
      <c r="J107" s="56" t="str">
        <f>VLOOKUP(Ruimtestaat[[#This Row],[Ruimte code]],Ruimtegroepen[[#All],[Code]:[Ruimte omschrijving]],2,FALSE)</f>
        <v>Sanitair</v>
      </c>
      <c r="K107" s="44" t="s">
        <v>19</v>
      </c>
      <c r="L107" s="47" t="s">
        <v>367</v>
      </c>
      <c r="M107" s="147">
        <v>3.64</v>
      </c>
      <c r="N107" s="149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</row>
    <row r="108" spans="1:159" ht="15" customHeight="1">
      <c r="A108" s="44">
        <v>3</v>
      </c>
      <c r="B108" s="55" t="str">
        <f>VLOOKUP(Ruimtestaat[[#This Row],[Code]],Locaties[[Code]:[Locatie]],2,FALSE)</f>
        <v>ISK Wereldschool - Waalwijk</v>
      </c>
      <c r="C108" s="55" t="str">
        <f>VLOOKUP(Ruimtestaat[[#This Row],[Code]],Locaties[[#All],[Code]:[Adres]],3,FALSE)</f>
        <v>Baardwijksestraat 44</v>
      </c>
      <c r="D108" s="55" t="str">
        <f>VLOOKUP(Ruimtestaat[[#This Row],[Code]],Locaties[#All],4,FALSE)</f>
        <v>Sprang-Capelle</v>
      </c>
      <c r="E108" s="44"/>
      <c r="F108" s="44" t="s">
        <v>392</v>
      </c>
      <c r="G108" s="148" t="s">
        <v>143</v>
      </c>
      <c r="H108" s="47" t="s">
        <v>136</v>
      </c>
      <c r="I108" s="7">
        <v>5</v>
      </c>
      <c r="J108" s="56" t="str">
        <f>VLOOKUP(Ruimtestaat[[#This Row],[Ruimte code]],Ruimtegroepen[[#All],[Code]:[Ruimte omschrijving]],2,FALSE)</f>
        <v>Sanitair</v>
      </c>
      <c r="K108" s="44" t="s">
        <v>19</v>
      </c>
      <c r="L108" s="47" t="s">
        <v>367</v>
      </c>
      <c r="M108" s="147">
        <v>13.54</v>
      </c>
      <c r="N108" s="149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</row>
    <row r="109" spans="1:159" ht="15" customHeight="1">
      <c r="A109" s="44">
        <v>3</v>
      </c>
      <c r="B109" s="55" t="str">
        <f>VLOOKUP(Ruimtestaat[[#This Row],[Code]],Locaties[[Code]:[Locatie]],2,FALSE)</f>
        <v>ISK Wereldschool - Waalwijk</v>
      </c>
      <c r="C109" s="55" t="str">
        <f>VLOOKUP(Ruimtestaat[[#This Row],[Code]],Locaties[[#All],[Code]:[Adres]],3,FALSE)</f>
        <v>Baardwijksestraat 44</v>
      </c>
      <c r="D109" s="55" t="str">
        <f>VLOOKUP(Ruimtestaat[[#This Row],[Code]],Locaties[#All],4,FALSE)</f>
        <v>Sprang-Capelle</v>
      </c>
      <c r="E109" s="44"/>
      <c r="F109" s="44" t="s">
        <v>392</v>
      </c>
      <c r="G109" s="148" t="s">
        <v>144</v>
      </c>
      <c r="H109" s="47" t="s">
        <v>128</v>
      </c>
      <c r="I109" s="7">
        <v>6</v>
      </c>
      <c r="J109" s="56" t="str">
        <f>VLOOKUP(Ruimtestaat[[#This Row],[Ruimte code]],Ruimtegroepen[[#All],[Code]:[Ruimte omschrijving]],2,FALSE)</f>
        <v>Gangen/hallen</v>
      </c>
      <c r="K109" s="44" t="s">
        <v>18</v>
      </c>
      <c r="L109" s="47" t="s">
        <v>124</v>
      </c>
      <c r="M109" s="147">
        <v>47.22</v>
      </c>
      <c r="N109" s="44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</row>
    <row r="110" spans="1:159" ht="15" customHeight="1">
      <c r="A110" s="44">
        <v>3</v>
      </c>
      <c r="B110" s="55" t="str">
        <f>VLOOKUP(Ruimtestaat[[#This Row],[Code]],Locaties[[Code]:[Locatie]],2,FALSE)</f>
        <v>ISK Wereldschool - Waalwijk</v>
      </c>
      <c r="C110" s="55" t="str">
        <f>VLOOKUP(Ruimtestaat[[#This Row],[Code]],Locaties[[#All],[Code]:[Adres]],3,FALSE)</f>
        <v>Baardwijksestraat 44</v>
      </c>
      <c r="D110" s="55" t="str">
        <f>VLOOKUP(Ruimtestaat[[#This Row],[Code]],Locaties[#All],4,FALSE)</f>
        <v>Sprang-Capelle</v>
      </c>
      <c r="E110" s="44"/>
      <c r="F110" s="44" t="s">
        <v>392</v>
      </c>
      <c r="G110" s="148" t="s">
        <v>145</v>
      </c>
      <c r="H110" s="47" t="s">
        <v>8</v>
      </c>
      <c r="I110" s="7">
        <v>7</v>
      </c>
      <c r="J110" s="56" t="str">
        <f>VLOOKUP(Ruimtestaat[[#This Row],[Ruimte code]],Ruimtegroepen[[#All],[Code]:[Ruimte omschrijving]],2,FALSE)</f>
        <v>Entree</v>
      </c>
      <c r="K110" s="44" t="s">
        <v>17</v>
      </c>
      <c r="L110" s="47" t="s">
        <v>6</v>
      </c>
      <c r="M110" s="147">
        <v>4.2699999999999996</v>
      </c>
      <c r="N110" s="149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  <c r="DY110" s="5"/>
      <c r="DZ110" s="5"/>
      <c r="EA110" s="5"/>
      <c r="EB110" s="5"/>
      <c r="EC110" s="5"/>
      <c r="ED110" s="5"/>
      <c r="EE110" s="5"/>
      <c r="EF110" s="5"/>
      <c r="EG110" s="5"/>
      <c r="EH110" s="5"/>
      <c r="EI110" s="5"/>
      <c r="EJ110" s="5"/>
      <c r="EK110" s="5"/>
      <c r="EL110" s="5"/>
      <c r="EM110" s="5"/>
      <c r="EN110" s="5"/>
      <c r="EO110" s="5"/>
      <c r="EP110" s="5"/>
      <c r="EQ110" s="5"/>
      <c r="ER110" s="5"/>
      <c r="ES110" s="5"/>
      <c r="ET110" s="5"/>
      <c r="EU110" s="5"/>
      <c r="EV110" s="5"/>
      <c r="EW110" s="5"/>
      <c r="EX110" s="5"/>
      <c r="EY110" s="5"/>
      <c r="EZ110" s="5"/>
      <c r="FA110" s="5"/>
      <c r="FB110" s="5"/>
      <c r="FC110" s="5"/>
    </row>
    <row r="111" spans="1:159" ht="15" customHeight="1">
      <c r="A111" s="44">
        <v>3</v>
      </c>
      <c r="B111" s="55" t="str">
        <f>VLOOKUP(Ruimtestaat[[#This Row],[Code]],Locaties[[Code]:[Locatie]],2,FALSE)</f>
        <v>ISK Wereldschool - Waalwijk</v>
      </c>
      <c r="C111" s="55" t="str">
        <f>VLOOKUP(Ruimtestaat[[#This Row],[Code]],Locaties[[#All],[Code]:[Adres]],3,FALSE)</f>
        <v>Baardwijksestraat 44</v>
      </c>
      <c r="D111" s="55" t="str">
        <f>VLOOKUP(Ruimtestaat[[#This Row],[Code]],Locaties[#All],4,FALSE)</f>
        <v>Sprang-Capelle</v>
      </c>
      <c r="E111" s="44"/>
      <c r="F111" s="44" t="s">
        <v>392</v>
      </c>
      <c r="G111" s="148" t="s">
        <v>146</v>
      </c>
      <c r="H111" s="47" t="s">
        <v>147</v>
      </c>
      <c r="I111" s="7">
        <v>14</v>
      </c>
      <c r="J111" s="56" t="str">
        <f>VLOOKUP(Ruimtestaat[[#This Row],[Ruimte code]],Ruimtegroepen[[#All],[Code]:[Ruimte omschrijving]],2,FALSE)</f>
        <v>Praktijklokalen</v>
      </c>
      <c r="K111" s="44" t="s">
        <v>20</v>
      </c>
      <c r="L111" s="47" t="s">
        <v>148</v>
      </c>
      <c r="M111" s="147">
        <v>88.7</v>
      </c>
      <c r="N111" s="149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  <c r="DY111" s="5"/>
      <c r="DZ111" s="5"/>
      <c r="EA111" s="5"/>
      <c r="EB111" s="5"/>
      <c r="EC111" s="5"/>
      <c r="ED111" s="5"/>
      <c r="EE111" s="5"/>
      <c r="EF111" s="5"/>
      <c r="EG111" s="5"/>
      <c r="EH111" s="5"/>
      <c r="EI111" s="5"/>
      <c r="EJ111" s="5"/>
      <c r="EK111" s="5"/>
      <c r="EL111" s="5"/>
      <c r="EM111" s="5"/>
      <c r="EN111" s="5"/>
      <c r="EO111" s="5"/>
      <c r="EP111" s="5"/>
      <c r="EQ111" s="5"/>
      <c r="ER111" s="5"/>
      <c r="ES111" s="5"/>
      <c r="ET111" s="5"/>
      <c r="EU111" s="5"/>
      <c r="EV111" s="5"/>
      <c r="EW111" s="5"/>
      <c r="EX111" s="5"/>
      <c r="EY111" s="5"/>
      <c r="EZ111" s="5"/>
      <c r="FA111" s="5"/>
      <c r="FB111" s="5"/>
      <c r="FC111" s="5"/>
    </row>
    <row r="112" spans="1:159" ht="15" customHeight="1">
      <c r="A112" s="44">
        <v>3</v>
      </c>
      <c r="B112" s="55" t="str">
        <f>VLOOKUP(Ruimtestaat[[#This Row],[Code]],Locaties[[Code]:[Locatie]],2,FALSE)</f>
        <v>ISK Wereldschool - Waalwijk</v>
      </c>
      <c r="C112" s="55" t="str">
        <f>VLOOKUP(Ruimtestaat[[#This Row],[Code]],Locaties[[#All],[Code]:[Adres]],3,FALSE)</f>
        <v>Baardwijksestraat 44</v>
      </c>
      <c r="D112" s="55" t="str">
        <f>VLOOKUP(Ruimtestaat[[#This Row],[Code]],Locaties[#All],4,FALSE)</f>
        <v>Sprang-Capelle</v>
      </c>
      <c r="E112" s="44"/>
      <c r="F112" s="44" t="s">
        <v>392</v>
      </c>
      <c r="G112" s="148" t="s">
        <v>149</v>
      </c>
      <c r="H112" s="47" t="s">
        <v>150</v>
      </c>
      <c r="I112" s="7">
        <v>14</v>
      </c>
      <c r="J112" s="56" t="str">
        <f>VLOOKUP(Ruimtestaat[[#This Row],[Ruimte code]],Ruimtegroepen[[#All],[Code]:[Ruimte omschrijving]],2,FALSE)</f>
        <v>Praktijklokalen</v>
      </c>
      <c r="K112" s="44" t="s">
        <v>20</v>
      </c>
      <c r="L112" s="47" t="s">
        <v>29</v>
      </c>
      <c r="M112" s="147">
        <v>87.76</v>
      </c>
      <c r="N112" s="44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  <c r="DY112" s="5"/>
      <c r="DZ112" s="5"/>
      <c r="EA112" s="5"/>
      <c r="EB112" s="5"/>
      <c r="EC112" s="5"/>
      <c r="ED112" s="5"/>
      <c r="EE112" s="5"/>
      <c r="EF112" s="5"/>
      <c r="EG112" s="5"/>
      <c r="EH112" s="5"/>
      <c r="EI112" s="5"/>
      <c r="EJ112" s="5"/>
      <c r="EK112" s="5"/>
      <c r="EL112" s="5"/>
      <c r="EM112" s="5"/>
      <c r="EN112" s="5"/>
      <c r="EO112" s="5"/>
      <c r="EP112" s="5"/>
      <c r="EQ112" s="5"/>
      <c r="ER112" s="5"/>
      <c r="ES112" s="5"/>
      <c r="ET112" s="5"/>
      <c r="EU112" s="5"/>
      <c r="EV112" s="5"/>
      <c r="EW112" s="5"/>
      <c r="EX112" s="5"/>
      <c r="EY112" s="5"/>
      <c r="EZ112" s="5"/>
      <c r="FA112" s="5"/>
      <c r="FB112" s="5"/>
      <c r="FC112" s="5"/>
    </row>
    <row r="113" spans="1:159" ht="15" customHeight="1">
      <c r="A113" s="44">
        <v>3</v>
      </c>
      <c r="B113" s="55" t="str">
        <f>VLOOKUP(Ruimtestaat[[#This Row],[Code]],Locaties[[Code]:[Locatie]],2,FALSE)</f>
        <v>ISK Wereldschool - Waalwijk</v>
      </c>
      <c r="C113" s="55" t="str">
        <f>VLOOKUP(Ruimtestaat[[#This Row],[Code]],Locaties[[#All],[Code]:[Adres]],3,FALSE)</f>
        <v>Baardwijksestraat 44</v>
      </c>
      <c r="D113" s="55" t="str">
        <f>VLOOKUP(Ruimtestaat[[#This Row],[Code]],Locaties[#All],4,FALSE)</f>
        <v>Sprang-Capelle</v>
      </c>
      <c r="E113" s="44"/>
      <c r="F113" s="44" t="s">
        <v>392</v>
      </c>
      <c r="G113" s="148" t="s">
        <v>151</v>
      </c>
      <c r="H113" s="47" t="s">
        <v>134</v>
      </c>
      <c r="I113" s="7">
        <v>16</v>
      </c>
      <c r="J113" s="56" t="str">
        <f>VLOOKUP(Ruimtestaat[[#This Row],[Ruimte code]],Ruimtegroepen[[#All],[Code]:[Ruimte omschrijving]],2,FALSE)</f>
        <v>Leslokalen</v>
      </c>
      <c r="K113" s="44" t="s">
        <v>18</v>
      </c>
      <c r="L113" s="47" t="s">
        <v>124</v>
      </c>
      <c r="M113" s="147">
        <v>51.43</v>
      </c>
      <c r="N113" s="149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  <c r="DY113" s="5"/>
      <c r="DZ113" s="5"/>
      <c r="EA113" s="5"/>
      <c r="EB113" s="5"/>
      <c r="EC113" s="5"/>
      <c r="ED113" s="5"/>
      <c r="EE113" s="5"/>
      <c r="EF113" s="5"/>
      <c r="EG113" s="5"/>
      <c r="EH113" s="5"/>
      <c r="EI113" s="5"/>
      <c r="EJ113" s="5"/>
      <c r="EK113" s="5"/>
      <c r="EL113" s="5"/>
      <c r="EM113" s="5"/>
      <c r="EN113" s="5"/>
      <c r="EO113" s="5"/>
      <c r="EP113" s="5"/>
      <c r="EQ113" s="5"/>
      <c r="ER113" s="5"/>
      <c r="ES113" s="5"/>
      <c r="ET113" s="5"/>
      <c r="EU113" s="5"/>
      <c r="EV113" s="5"/>
      <c r="EW113" s="5"/>
      <c r="EX113" s="5"/>
      <c r="EY113" s="5"/>
      <c r="EZ113" s="5"/>
      <c r="FA113" s="5"/>
      <c r="FB113" s="5"/>
      <c r="FC113" s="5"/>
    </row>
    <row r="114" spans="1:159" ht="15" customHeight="1">
      <c r="A114" s="44">
        <v>3</v>
      </c>
      <c r="B114" s="55" t="str">
        <f>VLOOKUP(Ruimtestaat[[#This Row],[Code]],Locaties[[Code]:[Locatie]],2,FALSE)</f>
        <v>ISK Wereldschool - Waalwijk</v>
      </c>
      <c r="C114" s="55" t="str">
        <f>VLOOKUP(Ruimtestaat[[#This Row],[Code]],Locaties[[#All],[Code]:[Adres]],3,FALSE)</f>
        <v>Baardwijksestraat 44</v>
      </c>
      <c r="D114" s="55" t="str">
        <f>VLOOKUP(Ruimtestaat[[#This Row],[Code]],Locaties[#All],4,FALSE)</f>
        <v>Sprang-Capelle</v>
      </c>
      <c r="E114" s="44"/>
      <c r="F114" s="44" t="s">
        <v>392</v>
      </c>
      <c r="G114" s="148" t="s">
        <v>152</v>
      </c>
      <c r="H114" s="47" t="s">
        <v>134</v>
      </c>
      <c r="I114" s="7">
        <v>16</v>
      </c>
      <c r="J114" s="56" t="str">
        <f>VLOOKUP(Ruimtestaat[[#This Row],[Ruimte code]],Ruimtegroepen[[#All],[Code]:[Ruimte omschrijving]],2,FALSE)</f>
        <v>Leslokalen</v>
      </c>
      <c r="K114" s="44" t="s">
        <v>18</v>
      </c>
      <c r="L114" s="47" t="s">
        <v>124</v>
      </c>
      <c r="M114" s="147">
        <v>55.13</v>
      </c>
      <c r="N114" s="149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  <c r="DY114" s="5"/>
      <c r="DZ114" s="5"/>
      <c r="EA114" s="5"/>
      <c r="EB114" s="5"/>
      <c r="EC114" s="5"/>
      <c r="ED114" s="5"/>
      <c r="EE114" s="5"/>
      <c r="EF114" s="5"/>
      <c r="EG114" s="5"/>
      <c r="EH114" s="5"/>
      <c r="EI114" s="5"/>
      <c r="EJ114" s="5"/>
      <c r="EK114" s="5"/>
      <c r="EL114" s="5"/>
      <c r="EM114" s="5"/>
      <c r="EN114" s="5"/>
      <c r="EO114" s="5"/>
      <c r="EP114" s="5"/>
      <c r="EQ114" s="5"/>
      <c r="ER114" s="5"/>
      <c r="ES114" s="5"/>
      <c r="ET114" s="5"/>
      <c r="EU114" s="5"/>
      <c r="EV114" s="5"/>
      <c r="EW114" s="5"/>
      <c r="EX114" s="5"/>
      <c r="EY114" s="5"/>
      <c r="EZ114" s="5"/>
      <c r="FA114" s="5"/>
      <c r="FB114" s="5"/>
      <c r="FC114" s="5"/>
    </row>
    <row r="115" spans="1:159" ht="15" customHeight="1">
      <c r="A115" s="44">
        <v>3</v>
      </c>
      <c r="B115" s="55" t="str">
        <f>VLOOKUP(Ruimtestaat[[#This Row],[Code]],Locaties[[Code]:[Locatie]],2,FALSE)</f>
        <v>ISK Wereldschool - Waalwijk</v>
      </c>
      <c r="C115" s="55" t="str">
        <f>VLOOKUP(Ruimtestaat[[#This Row],[Code]],Locaties[[#All],[Code]:[Adres]],3,FALSE)</f>
        <v>Baardwijksestraat 44</v>
      </c>
      <c r="D115" s="55" t="str">
        <f>VLOOKUP(Ruimtestaat[[#This Row],[Code]],Locaties[#All],4,FALSE)</f>
        <v>Sprang-Capelle</v>
      </c>
      <c r="E115" s="44"/>
      <c r="F115" s="44" t="s">
        <v>392</v>
      </c>
      <c r="G115" s="148" t="s">
        <v>153</v>
      </c>
      <c r="H115" s="47" t="s">
        <v>154</v>
      </c>
      <c r="I115" s="7">
        <v>2</v>
      </c>
      <c r="J115" s="56" t="str">
        <f>VLOOKUP(Ruimtestaat[[#This Row],[Ruimte code]],Ruimtegroepen[[#All],[Code]:[Ruimte omschrijving]],2,FALSE)</f>
        <v>Kantoren</v>
      </c>
      <c r="K115" s="44" t="s">
        <v>18</v>
      </c>
      <c r="L115" s="47" t="s">
        <v>124</v>
      </c>
      <c r="M115" s="147">
        <v>7.88</v>
      </c>
      <c r="N115" s="44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  <c r="DY115" s="5"/>
      <c r="DZ115" s="5"/>
      <c r="EA115" s="5"/>
      <c r="EB115" s="5"/>
      <c r="EC115" s="5"/>
      <c r="ED115" s="5"/>
      <c r="EE115" s="5"/>
      <c r="EF115" s="5"/>
      <c r="EG115" s="5"/>
      <c r="EH115" s="5"/>
      <c r="EI115" s="5"/>
      <c r="EJ115" s="5"/>
      <c r="EK115" s="5"/>
      <c r="EL115" s="5"/>
      <c r="EM115" s="5"/>
      <c r="EN115" s="5"/>
      <c r="EO115" s="5"/>
      <c r="EP115" s="5"/>
      <c r="EQ115" s="5"/>
      <c r="ER115" s="5"/>
      <c r="ES115" s="5"/>
      <c r="ET115" s="5"/>
      <c r="EU115" s="5"/>
      <c r="EV115" s="5"/>
      <c r="EW115" s="5"/>
      <c r="EX115" s="5"/>
      <c r="EY115" s="5"/>
      <c r="EZ115" s="5"/>
      <c r="FA115" s="5"/>
      <c r="FB115" s="5"/>
      <c r="FC115" s="5"/>
    </row>
    <row r="116" spans="1:159" ht="15" customHeight="1">
      <c r="A116" s="44">
        <v>4</v>
      </c>
      <c r="B116" s="55" t="str">
        <f>VLOOKUP(Ruimtestaat[[#This Row],[Code]],Locaties[[Code]:[Locatie]],2,FALSE)</f>
        <v xml:space="preserve">MET Praktijkonderwijs </v>
      </c>
      <c r="C116" s="55" t="str">
        <f>VLOOKUP(Ruimtestaat[[#This Row],[Code]],Locaties[[#All],[Code]:[Adres]],3,FALSE)</f>
        <v>Koetshuislaan 1</v>
      </c>
      <c r="D116" s="55" t="str">
        <f>VLOOKUP(Ruimtestaat[[#This Row],[Code]],Locaties[#All],4,FALSE)</f>
        <v>Waalwijk</v>
      </c>
      <c r="E116" s="44"/>
      <c r="F116" s="44" t="s">
        <v>392</v>
      </c>
      <c r="G116" s="148" t="s">
        <v>155</v>
      </c>
      <c r="H116" s="47" t="s">
        <v>8</v>
      </c>
      <c r="I116" s="7">
        <v>7</v>
      </c>
      <c r="J116" s="56" t="str">
        <f>VLOOKUP(Ruimtestaat[[#This Row],[Ruimte code]],Ruimtegroepen[[#All],[Code]:[Ruimte omschrijving]],2,FALSE)</f>
        <v>Entree</v>
      </c>
      <c r="K116" s="44" t="s">
        <v>17</v>
      </c>
      <c r="L116" s="47" t="s">
        <v>6</v>
      </c>
      <c r="M116" s="147">
        <v>26.5</v>
      </c>
      <c r="N116" s="149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  <c r="DY116" s="5"/>
      <c r="DZ116" s="5"/>
      <c r="EA116" s="5"/>
      <c r="EB116" s="5"/>
      <c r="EC116" s="5"/>
      <c r="ED116" s="5"/>
      <c r="EE116" s="5"/>
      <c r="EF116" s="5"/>
      <c r="EG116" s="5"/>
      <c r="EH116" s="5"/>
      <c r="EI116" s="5"/>
      <c r="EJ116" s="5"/>
      <c r="EK116" s="5"/>
      <c r="EL116" s="5"/>
      <c r="EM116" s="5"/>
      <c r="EN116" s="5"/>
      <c r="EO116" s="5"/>
      <c r="EP116" s="5"/>
      <c r="EQ116" s="5"/>
      <c r="ER116" s="5"/>
      <c r="ES116" s="5"/>
      <c r="ET116" s="5"/>
      <c r="EU116" s="5"/>
      <c r="EV116" s="5"/>
      <c r="EW116" s="5"/>
      <c r="EX116" s="5"/>
      <c r="EY116" s="5"/>
      <c r="EZ116" s="5"/>
      <c r="FA116" s="5"/>
      <c r="FB116" s="5"/>
      <c r="FC116" s="5"/>
    </row>
    <row r="117" spans="1:159" ht="15" customHeight="1">
      <c r="A117" s="44">
        <v>4</v>
      </c>
      <c r="B117" s="55" t="str">
        <f>VLOOKUP(Ruimtestaat[[#This Row],[Code]],Locaties[[Code]:[Locatie]],2,FALSE)</f>
        <v xml:space="preserve">MET Praktijkonderwijs </v>
      </c>
      <c r="C117" s="55" t="str">
        <f>VLOOKUP(Ruimtestaat[[#This Row],[Code]],Locaties[[#All],[Code]:[Adres]],3,FALSE)</f>
        <v>Koetshuislaan 1</v>
      </c>
      <c r="D117" s="55" t="str">
        <f>VLOOKUP(Ruimtestaat[[#This Row],[Code]],Locaties[#All],4,FALSE)</f>
        <v>Waalwijk</v>
      </c>
      <c r="E117" s="44"/>
      <c r="F117" s="44" t="s">
        <v>392</v>
      </c>
      <c r="G117" s="148" t="s">
        <v>156</v>
      </c>
      <c r="H117" s="47" t="s">
        <v>170</v>
      </c>
      <c r="I117" s="7">
        <v>2</v>
      </c>
      <c r="J117" s="56" t="str">
        <f>VLOOKUP(Ruimtestaat[[#This Row],[Ruimte code]],Ruimtegroepen[[#All],[Code]:[Ruimte omschrijving]],2,FALSE)</f>
        <v>Kantoren</v>
      </c>
      <c r="K117" s="44" t="s">
        <v>17</v>
      </c>
      <c r="L117" s="47" t="s">
        <v>6</v>
      </c>
      <c r="M117" s="147">
        <v>20</v>
      </c>
      <c r="N117" s="149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  <c r="DY117" s="5"/>
      <c r="DZ117" s="5"/>
      <c r="EA117" s="5"/>
      <c r="EB117" s="5"/>
      <c r="EC117" s="5"/>
      <c r="ED117" s="5"/>
      <c r="EE117" s="5"/>
      <c r="EF117" s="5"/>
      <c r="EG117" s="5"/>
      <c r="EH117" s="5"/>
      <c r="EI117" s="5"/>
      <c r="EJ117" s="5"/>
      <c r="EK117" s="5"/>
      <c r="EL117" s="5"/>
      <c r="EM117" s="5"/>
      <c r="EN117" s="5"/>
      <c r="EO117" s="5"/>
      <c r="EP117" s="5"/>
      <c r="EQ117" s="5"/>
      <c r="ER117" s="5"/>
      <c r="ES117" s="5"/>
      <c r="ET117" s="5"/>
      <c r="EU117" s="5"/>
      <c r="EV117" s="5"/>
      <c r="EW117" s="5"/>
      <c r="EX117" s="5"/>
      <c r="EY117" s="5"/>
      <c r="EZ117" s="5"/>
      <c r="FA117" s="5"/>
      <c r="FB117" s="5"/>
      <c r="FC117" s="5"/>
    </row>
    <row r="118" spans="1:159" ht="15" customHeight="1">
      <c r="A118" s="44">
        <v>4</v>
      </c>
      <c r="B118" s="55" t="str">
        <f>VLOOKUP(Ruimtestaat[[#This Row],[Code]],Locaties[[Code]:[Locatie]],2,FALSE)</f>
        <v xml:space="preserve">MET Praktijkonderwijs </v>
      </c>
      <c r="C118" s="55" t="str">
        <f>VLOOKUP(Ruimtestaat[[#This Row],[Code]],Locaties[[#All],[Code]:[Adres]],3,FALSE)</f>
        <v>Koetshuislaan 1</v>
      </c>
      <c r="D118" s="55" t="str">
        <f>VLOOKUP(Ruimtestaat[[#This Row],[Code]],Locaties[#All],4,FALSE)</f>
        <v>Waalwijk</v>
      </c>
      <c r="E118" s="44"/>
      <c r="F118" s="44" t="s">
        <v>392</v>
      </c>
      <c r="G118" s="148" t="s">
        <v>127</v>
      </c>
      <c r="H118" s="47" t="s">
        <v>157</v>
      </c>
      <c r="I118" s="7">
        <v>6</v>
      </c>
      <c r="J118" s="56" t="str">
        <f>VLOOKUP(Ruimtestaat[[#This Row],[Ruimte code]],Ruimtegroepen[[#All],[Code]:[Ruimte omschrijving]],2,FALSE)</f>
        <v>Gangen/hallen</v>
      </c>
      <c r="K118" s="44" t="s">
        <v>18</v>
      </c>
      <c r="L118" s="47" t="s">
        <v>124</v>
      </c>
      <c r="M118" s="147">
        <v>370</v>
      </c>
      <c r="N118" s="44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  <c r="DY118" s="5"/>
      <c r="DZ118" s="5"/>
      <c r="EA118" s="5"/>
      <c r="EB118" s="5"/>
      <c r="EC118" s="5"/>
      <c r="ED118" s="5"/>
      <c r="EE118" s="5"/>
      <c r="EF118" s="5"/>
      <c r="EG118" s="5"/>
      <c r="EH118" s="5"/>
      <c r="EI118" s="5"/>
      <c r="EJ118" s="5"/>
      <c r="EK118" s="5"/>
      <c r="EL118" s="5"/>
      <c r="EM118" s="5"/>
      <c r="EN118" s="5"/>
      <c r="EO118" s="5"/>
      <c r="EP118" s="5"/>
      <c r="EQ118" s="5"/>
      <c r="ER118" s="5"/>
      <c r="ES118" s="5"/>
      <c r="ET118" s="5"/>
      <c r="EU118" s="5"/>
      <c r="EV118" s="5"/>
      <c r="EW118" s="5"/>
      <c r="EX118" s="5"/>
      <c r="EY118" s="5"/>
      <c r="EZ118" s="5"/>
      <c r="FA118" s="5"/>
      <c r="FB118" s="5"/>
      <c r="FC118" s="5"/>
    </row>
    <row r="119" spans="1:159" ht="15" customHeight="1">
      <c r="A119" s="44">
        <v>4</v>
      </c>
      <c r="B119" s="55" t="str">
        <f>VLOOKUP(Ruimtestaat[[#This Row],[Code]],Locaties[[Code]:[Locatie]],2,FALSE)</f>
        <v xml:space="preserve">MET Praktijkonderwijs </v>
      </c>
      <c r="C119" s="55" t="str">
        <f>VLOOKUP(Ruimtestaat[[#This Row],[Code]],Locaties[[#All],[Code]:[Adres]],3,FALSE)</f>
        <v>Koetshuislaan 1</v>
      </c>
      <c r="D119" s="55" t="str">
        <f>VLOOKUP(Ruimtestaat[[#This Row],[Code]],Locaties[#All],4,FALSE)</f>
        <v>Waalwijk</v>
      </c>
      <c r="E119" s="44"/>
      <c r="F119" s="44" t="s">
        <v>392</v>
      </c>
      <c r="G119" s="148" t="s">
        <v>153</v>
      </c>
      <c r="H119" s="47" t="s">
        <v>126</v>
      </c>
      <c r="I119" s="7">
        <v>12</v>
      </c>
      <c r="J119" s="56" t="str">
        <f>VLOOKUP(Ruimtestaat[[#This Row],[Ruimte code]],Ruimtegroepen[[#All],[Code]:[Ruimte omschrijving]],2,FALSE)</f>
        <v>Kantine/Aula</v>
      </c>
      <c r="K119" s="44" t="s">
        <v>20</v>
      </c>
      <c r="L119" s="47" t="s">
        <v>29</v>
      </c>
      <c r="M119" s="147">
        <v>475</v>
      </c>
      <c r="N119" s="149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  <c r="DY119" s="5"/>
      <c r="DZ119" s="5"/>
      <c r="EA119" s="5"/>
      <c r="EB119" s="5"/>
      <c r="EC119" s="5"/>
      <c r="ED119" s="5"/>
      <c r="EE119" s="5"/>
      <c r="EF119" s="5"/>
      <c r="EG119" s="5"/>
      <c r="EH119" s="5"/>
      <c r="EI119" s="5"/>
      <c r="EJ119" s="5"/>
      <c r="EK119" s="5"/>
      <c r="EL119" s="5"/>
      <c r="EM119" s="5"/>
      <c r="EN119" s="5"/>
      <c r="EO119" s="5"/>
      <c r="EP119" s="5"/>
      <c r="EQ119" s="5"/>
      <c r="ER119" s="5"/>
      <c r="ES119" s="5"/>
      <c r="ET119" s="5"/>
      <c r="EU119" s="5"/>
      <c r="EV119" s="5"/>
      <c r="EW119" s="5"/>
      <c r="EX119" s="5"/>
      <c r="EY119" s="5"/>
      <c r="EZ119" s="5"/>
      <c r="FA119" s="5"/>
      <c r="FB119" s="5"/>
      <c r="FC119" s="5"/>
    </row>
    <row r="120" spans="1:159" ht="15" customHeight="1">
      <c r="A120" s="44">
        <v>4</v>
      </c>
      <c r="B120" s="55" t="str">
        <f>VLOOKUP(Ruimtestaat[[#This Row],[Code]],Locaties[[Code]:[Locatie]],2,FALSE)</f>
        <v xml:space="preserve">MET Praktijkonderwijs </v>
      </c>
      <c r="C120" s="55" t="str">
        <f>VLOOKUP(Ruimtestaat[[#This Row],[Code]],Locaties[[#All],[Code]:[Adres]],3,FALSE)</f>
        <v>Koetshuislaan 1</v>
      </c>
      <c r="D120" s="55" t="str">
        <f>VLOOKUP(Ruimtestaat[[#This Row],[Code]],Locaties[#All],4,FALSE)</f>
        <v>Waalwijk</v>
      </c>
      <c r="E120" s="44"/>
      <c r="F120" s="44" t="s">
        <v>392</v>
      </c>
      <c r="G120" s="148" t="s">
        <v>140</v>
      </c>
      <c r="H120" s="47" t="s">
        <v>159</v>
      </c>
      <c r="I120" s="7">
        <v>6</v>
      </c>
      <c r="J120" s="56" t="str">
        <f>VLOOKUP(Ruimtestaat[[#This Row],[Ruimte code]],Ruimtegroepen[[#All],[Code]:[Ruimte omschrijving]],2,FALSE)</f>
        <v>Gangen/hallen</v>
      </c>
      <c r="K120" s="44" t="s">
        <v>18</v>
      </c>
      <c r="L120" s="47" t="s">
        <v>124</v>
      </c>
      <c r="M120" s="147">
        <v>35</v>
      </c>
      <c r="N120" s="149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  <c r="DY120" s="5"/>
      <c r="DZ120" s="5"/>
      <c r="EA120" s="5"/>
      <c r="EB120" s="5"/>
      <c r="EC120" s="5"/>
      <c r="ED120" s="5"/>
      <c r="EE120" s="5"/>
      <c r="EF120" s="5"/>
      <c r="EG120" s="5"/>
      <c r="EH120" s="5"/>
      <c r="EI120" s="5"/>
      <c r="EJ120" s="5"/>
      <c r="EK120" s="5"/>
      <c r="EL120" s="5"/>
      <c r="EM120" s="5"/>
      <c r="EN120" s="5"/>
      <c r="EO120" s="5"/>
      <c r="EP120" s="5"/>
      <c r="EQ120" s="5"/>
      <c r="ER120" s="5"/>
      <c r="ES120" s="5"/>
      <c r="ET120" s="5"/>
      <c r="EU120" s="5"/>
      <c r="EV120" s="5"/>
      <c r="EW120" s="5"/>
      <c r="EX120" s="5"/>
      <c r="EY120" s="5"/>
      <c r="EZ120" s="5"/>
      <c r="FA120" s="5"/>
      <c r="FB120" s="5"/>
      <c r="FC120" s="5"/>
    </row>
    <row r="121" spans="1:159" ht="15" customHeight="1">
      <c r="A121" s="44">
        <v>4</v>
      </c>
      <c r="B121" s="55" t="str">
        <f>VLOOKUP(Ruimtestaat[[#This Row],[Code]],Locaties[[Code]:[Locatie]],2,FALSE)</f>
        <v xml:space="preserve">MET Praktijkonderwijs </v>
      </c>
      <c r="C121" s="55" t="str">
        <f>VLOOKUP(Ruimtestaat[[#This Row],[Code]],Locaties[[#All],[Code]:[Adres]],3,FALSE)</f>
        <v>Koetshuislaan 1</v>
      </c>
      <c r="D121" s="55" t="str">
        <f>VLOOKUP(Ruimtestaat[[#This Row],[Code]],Locaties[#All],4,FALSE)</f>
        <v>Waalwijk</v>
      </c>
      <c r="E121" s="44"/>
      <c r="F121" s="44" t="s">
        <v>392</v>
      </c>
      <c r="G121" s="148" t="s">
        <v>160</v>
      </c>
      <c r="H121" s="47" t="s">
        <v>158</v>
      </c>
      <c r="I121" s="7">
        <v>10</v>
      </c>
      <c r="J121" s="56" t="str">
        <f>VLOOKUP(Ruimtestaat[[#This Row],[Ruimte code]],Ruimtegroepen[[#All],[Code]:[Ruimte omschrijving]],2,FALSE)</f>
        <v>Trappenhuizen/lift</v>
      </c>
      <c r="K121" s="44" t="s">
        <v>20</v>
      </c>
      <c r="L121" s="47" t="s">
        <v>29</v>
      </c>
      <c r="M121" s="147">
        <v>25</v>
      </c>
      <c r="N121" s="44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  <c r="DY121" s="5"/>
      <c r="DZ121" s="5"/>
      <c r="EA121" s="5"/>
      <c r="EB121" s="5"/>
      <c r="EC121" s="5"/>
      <c r="ED121" s="5"/>
      <c r="EE121" s="5"/>
      <c r="EF121" s="5"/>
      <c r="EG121" s="5"/>
      <c r="EH121" s="5"/>
      <c r="EI121" s="5"/>
      <c r="EJ121" s="5"/>
      <c r="EK121" s="5"/>
      <c r="EL121" s="5"/>
      <c r="EM121" s="5"/>
      <c r="EN121" s="5"/>
      <c r="EO121" s="5"/>
      <c r="EP121" s="5"/>
      <c r="EQ121" s="5"/>
      <c r="ER121" s="5"/>
      <c r="ES121" s="5"/>
      <c r="ET121" s="5"/>
      <c r="EU121" s="5"/>
      <c r="EV121" s="5"/>
      <c r="EW121" s="5"/>
      <c r="EX121" s="5"/>
      <c r="EY121" s="5"/>
      <c r="EZ121" s="5"/>
      <c r="FA121" s="5"/>
      <c r="FB121" s="5"/>
      <c r="FC121" s="5"/>
    </row>
    <row r="122" spans="1:159" ht="15" customHeight="1">
      <c r="A122" s="44">
        <v>4</v>
      </c>
      <c r="B122" s="55" t="str">
        <f>VLOOKUP(Ruimtestaat[[#This Row],[Code]],Locaties[[Code]:[Locatie]],2,FALSE)</f>
        <v xml:space="preserve">MET Praktijkonderwijs </v>
      </c>
      <c r="C122" s="55" t="str">
        <f>VLOOKUP(Ruimtestaat[[#This Row],[Code]],Locaties[[#All],[Code]:[Adres]],3,FALSE)</f>
        <v>Koetshuislaan 1</v>
      </c>
      <c r="D122" s="55" t="str">
        <f>VLOOKUP(Ruimtestaat[[#This Row],[Code]],Locaties[#All],4,FALSE)</f>
        <v>Waalwijk</v>
      </c>
      <c r="E122" s="44"/>
      <c r="F122" s="44" t="s">
        <v>392</v>
      </c>
      <c r="G122" s="148" t="s">
        <v>133</v>
      </c>
      <c r="H122" s="47" t="s">
        <v>162</v>
      </c>
      <c r="I122" s="7">
        <v>5</v>
      </c>
      <c r="J122" s="56" t="str">
        <f>VLOOKUP(Ruimtestaat[[#This Row],[Ruimte code]],Ruimtegroepen[[#All],[Code]:[Ruimte omschrijving]],2,FALSE)</f>
        <v>Sanitair</v>
      </c>
      <c r="K122" s="44" t="s">
        <v>19</v>
      </c>
      <c r="L122" s="47" t="s">
        <v>367</v>
      </c>
      <c r="M122" s="147">
        <v>18</v>
      </c>
      <c r="N122" s="149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  <c r="DY122" s="5"/>
      <c r="DZ122" s="5"/>
      <c r="EA122" s="5"/>
      <c r="EB122" s="5"/>
      <c r="EC122" s="5"/>
      <c r="ED122" s="5"/>
      <c r="EE122" s="5"/>
      <c r="EF122" s="5"/>
      <c r="EG122" s="5"/>
      <c r="EH122" s="5"/>
      <c r="EI122" s="5"/>
      <c r="EJ122" s="5"/>
      <c r="EK122" s="5"/>
      <c r="EL122" s="5"/>
      <c r="EM122" s="5"/>
      <c r="EN122" s="5"/>
      <c r="EO122" s="5"/>
      <c r="EP122" s="5"/>
      <c r="EQ122" s="5"/>
      <c r="ER122" s="5"/>
      <c r="ES122" s="5"/>
      <c r="ET122" s="5"/>
      <c r="EU122" s="5"/>
      <c r="EV122" s="5"/>
      <c r="EW122" s="5"/>
      <c r="EX122" s="5"/>
      <c r="EY122" s="5"/>
      <c r="EZ122" s="5"/>
      <c r="FA122" s="5"/>
      <c r="FB122" s="5"/>
      <c r="FC122" s="5"/>
    </row>
    <row r="123" spans="1:159" ht="15" customHeight="1">
      <c r="A123" s="44">
        <v>4</v>
      </c>
      <c r="B123" s="55" t="str">
        <f>VLOOKUP(Ruimtestaat[[#This Row],[Code]],Locaties[[Code]:[Locatie]],2,FALSE)</f>
        <v xml:space="preserve">MET Praktijkonderwijs </v>
      </c>
      <c r="C123" s="55" t="str">
        <f>VLOOKUP(Ruimtestaat[[#This Row],[Code]],Locaties[[#All],[Code]:[Adres]],3,FALSE)</f>
        <v>Koetshuislaan 1</v>
      </c>
      <c r="D123" s="55" t="str">
        <f>VLOOKUP(Ruimtestaat[[#This Row],[Code]],Locaties[#All],4,FALSE)</f>
        <v>Waalwijk</v>
      </c>
      <c r="E123" s="44"/>
      <c r="F123" s="44" t="s">
        <v>392</v>
      </c>
      <c r="G123" s="148" t="s">
        <v>161</v>
      </c>
      <c r="H123" s="47" t="s">
        <v>163</v>
      </c>
      <c r="I123" s="7">
        <v>5</v>
      </c>
      <c r="J123" s="53" t="str">
        <f>VLOOKUP(Ruimtestaat[[#This Row],[Ruimte code]],Ruimtegroepen[[#All],[Code]:[Ruimte omschrijving]],2,FALSE)</f>
        <v>Sanitair</v>
      </c>
      <c r="K123" s="44" t="s">
        <v>19</v>
      </c>
      <c r="L123" s="47" t="s">
        <v>367</v>
      </c>
      <c r="M123" s="147">
        <v>18</v>
      </c>
      <c r="N123" s="149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  <c r="DY123" s="5"/>
      <c r="DZ123" s="5"/>
      <c r="EA123" s="5"/>
      <c r="EB123" s="5"/>
      <c r="EC123" s="5"/>
      <c r="ED123" s="5"/>
      <c r="EE123" s="5"/>
      <c r="EF123" s="5"/>
      <c r="EG123" s="5"/>
      <c r="EH123" s="5"/>
      <c r="EI123" s="5"/>
      <c r="EJ123" s="5"/>
      <c r="EK123" s="5"/>
      <c r="EL123" s="5"/>
      <c r="EM123" s="5"/>
      <c r="EN123" s="5"/>
      <c r="EO123" s="5"/>
      <c r="EP123" s="5"/>
      <c r="EQ123" s="5"/>
      <c r="ER123" s="5"/>
      <c r="ES123" s="5"/>
      <c r="ET123" s="5"/>
      <c r="EU123" s="5"/>
      <c r="EV123" s="5"/>
      <c r="EW123" s="5"/>
      <c r="EX123" s="5"/>
      <c r="EY123" s="5"/>
      <c r="EZ123" s="5"/>
      <c r="FA123" s="5"/>
      <c r="FB123" s="5"/>
      <c r="FC123" s="5"/>
    </row>
    <row r="124" spans="1:159" ht="15" customHeight="1">
      <c r="A124" s="44">
        <v>4</v>
      </c>
      <c r="B124" s="55" t="str">
        <f>VLOOKUP(Ruimtestaat[[#This Row],[Code]],Locaties[[Code]:[Locatie]],2,FALSE)</f>
        <v xml:space="preserve">MET Praktijkonderwijs </v>
      </c>
      <c r="C124" s="55" t="str">
        <f>VLOOKUP(Ruimtestaat[[#This Row],[Code]],Locaties[[#All],[Code]:[Adres]],3,FALSE)</f>
        <v>Koetshuislaan 1</v>
      </c>
      <c r="D124" s="55" t="str">
        <f>VLOOKUP(Ruimtestaat[[#This Row],[Code]],Locaties[#All],4,FALSE)</f>
        <v>Waalwijk</v>
      </c>
      <c r="E124" s="44"/>
      <c r="F124" s="44" t="s">
        <v>392</v>
      </c>
      <c r="G124" s="148" t="s">
        <v>164</v>
      </c>
      <c r="H124" s="47" t="s">
        <v>128</v>
      </c>
      <c r="I124" s="7">
        <v>6</v>
      </c>
      <c r="J124" s="53" t="str">
        <f>VLOOKUP(Ruimtestaat[[#This Row],[Ruimte code]],Ruimtegroepen[[#All],[Code]:[Ruimte omschrijving]],2,FALSE)</f>
        <v>Gangen/hallen</v>
      </c>
      <c r="K124" s="44" t="s">
        <v>18</v>
      </c>
      <c r="L124" s="47" t="s">
        <v>124</v>
      </c>
      <c r="M124" s="147">
        <v>10</v>
      </c>
      <c r="N124" s="44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  <c r="DY124" s="5"/>
      <c r="DZ124" s="5"/>
      <c r="EA124" s="5"/>
      <c r="EB124" s="5"/>
      <c r="EC124" s="5"/>
      <c r="ED124" s="5"/>
      <c r="EE124" s="5"/>
      <c r="EF124" s="5"/>
      <c r="EG124" s="5"/>
      <c r="EH124" s="5"/>
      <c r="EI124" s="5"/>
      <c r="EJ124" s="5"/>
      <c r="EK124" s="5"/>
      <c r="EL124" s="5"/>
      <c r="EM124" s="5"/>
      <c r="EN124" s="5"/>
      <c r="EO124" s="5"/>
      <c r="EP124" s="5"/>
      <c r="EQ124" s="5"/>
      <c r="ER124" s="5"/>
      <c r="ES124" s="5"/>
      <c r="ET124" s="5"/>
      <c r="EU124" s="5"/>
      <c r="EV124" s="5"/>
      <c r="EW124" s="5"/>
      <c r="EX124" s="5"/>
      <c r="EY124" s="5"/>
      <c r="EZ124" s="5"/>
      <c r="FA124" s="5"/>
      <c r="FB124" s="5"/>
      <c r="FC124" s="5"/>
    </row>
    <row r="125" spans="1:159" ht="15" customHeight="1">
      <c r="A125" s="44">
        <v>4</v>
      </c>
      <c r="B125" s="55" t="str">
        <f>VLOOKUP(Ruimtestaat[[#This Row],[Code]],Locaties[[Code]:[Locatie]],2,FALSE)</f>
        <v xml:space="preserve">MET Praktijkonderwijs </v>
      </c>
      <c r="C125" s="55" t="str">
        <f>VLOOKUP(Ruimtestaat[[#This Row],[Code]],Locaties[[#All],[Code]:[Adres]],3,FALSE)</f>
        <v>Koetshuislaan 1</v>
      </c>
      <c r="D125" s="55" t="str">
        <f>VLOOKUP(Ruimtestaat[[#This Row],[Code]],Locaties[#All],4,FALSE)</f>
        <v>Waalwijk</v>
      </c>
      <c r="E125" s="44"/>
      <c r="F125" s="44" t="s">
        <v>392</v>
      </c>
      <c r="G125" s="148" t="s">
        <v>137</v>
      </c>
      <c r="H125" s="47" t="s">
        <v>165</v>
      </c>
      <c r="I125" s="7">
        <v>15</v>
      </c>
      <c r="J125" s="56" t="str">
        <f>VLOOKUP(Ruimtestaat[[#This Row],[Ruimte code]],Ruimtegroepen[[#All],[Code]:[Ruimte omschrijving]],2,FALSE)</f>
        <v>Keuken/pantry</v>
      </c>
      <c r="K125" s="44" t="s">
        <v>19</v>
      </c>
      <c r="L125" s="47" t="s">
        <v>367</v>
      </c>
      <c r="M125" s="147">
        <v>30</v>
      </c>
      <c r="N125" s="149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  <c r="DY125" s="5"/>
      <c r="DZ125" s="5"/>
      <c r="EA125" s="5"/>
      <c r="EB125" s="5"/>
      <c r="EC125" s="5"/>
      <c r="ED125" s="5"/>
      <c r="EE125" s="5"/>
      <c r="EF125" s="5"/>
      <c r="EG125" s="5"/>
      <c r="EH125" s="5"/>
      <c r="EI125" s="5"/>
      <c r="EJ125" s="5"/>
      <c r="EK125" s="5"/>
      <c r="EL125" s="5"/>
      <c r="EM125" s="5"/>
      <c r="EN125" s="5"/>
      <c r="EO125" s="5"/>
      <c r="EP125" s="5"/>
      <c r="EQ125" s="5"/>
      <c r="ER125" s="5"/>
      <c r="ES125" s="5"/>
      <c r="ET125" s="5"/>
      <c r="EU125" s="5"/>
      <c r="EV125" s="5"/>
      <c r="EW125" s="5"/>
      <c r="EX125" s="5"/>
      <c r="EY125" s="5"/>
      <c r="EZ125" s="5"/>
      <c r="FA125" s="5"/>
      <c r="FB125" s="5"/>
      <c r="FC125" s="5"/>
    </row>
    <row r="126" spans="1:159" ht="15" customHeight="1">
      <c r="A126" s="44">
        <v>4</v>
      </c>
      <c r="B126" s="55" t="str">
        <f>VLOOKUP(Ruimtestaat[[#This Row],[Code]],Locaties[[Code]:[Locatie]],2,FALSE)</f>
        <v xml:space="preserve">MET Praktijkonderwijs </v>
      </c>
      <c r="C126" s="55" t="str">
        <f>VLOOKUP(Ruimtestaat[[#This Row],[Code]],Locaties[[#All],[Code]:[Adres]],3,FALSE)</f>
        <v>Koetshuislaan 1</v>
      </c>
      <c r="D126" s="55" t="str">
        <f>VLOOKUP(Ruimtestaat[[#This Row],[Code]],Locaties[#All],4,FALSE)</f>
        <v>Waalwijk</v>
      </c>
      <c r="E126" s="44"/>
      <c r="F126" s="44" t="s">
        <v>392</v>
      </c>
      <c r="G126" s="148" t="s">
        <v>138</v>
      </c>
      <c r="H126" s="47" t="s">
        <v>166</v>
      </c>
      <c r="I126" s="7">
        <v>3</v>
      </c>
      <c r="J126" s="56" t="str">
        <f>VLOOKUP(Ruimtestaat[[#This Row],[Ruimte code]],Ruimtegroepen[[#All],[Code]:[Ruimte omschrijving]],2,FALSE)</f>
        <v>Reproruimte</v>
      </c>
      <c r="K126" s="44" t="s">
        <v>18</v>
      </c>
      <c r="L126" s="47" t="s">
        <v>124</v>
      </c>
      <c r="M126" s="147">
        <v>35</v>
      </c>
      <c r="N126" s="149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  <c r="DY126" s="5"/>
      <c r="DZ126" s="5"/>
      <c r="EA126" s="5"/>
      <c r="EB126" s="5"/>
      <c r="EC126" s="5"/>
      <c r="ED126" s="5"/>
      <c r="EE126" s="5"/>
      <c r="EF126" s="5"/>
      <c r="EG126" s="5"/>
      <c r="EH126" s="5"/>
      <c r="EI126" s="5"/>
      <c r="EJ126" s="5"/>
      <c r="EK126" s="5"/>
      <c r="EL126" s="5"/>
      <c r="EM126" s="5"/>
      <c r="EN126" s="5"/>
      <c r="EO126" s="5"/>
      <c r="EP126" s="5"/>
      <c r="EQ126" s="5"/>
      <c r="ER126" s="5"/>
      <c r="ES126" s="5"/>
      <c r="ET126" s="5"/>
      <c r="EU126" s="5"/>
      <c r="EV126" s="5"/>
      <c r="EW126" s="5"/>
      <c r="EX126" s="5"/>
      <c r="EY126" s="5"/>
      <c r="EZ126" s="5"/>
      <c r="FA126" s="5"/>
      <c r="FB126" s="5"/>
      <c r="FC126" s="5"/>
    </row>
    <row r="127" spans="1:159" ht="15" customHeight="1">
      <c r="A127" s="44">
        <v>4</v>
      </c>
      <c r="B127" s="55" t="str">
        <f>VLOOKUP(Ruimtestaat[[#This Row],[Code]],Locaties[[Code]:[Locatie]],2,FALSE)</f>
        <v xml:space="preserve">MET Praktijkonderwijs </v>
      </c>
      <c r="C127" s="55" t="str">
        <f>VLOOKUP(Ruimtestaat[[#This Row],[Code]],Locaties[[#All],[Code]:[Adres]],3,FALSE)</f>
        <v>Koetshuislaan 1</v>
      </c>
      <c r="D127" s="55" t="str">
        <f>VLOOKUP(Ruimtestaat[[#This Row],[Code]],Locaties[#All],4,FALSE)</f>
        <v>Waalwijk</v>
      </c>
      <c r="E127" s="44"/>
      <c r="F127" s="44" t="s">
        <v>392</v>
      </c>
      <c r="G127" s="148" t="s">
        <v>151</v>
      </c>
      <c r="H127" s="47" t="s">
        <v>167</v>
      </c>
      <c r="I127" s="7">
        <v>2</v>
      </c>
      <c r="J127" s="56" t="str">
        <f>VLOOKUP(Ruimtestaat[[#This Row],[Ruimte code]],Ruimtegroepen[[#All],[Code]:[Ruimte omschrijving]],2,FALSE)</f>
        <v>Kantoren</v>
      </c>
      <c r="K127" s="44" t="s">
        <v>18</v>
      </c>
      <c r="L127" s="47" t="s">
        <v>124</v>
      </c>
      <c r="M127" s="147">
        <v>13.3</v>
      </c>
      <c r="N127" s="44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  <c r="DY127" s="5"/>
      <c r="DZ127" s="5"/>
      <c r="EA127" s="5"/>
      <c r="EB127" s="5"/>
      <c r="EC127" s="5"/>
      <c r="ED127" s="5"/>
      <c r="EE127" s="5"/>
      <c r="EF127" s="5"/>
      <c r="EG127" s="5"/>
      <c r="EH127" s="5"/>
      <c r="EI127" s="5"/>
      <c r="EJ127" s="5"/>
      <c r="EK127" s="5"/>
      <c r="EL127" s="5"/>
      <c r="EM127" s="5"/>
      <c r="EN127" s="5"/>
      <c r="EO127" s="5"/>
      <c r="EP127" s="5"/>
      <c r="EQ127" s="5"/>
      <c r="ER127" s="5"/>
      <c r="ES127" s="5"/>
      <c r="ET127" s="5"/>
      <c r="EU127" s="5"/>
      <c r="EV127" s="5"/>
      <c r="EW127" s="5"/>
      <c r="EX127" s="5"/>
      <c r="EY127" s="5"/>
      <c r="EZ127" s="5"/>
      <c r="FA127" s="5"/>
      <c r="FB127" s="5"/>
      <c r="FC127" s="5"/>
    </row>
    <row r="128" spans="1:159" ht="15" customHeight="1">
      <c r="A128" s="44">
        <v>4</v>
      </c>
      <c r="B128" s="55" t="str">
        <f>VLOOKUP(Ruimtestaat[[#This Row],[Code]],Locaties[[Code]:[Locatie]],2,FALSE)</f>
        <v xml:space="preserve">MET Praktijkonderwijs </v>
      </c>
      <c r="C128" s="55" t="str">
        <f>VLOOKUP(Ruimtestaat[[#This Row],[Code]],Locaties[[#All],[Code]:[Adres]],3,FALSE)</f>
        <v>Koetshuislaan 1</v>
      </c>
      <c r="D128" s="55" t="str">
        <f>VLOOKUP(Ruimtestaat[[#This Row],[Code]],Locaties[#All],4,FALSE)</f>
        <v>Waalwijk</v>
      </c>
      <c r="E128" s="44"/>
      <c r="F128" s="44" t="s">
        <v>392</v>
      </c>
      <c r="G128" s="148" t="s">
        <v>149</v>
      </c>
      <c r="H128" s="47" t="s">
        <v>168</v>
      </c>
      <c r="I128" s="7">
        <v>1</v>
      </c>
      <c r="J128" s="56" t="str">
        <f>VLOOKUP(Ruimtestaat[[#This Row],[Ruimte code]],Ruimtegroepen[[#All],[Code]:[Ruimte omschrijving]],2,FALSE)</f>
        <v>Magazijnen/bergingen</v>
      </c>
      <c r="K128" s="44" t="s">
        <v>18</v>
      </c>
      <c r="L128" s="47" t="s">
        <v>124</v>
      </c>
      <c r="M128" s="147">
        <v>27</v>
      </c>
      <c r="N128" s="149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  <c r="DY128" s="5"/>
      <c r="DZ128" s="5"/>
      <c r="EA128" s="5"/>
      <c r="EB128" s="5"/>
      <c r="EC128" s="5"/>
      <c r="ED128" s="5"/>
      <c r="EE128" s="5"/>
      <c r="EF128" s="5"/>
      <c r="EG128" s="5"/>
      <c r="EH128" s="5"/>
      <c r="EI128" s="5"/>
      <c r="EJ128" s="5"/>
      <c r="EK128" s="5"/>
      <c r="EL128" s="5"/>
      <c r="EM128" s="5"/>
      <c r="EN128" s="5"/>
      <c r="EO128" s="5"/>
      <c r="EP128" s="5"/>
      <c r="EQ128" s="5"/>
      <c r="ER128" s="5"/>
      <c r="ES128" s="5"/>
      <c r="ET128" s="5"/>
      <c r="EU128" s="5"/>
      <c r="EV128" s="5"/>
      <c r="EW128" s="5"/>
      <c r="EX128" s="5"/>
      <c r="EY128" s="5"/>
      <c r="EZ128" s="5"/>
      <c r="FA128" s="5"/>
      <c r="FB128" s="5"/>
      <c r="FC128" s="5"/>
    </row>
    <row r="129" spans="1:159" ht="15" customHeight="1">
      <c r="A129" s="44">
        <v>4</v>
      </c>
      <c r="B129" s="55" t="str">
        <f>VLOOKUP(Ruimtestaat[[#This Row],[Code]],Locaties[[Code]:[Locatie]],2,FALSE)</f>
        <v xml:space="preserve">MET Praktijkonderwijs </v>
      </c>
      <c r="C129" s="55" t="str">
        <f>VLOOKUP(Ruimtestaat[[#This Row],[Code]],Locaties[[#All],[Code]:[Adres]],3,FALSE)</f>
        <v>Koetshuislaan 1</v>
      </c>
      <c r="D129" s="55" t="str">
        <f>VLOOKUP(Ruimtestaat[[#This Row],[Code]],Locaties[#All],4,FALSE)</f>
        <v>Waalwijk</v>
      </c>
      <c r="E129" s="44"/>
      <c r="F129" s="44" t="s">
        <v>392</v>
      </c>
      <c r="G129" s="148" t="s">
        <v>146</v>
      </c>
      <c r="H129" s="47" t="s">
        <v>169</v>
      </c>
      <c r="I129" s="7">
        <v>2</v>
      </c>
      <c r="J129" s="56" t="str">
        <f>VLOOKUP(Ruimtestaat[[#This Row],[Ruimte code]],Ruimtegroepen[[#All],[Code]:[Ruimte omschrijving]],2,FALSE)</f>
        <v>Kantoren</v>
      </c>
      <c r="K129" s="44" t="s">
        <v>17</v>
      </c>
      <c r="L129" s="47" t="s">
        <v>6</v>
      </c>
      <c r="M129" s="147">
        <v>13</v>
      </c>
      <c r="N129" s="149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</row>
    <row r="130" spans="1:159" ht="15" customHeight="1">
      <c r="A130" s="44">
        <v>4</v>
      </c>
      <c r="B130" s="55" t="str">
        <f>VLOOKUP(Ruimtestaat[[#This Row],[Code]],Locaties[[Code]:[Locatie]],2,FALSE)</f>
        <v xml:space="preserve">MET Praktijkonderwijs </v>
      </c>
      <c r="C130" s="55" t="str">
        <f>VLOOKUP(Ruimtestaat[[#This Row],[Code]],Locaties[[#All],[Code]:[Adres]],3,FALSE)</f>
        <v>Koetshuislaan 1</v>
      </c>
      <c r="D130" s="55" t="str">
        <f>VLOOKUP(Ruimtestaat[[#This Row],[Code]],Locaties[#All],4,FALSE)</f>
        <v>Waalwijk</v>
      </c>
      <c r="E130" s="44"/>
      <c r="F130" s="44" t="s">
        <v>392</v>
      </c>
      <c r="G130" s="148" t="s">
        <v>152</v>
      </c>
      <c r="H130" s="47" t="s">
        <v>171</v>
      </c>
      <c r="I130" s="7">
        <v>2</v>
      </c>
      <c r="J130" s="56" t="str">
        <f>VLOOKUP(Ruimtestaat[[#This Row],[Ruimte code]],Ruimtegroepen[[#All],[Code]:[Ruimte omschrijving]],2,FALSE)</f>
        <v>Kantoren</v>
      </c>
      <c r="K130" s="44" t="s">
        <v>17</v>
      </c>
      <c r="L130" s="47" t="s">
        <v>6</v>
      </c>
      <c r="M130" s="147">
        <v>13</v>
      </c>
      <c r="N130" s="44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  <c r="DY130" s="5"/>
      <c r="DZ130" s="5"/>
      <c r="EA130" s="5"/>
      <c r="EB130" s="5"/>
      <c r="EC130" s="5"/>
      <c r="ED130" s="5"/>
      <c r="EE130" s="5"/>
      <c r="EF130" s="5"/>
      <c r="EG130" s="5"/>
      <c r="EH130" s="5"/>
      <c r="EI130" s="5"/>
      <c r="EJ130" s="5"/>
      <c r="EK130" s="5"/>
      <c r="EL130" s="5"/>
      <c r="EM130" s="5"/>
      <c r="EN130" s="5"/>
      <c r="EO130" s="5"/>
      <c r="EP130" s="5"/>
      <c r="EQ130" s="5"/>
      <c r="ER130" s="5"/>
      <c r="ES130" s="5"/>
      <c r="ET130" s="5"/>
      <c r="EU130" s="5"/>
      <c r="EV130" s="5"/>
      <c r="EW130" s="5"/>
      <c r="EX130" s="5"/>
      <c r="EY130" s="5"/>
      <c r="EZ130" s="5"/>
      <c r="FA130" s="5"/>
      <c r="FB130" s="5"/>
      <c r="FC130" s="5"/>
    </row>
    <row r="131" spans="1:159" ht="15" customHeight="1">
      <c r="A131" s="44">
        <v>4</v>
      </c>
      <c r="B131" s="55" t="str">
        <f>VLOOKUP(Ruimtestaat[[#This Row],[Code]],Locaties[[Code]:[Locatie]],2,FALSE)</f>
        <v xml:space="preserve">MET Praktijkonderwijs </v>
      </c>
      <c r="C131" s="55" t="str">
        <f>VLOOKUP(Ruimtestaat[[#This Row],[Code]],Locaties[[#All],[Code]:[Adres]],3,FALSE)</f>
        <v>Koetshuislaan 1</v>
      </c>
      <c r="D131" s="55" t="str">
        <f>VLOOKUP(Ruimtestaat[[#This Row],[Code]],Locaties[#All],4,FALSE)</f>
        <v>Waalwijk</v>
      </c>
      <c r="E131" s="44"/>
      <c r="F131" s="44" t="s">
        <v>392</v>
      </c>
      <c r="G131" s="148" t="s">
        <v>172</v>
      </c>
      <c r="H131" s="47" t="s">
        <v>173</v>
      </c>
      <c r="I131" s="7">
        <v>14</v>
      </c>
      <c r="J131" s="56" t="str">
        <f>VLOOKUP(Ruimtestaat[[#This Row],[Ruimte code]],Ruimtegroepen[[#All],[Code]:[Ruimte omschrijving]],2,FALSE)</f>
        <v>Praktijklokalen</v>
      </c>
      <c r="K131" s="44" t="s">
        <v>17</v>
      </c>
      <c r="L131" s="47" t="s">
        <v>6</v>
      </c>
      <c r="M131" s="147">
        <v>58</v>
      </c>
      <c r="N131" s="149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</row>
    <row r="132" spans="1:159" ht="15" customHeight="1">
      <c r="A132" s="44">
        <v>4</v>
      </c>
      <c r="B132" s="55" t="str">
        <f>VLOOKUP(Ruimtestaat[[#This Row],[Code]],Locaties[[Code]:[Locatie]],2,FALSE)</f>
        <v xml:space="preserve">MET Praktijkonderwijs </v>
      </c>
      <c r="C132" s="55" t="str">
        <f>VLOOKUP(Ruimtestaat[[#This Row],[Code]],Locaties[[#All],[Code]:[Adres]],3,FALSE)</f>
        <v>Koetshuislaan 1</v>
      </c>
      <c r="D132" s="55" t="str">
        <f>VLOOKUP(Ruimtestaat[[#This Row],[Code]],Locaties[#All],4,FALSE)</f>
        <v>Waalwijk</v>
      </c>
      <c r="E132" s="44"/>
      <c r="F132" s="44" t="s">
        <v>392</v>
      </c>
      <c r="G132" s="148" t="s">
        <v>174</v>
      </c>
      <c r="H132" s="47" t="s">
        <v>175</v>
      </c>
      <c r="I132" s="7">
        <v>14</v>
      </c>
      <c r="J132" s="56" t="str">
        <f>VLOOKUP(Ruimtestaat[[#This Row],[Ruimte code]],Ruimtegroepen[[#All],[Code]:[Ruimte omschrijving]],2,FALSE)</f>
        <v>Praktijklokalen</v>
      </c>
      <c r="K132" s="44" t="s">
        <v>17</v>
      </c>
      <c r="L132" s="47" t="s">
        <v>6</v>
      </c>
      <c r="M132" s="147">
        <v>15</v>
      </c>
      <c r="N132" s="149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  <c r="DY132" s="5"/>
      <c r="DZ132" s="5"/>
      <c r="EA132" s="5"/>
      <c r="EB132" s="5"/>
      <c r="EC132" s="5"/>
      <c r="ED132" s="5"/>
      <c r="EE132" s="5"/>
      <c r="EF132" s="5"/>
      <c r="EG132" s="5"/>
      <c r="EH132" s="5"/>
      <c r="EI132" s="5"/>
      <c r="EJ132" s="5"/>
      <c r="EK132" s="5"/>
      <c r="EL132" s="5"/>
      <c r="EM132" s="5"/>
      <c r="EN132" s="5"/>
      <c r="EO132" s="5"/>
      <c r="EP132" s="5"/>
      <c r="EQ132" s="5"/>
      <c r="ER132" s="5"/>
      <c r="ES132" s="5"/>
      <c r="ET132" s="5"/>
      <c r="EU132" s="5"/>
      <c r="EV132" s="5"/>
      <c r="EW132" s="5"/>
      <c r="EX132" s="5"/>
      <c r="EY132" s="5"/>
      <c r="EZ132" s="5"/>
      <c r="FA132" s="5"/>
      <c r="FB132" s="5"/>
      <c r="FC132" s="5"/>
    </row>
    <row r="133" spans="1:159" ht="15" customHeight="1">
      <c r="A133" s="44">
        <v>4</v>
      </c>
      <c r="B133" s="55" t="str">
        <f>VLOOKUP(Ruimtestaat[[#This Row],[Code]],Locaties[[Code]:[Locatie]],2,FALSE)</f>
        <v xml:space="preserve">MET Praktijkonderwijs </v>
      </c>
      <c r="C133" s="55" t="str">
        <f>VLOOKUP(Ruimtestaat[[#This Row],[Code]],Locaties[[#All],[Code]:[Adres]],3,FALSE)</f>
        <v>Koetshuislaan 1</v>
      </c>
      <c r="D133" s="55" t="str">
        <f>VLOOKUP(Ruimtestaat[[#This Row],[Code]],Locaties[#All],4,FALSE)</f>
        <v>Waalwijk</v>
      </c>
      <c r="E133" s="44"/>
      <c r="F133" s="44" t="s">
        <v>392</v>
      </c>
      <c r="G133" s="148" t="s">
        <v>176</v>
      </c>
      <c r="H133" s="47" t="s">
        <v>142</v>
      </c>
      <c r="I133" s="7">
        <v>5</v>
      </c>
      <c r="J133" s="56" t="str">
        <f>VLOOKUP(Ruimtestaat[[#This Row],[Ruimte code]],Ruimtegroepen[[#All],[Code]:[Ruimte omschrijving]],2,FALSE)</f>
        <v>Sanitair</v>
      </c>
      <c r="K133" s="44" t="s">
        <v>19</v>
      </c>
      <c r="L133" s="47" t="s">
        <v>367</v>
      </c>
      <c r="M133" s="147">
        <v>15</v>
      </c>
      <c r="N133" s="44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</row>
    <row r="134" spans="1:159" ht="15" customHeight="1">
      <c r="A134" s="44">
        <v>4</v>
      </c>
      <c r="B134" s="55" t="str">
        <f>VLOOKUP(Ruimtestaat[[#This Row],[Code]],Locaties[[Code]:[Locatie]],2,FALSE)</f>
        <v xml:space="preserve">MET Praktijkonderwijs </v>
      </c>
      <c r="C134" s="55" t="str">
        <f>VLOOKUP(Ruimtestaat[[#This Row],[Code]],Locaties[[#All],[Code]:[Adres]],3,FALSE)</f>
        <v>Koetshuislaan 1</v>
      </c>
      <c r="D134" s="55" t="str">
        <f>VLOOKUP(Ruimtestaat[[#This Row],[Code]],Locaties[#All],4,FALSE)</f>
        <v>Waalwijk</v>
      </c>
      <c r="E134" s="44"/>
      <c r="F134" s="44" t="s">
        <v>392</v>
      </c>
      <c r="G134" s="148" t="s">
        <v>177</v>
      </c>
      <c r="H134" s="47" t="s">
        <v>178</v>
      </c>
      <c r="I134" s="7">
        <v>2</v>
      </c>
      <c r="J134" s="56" t="str">
        <f>VLOOKUP(Ruimtestaat[[#This Row],[Ruimte code]],Ruimtegroepen[[#All],[Code]:[Ruimte omschrijving]],2,FALSE)</f>
        <v>Kantoren</v>
      </c>
      <c r="K134" s="44" t="s">
        <v>18</v>
      </c>
      <c r="L134" s="47" t="s">
        <v>124</v>
      </c>
      <c r="M134" s="147">
        <v>49.8</v>
      </c>
      <c r="N134" s="149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  <c r="DY134" s="5"/>
      <c r="DZ134" s="5"/>
      <c r="EA134" s="5"/>
      <c r="EB134" s="5"/>
      <c r="EC134" s="5"/>
      <c r="ED134" s="5"/>
      <c r="EE134" s="5"/>
      <c r="EF134" s="5"/>
      <c r="EG134" s="5"/>
      <c r="EH134" s="5"/>
      <c r="EI134" s="5"/>
      <c r="EJ134" s="5"/>
      <c r="EK134" s="5"/>
      <c r="EL134" s="5"/>
      <c r="EM134" s="5"/>
      <c r="EN134" s="5"/>
      <c r="EO134" s="5"/>
      <c r="EP134" s="5"/>
      <c r="EQ134" s="5"/>
      <c r="ER134" s="5"/>
      <c r="ES134" s="5"/>
      <c r="ET134" s="5"/>
      <c r="EU134" s="5"/>
      <c r="EV134" s="5"/>
      <c r="EW134" s="5"/>
      <c r="EX134" s="5"/>
      <c r="EY134" s="5"/>
      <c r="EZ134" s="5"/>
      <c r="FA134" s="5"/>
      <c r="FB134" s="5"/>
      <c r="FC134" s="5"/>
    </row>
    <row r="135" spans="1:159" ht="15" customHeight="1">
      <c r="A135" s="44">
        <v>4</v>
      </c>
      <c r="B135" s="55" t="str">
        <f>VLOOKUP(Ruimtestaat[[#This Row],[Code]],Locaties[[Code]:[Locatie]],2,FALSE)</f>
        <v xml:space="preserve">MET Praktijkonderwijs </v>
      </c>
      <c r="C135" s="55" t="str">
        <f>VLOOKUP(Ruimtestaat[[#This Row],[Code]],Locaties[[#All],[Code]:[Adres]],3,FALSE)</f>
        <v>Koetshuislaan 1</v>
      </c>
      <c r="D135" s="55" t="str">
        <f>VLOOKUP(Ruimtestaat[[#This Row],[Code]],Locaties[#All],4,FALSE)</f>
        <v>Waalwijk</v>
      </c>
      <c r="E135" s="44"/>
      <c r="F135" s="44" t="s">
        <v>392</v>
      </c>
      <c r="G135" s="148" t="s">
        <v>179</v>
      </c>
      <c r="H135" s="47" t="s">
        <v>134</v>
      </c>
      <c r="I135" s="7">
        <v>16</v>
      </c>
      <c r="J135" s="56" t="str">
        <f>VLOOKUP(Ruimtestaat[[#This Row],[Ruimte code]],Ruimtegroepen[[#All],[Code]:[Ruimte omschrijving]],2,FALSE)</f>
        <v>Leslokalen</v>
      </c>
      <c r="K135" s="44" t="s">
        <v>18</v>
      </c>
      <c r="L135" s="47" t="s">
        <v>124</v>
      </c>
      <c r="M135" s="147">
        <v>49.8</v>
      </c>
      <c r="N135" s="149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</row>
    <row r="136" spans="1:159" ht="15" customHeight="1">
      <c r="A136" s="44">
        <v>4</v>
      </c>
      <c r="B136" s="55" t="str">
        <f>VLOOKUP(Ruimtestaat[[#This Row],[Code]],Locaties[[Code]:[Locatie]],2,FALSE)</f>
        <v xml:space="preserve">MET Praktijkonderwijs </v>
      </c>
      <c r="C136" s="55" t="str">
        <f>VLOOKUP(Ruimtestaat[[#This Row],[Code]],Locaties[[#All],[Code]:[Adres]],3,FALSE)</f>
        <v>Koetshuislaan 1</v>
      </c>
      <c r="D136" s="55" t="str">
        <f>VLOOKUP(Ruimtestaat[[#This Row],[Code]],Locaties[#All],4,FALSE)</f>
        <v>Waalwijk</v>
      </c>
      <c r="E136" s="44"/>
      <c r="F136" s="44" t="s">
        <v>392</v>
      </c>
      <c r="G136" s="148" t="s">
        <v>180</v>
      </c>
      <c r="H136" s="47" t="s">
        <v>181</v>
      </c>
      <c r="I136" s="7">
        <v>2</v>
      </c>
      <c r="J136" s="56" t="str">
        <f>VLOOKUP(Ruimtestaat[[#This Row],[Ruimte code]],Ruimtegroepen[[#All],[Code]:[Ruimte omschrijving]],2,FALSE)</f>
        <v>Kantoren</v>
      </c>
      <c r="K136" s="44" t="s">
        <v>18</v>
      </c>
      <c r="L136" s="47" t="s">
        <v>124</v>
      </c>
      <c r="M136" s="147">
        <v>48</v>
      </c>
      <c r="N136" s="44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  <c r="DY136" s="5"/>
      <c r="DZ136" s="5"/>
      <c r="EA136" s="5"/>
      <c r="EB136" s="5"/>
      <c r="EC136" s="5"/>
      <c r="ED136" s="5"/>
      <c r="EE136" s="5"/>
      <c r="EF136" s="5"/>
      <c r="EG136" s="5"/>
      <c r="EH136" s="5"/>
      <c r="EI136" s="5"/>
      <c r="EJ136" s="5"/>
      <c r="EK136" s="5"/>
      <c r="EL136" s="5"/>
      <c r="EM136" s="5"/>
      <c r="EN136" s="5"/>
      <c r="EO136" s="5"/>
      <c r="EP136" s="5"/>
      <c r="EQ136" s="5"/>
      <c r="ER136" s="5"/>
      <c r="ES136" s="5"/>
      <c r="ET136" s="5"/>
      <c r="EU136" s="5"/>
      <c r="EV136" s="5"/>
      <c r="EW136" s="5"/>
      <c r="EX136" s="5"/>
      <c r="EY136" s="5"/>
      <c r="EZ136" s="5"/>
      <c r="FA136" s="5"/>
      <c r="FB136" s="5"/>
      <c r="FC136" s="5"/>
    </row>
    <row r="137" spans="1:159" ht="15" customHeight="1">
      <c r="A137" s="44">
        <v>4</v>
      </c>
      <c r="B137" s="55" t="str">
        <f>VLOOKUP(Ruimtestaat[[#This Row],[Code]],Locaties[[Code]:[Locatie]],2,FALSE)</f>
        <v xml:space="preserve">MET Praktijkonderwijs </v>
      </c>
      <c r="C137" s="55" t="str">
        <f>VLOOKUP(Ruimtestaat[[#This Row],[Code]],Locaties[[#All],[Code]:[Adres]],3,FALSE)</f>
        <v>Koetshuislaan 1</v>
      </c>
      <c r="D137" s="55" t="str">
        <f>VLOOKUP(Ruimtestaat[[#This Row],[Code]],Locaties[#All],4,FALSE)</f>
        <v>Waalwijk</v>
      </c>
      <c r="E137" s="44"/>
      <c r="F137" s="44" t="s">
        <v>392</v>
      </c>
      <c r="G137" s="148" t="s">
        <v>182</v>
      </c>
      <c r="H137" s="47" t="s">
        <v>183</v>
      </c>
      <c r="I137" s="7">
        <v>2</v>
      </c>
      <c r="J137" s="56" t="str">
        <f>VLOOKUP(Ruimtestaat[[#This Row],[Ruimte code]],Ruimtegroepen[[#All],[Code]:[Ruimte omschrijving]],2,FALSE)</f>
        <v>Kantoren</v>
      </c>
      <c r="K137" s="44" t="s">
        <v>17</v>
      </c>
      <c r="L137" s="47" t="s">
        <v>6</v>
      </c>
      <c r="M137" s="147">
        <v>23</v>
      </c>
      <c r="N137" s="149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</row>
    <row r="138" spans="1:159" ht="14.25" customHeight="1">
      <c r="A138" s="44">
        <v>4</v>
      </c>
      <c r="B138" s="55" t="str">
        <f>VLOOKUP(Ruimtestaat[[#This Row],[Code]],Locaties[[Code]:[Locatie]],2,FALSE)</f>
        <v xml:space="preserve">MET Praktijkonderwijs </v>
      </c>
      <c r="C138" s="55" t="str">
        <f>VLOOKUP(Ruimtestaat[[#This Row],[Code]],Locaties[[#All],[Code]:[Adres]],3,FALSE)</f>
        <v>Koetshuislaan 1</v>
      </c>
      <c r="D138" s="55" t="str">
        <f>VLOOKUP(Ruimtestaat[[#This Row],[Code]],Locaties[#All],4,FALSE)</f>
        <v>Waalwijk</v>
      </c>
      <c r="E138" s="44"/>
      <c r="F138" s="44" t="s">
        <v>392</v>
      </c>
      <c r="G138" s="148" t="s">
        <v>184</v>
      </c>
      <c r="H138" s="47" t="s">
        <v>183</v>
      </c>
      <c r="I138" s="7">
        <v>2</v>
      </c>
      <c r="J138" s="56" t="str">
        <f>VLOOKUP(Ruimtestaat[[#This Row],[Ruimte code]],Ruimtegroepen[[#All],[Code]:[Ruimte omschrijving]],2,FALSE)</f>
        <v>Kantoren</v>
      </c>
      <c r="K138" s="44" t="s">
        <v>17</v>
      </c>
      <c r="L138" s="47" t="s">
        <v>6</v>
      </c>
      <c r="M138" s="147">
        <v>17</v>
      </c>
      <c r="N138" s="149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  <c r="DY138" s="5"/>
      <c r="DZ138" s="5"/>
      <c r="EA138" s="5"/>
      <c r="EB138" s="5"/>
      <c r="EC138" s="5"/>
      <c r="ED138" s="5"/>
      <c r="EE138" s="5"/>
      <c r="EF138" s="5"/>
      <c r="EG138" s="5"/>
      <c r="EH138" s="5"/>
      <c r="EI138" s="5"/>
      <c r="EJ138" s="5"/>
      <c r="EK138" s="5"/>
      <c r="EL138" s="5"/>
      <c r="EM138" s="5"/>
      <c r="EN138" s="5"/>
      <c r="EO138" s="5"/>
      <c r="EP138" s="5"/>
      <c r="EQ138" s="5"/>
      <c r="ER138" s="5"/>
      <c r="ES138" s="5"/>
      <c r="ET138" s="5"/>
      <c r="EU138" s="5"/>
      <c r="EV138" s="5"/>
      <c r="EW138" s="5"/>
      <c r="EX138" s="5"/>
      <c r="EY138" s="5"/>
      <c r="EZ138" s="5"/>
      <c r="FA138" s="5"/>
      <c r="FB138" s="5"/>
      <c r="FC138" s="5"/>
    </row>
    <row r="139" spans="1:159" ht="15" customHeight="1">
      <c r="A139" s="44">
        <v>4</v>
      </c>
      <c r="B139" s="55" t="str">
        <f>VLOOKUP(Ruimtestaat[[#This Row],[Code]],Locaties[[Code]:[Locatie]],2,FALSE)</f>
        <v xml:space="preserve">MET Praktijkonderwijs </v>
      </c>
      <c r="C139" s="55" t="str">
        <f>VLOOKUP(Ruimtestaat[[#This Row],[Code]],Locaties[[#All],[Code]:[Adres]],3,FALSE)</f>
        <v>Koetshuislaan 1</v>
      </c>
      <c r="D139" s="55" t="str">
        <f>VLOOKUP(Ruimtestaat[[#This Row],[Code]],Locaties[#All],4,FALSE)</f>
        <v>Waalwijk</v>
      </c>
      <c r="E139" s="44"/>
      <c r="F139" s="44" t="s">
        <v>392</v>
      </c>
      <c r="G139" s="148" t="s">
        <v>132</v>
      </c>
      <c r="H139" s="47" t="s">
        <v>8</v>
      </c>
      <c r="I139" s="7">
        <v>7</v>
      </c>
      <c r="J139" s="56" t="str">
        <f>VLOOKUP(Ruimtestaat[[#This Row],[Ruimte code]],Ruimtegroepen[[#All],[Code]:[Ruimte omschrijving]],2,FALSE)</f>
        <v>Entree</v>
      </c>
      <c r="K139" s="44" t="s">
        <v>17</v>
      </c>
      <c r="L139" s="47" t="s">
        <v>6</v>
      </c>
      <c r="M139" s="147">
        <v>2</v>
      </c>
      <c r="N139" s="44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  <c r="DY139" s="5"/>
      <c r="DZ139" s="5"/>
      <c r="EA139" s="5"/>
      <c r="EB139" s="5"/>
      <c r="EC139" s="5"/>
      <c r="ED139" s="5"/>
      <c r="EE139" s="5"/>
      <c r="EF139" s="5"/>
      <c r="EG139" s="5"/>
      <c r="EH139" s="5"/>
      <c r="EI139" s="5"/>
      <c r="EJ139" s="5"/>
      <c r="EK139" s="5"/>
      <c r="EL139" s="5"/>
      <c r="EM139" s="5"/>
      <c r="EN139" s="5"/>
      <c r="EO139" s="5"/>
      <c r="EP139" s="5"/>
      <c r="EQ139" s="5"/>
      <c r="ER139" s="5"/>
      <c r="ES139" s="5"/>
      <c r="ET139" s="5"/>
      <c r="EU139" s="5"/>
      <c r="EV139" s="5"/>
      <c r="EW139" s="5"/>
      <c r="EX139" s="5"/>
      <c r="EY139" s="5"/>
      <c r="EZ139" s="5"/>
      <c r="FA139" s="5"/>
      <c r="FB139" s="5"/>
      <c r="FC139" s="5"/>
    </row>
    <row r="140" spans="1:159" ht="15" customHeight="1">
      <c r="A140" s="44">
        <v>4</v>
      </c>
      <c r="B140" s="55" t="str">
        <f>VLOOKUP(Ruimtestaat[[#This Row],[Code]],Locaties[[Code]:[Locatie]],2,FALSE)</f>
        <v xml:space="preserve">MET Praktijkonderwijs </v>
      </c>
      <c r="C140" s="55" t="str">
        <f>VLOOKUP(Ruimtestaat[[#This Row],[Code]],Locaties[[#All],[Code]:[Adres]],3,FALSE)</f>
        <v>Koetshuislaan 1</v>
      </c>
      <c r="D140" s="55" t="str">
        <f>VLOOKUP(Ruimtestaat[[#This Row],[Code]],Locaties[#All],4,FALSE)</f>
        <v>Waalwijk</v>
      </c>
      <c r="E140" s="44"/>
      <c r="F140" s="44" t="s">
        <v>392</v>
      </c>
      <c r="G140" s="148" t="s">
        <v>185</v>
      </c>
      <c r="H140" s="47" t="s">
        <v>139</v>
      </c>
      <c r="I140" s="7">
        <v>2</v>
      </c>
      <c r="J140" s="56" t="str">
        <f>VLOOKUP(Ruimtestaat[[#This Row],[Ruimte code]],Ruimtegroepen[[#All],[Code]:[Ruimte omschrijving]],2,FALSE)</f>
        <v>Kantoren</v>
      </c>
      <c r="K140" s="44" t="s">
        <v>17</v>
      </c>
      <c r="L140" s="47" t="s">
        <v>6</v>
      </c>
      <c r="M140" s="147">
        <v>4</v>
      </c>
      <c r="N140" s="149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  <c r="DY140" s="5"/>
      <c r="DZ140" s="5"/>
      <c r="EA140" s="5"/>
      <c r="EB140" s="5"/>
      <c r="EC140" s="5"/>
      <c r="ED140" s="5"/>
      <c r="EE140" s="5"/>
      <c r="EF140" s="5"/>
      <c r="EG140" s="5"/>
      <c r="EH140" s="5"/>
      <c r="EI140" s="5"/>
      <c r="EJ140" s="5"/>
      <c r="EK140" s="5"/>
      <c r="EL140" s="5"/>
      <c r="EM140" s="5"/>
      <c r="EN140" s="5"/>
      <c r="EO140" s="5"/>
      <c r="EP140" s="5"/>
      <c r="EQ140" s="5"/>
      <c r="ER140" s="5"/>
      <c r="ES140" s="5"/>
      <c r="ET140" s="5"/>
      <c r="EU140" s="5"/>
      <c r="EV140" s="5"/>
      <c r="EW140" s="5"/>
      <c r="EX140" s="5"/>
      <c r="EY140" s="5"/>
      <c r="EZ140" s="5"/>
      <c r="FA140" s="5"/>
      <c r="FB140" s="5"/>
      <c r="FC140" s="5"/>
    </row>
    <row r="141" spans="1:159" ht="15" customHeight="1">
      <c r="A141" s="44">
        <v>4</v>
      </c>
      <c r="B141" s="55" t="str">
        <f>VLOOKUP(Ruimtestaat[[#This Row],[Code]],Locaties[[Code]:[Locatie]],2,FALSE)</f>
        <v xml:space="preserve">MET Praktijkonderwijs </v>
      </c>
      <c r="C141" s="55" t="str">
        <f>VLOOKUP(Ruimtestaat[[#This Row],[Code]],Locaties[[#All],[Code]:[Adres]],3,FALSE)</f>
        <v>Koetshuislaan 1</v>
      </c>
      <c r="D141" s="55" t="str">
        <f>VLOOKUP(Ruimtestaat[[#This Row],[Code]],Locaties[#All],4,FALSE)</f>
        <v>Waalwijk</v>
      </c>
      <c r="E141" s="44"/>
      <c r="F141" s="44" t="s">
        <v>392</v>
      </c>
      <c r="G141" s="148" t="s">
        <v>125</v>
      </c>
      <c r="H141" s="47" t="s">
        <v>128</v>
      </c>
      <c r="I141" s="44">
        <v>6</v>
      </c>
      <c r="J141" s="56" t="str">
        <f>VLOOKUP(Ruimtestaat[[#This Row],[Ruimte code]],Ruimtegroepen[[#All],[Code]:[Ruimte omschrijving]],2,FALSE)</f>
        <v>Gangen/hallen</v>
      </c>
      <c r="K141" s="44" t="s">
        <v>18</v>
      </c>
      <c r="L141" s="47" t="s">
        <v>124</v>
      </c>
      <c r="M141" s="147">
        <v>96</v>
      </c>
      <c r="N141" s="149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  <c r="DY141" s="5"/>
      <c r="DZ141" s="5"/>
      <c r="EA141" s="5"/>
      <c r="EB141" s="5"/>
      <c r="EC141" s="5"/>
      <c r="ED141" s="5"/>
      <c r="EE141" s="5"/>
      <c r="EF141" s="5"/>
      <c r="EG141" s="5"/>
      <c r="EH141" s="5"/>
      <c r="EI141" s="5"/>
      <c r="EJ141" s="5"/>
      <c r="EK141" s="5"/>
      <c r="EL141" s="5"/>
      <c r="EM141" s="5"/>
      <c r="EN141" s="5"/>
      <c r="EO141" s="5"/>
      <c r="EP141" s="5"/>
      <c r="EQ141" s="5"/>
      <c r="ER141" s="5"/>
      <c r="ES141" s="5"/>
      <c r="ET141" s="5"/>
      <c r="EU141" s="5"/>
      <c r="EV141" s="5"/>
      <c r="EW141" s="5"/>
      <c r="EX141" s="5"/>
      <c r="EY141" s="5"/>
      <c r="EZ141" s="5"/>
      <c r="FA141" s="5"/>
      <c r="FB141" s="5"/>
      <c r="FC141" s="5"/>
    </row>
    <row r="142" spans="1:159" ht="15" customHeight="1">
      <c r="A142" s="44">
        <v>4</v>
      </c>
      <c r="B142" s="55" t="str">
        <f>VLOOKUP(Ruimtestaat[[#This Row],[Code]],Locaties[[Code]:[Locatie]],2,FALSE)</f>
        <v xml:space="preserve">MET Praktijkonderwijs </v>
      </c>
      <c r="C142" s="55" t="str">
        <f>VLOOKUP(Ruimtestaat[[#This Row],[Code]],Locaties[[#All],[Code]:[Adres]],3,FALSE)</f>
        <v>Koetshuislaan 1</v>
      </c>
      <c r="D142" s="55" t="str">
        <f>VLOOKUP(Ruimtestaat[[#This Row],[Code]],Locaties[#All],4,FALSE)</f>
        <v>Waalwijk</v>
      </c>
      <c r="E142" s="44"/>
      <c r="F142" s="44" t="s">
        <v>392</v>
      </c>
      <c r="G142" s="148" t="s">
        <v>186</v>
      </c>
      <c r="H142" s="47" t="s">
        <v>139</v>
      </c>
      <c r="I142" s="7">
        <v>2</v>
      </c>
      <c r="J142" s="56" t="str">
        <f>VLOOKUP(Ruimtestaat[[#This Row],[Ruimte code]],Ruimtegroepen[[#All],[Code]:[Ruimte omschrijving]],2,FALSE)</f>
        <v>Kantoren</v>
      </c>
      <c r="K142" s="44" t="s">
        <v>17</v>
      </c>
      <c r="L142" s="47" t="s">
        <v>6</v>
      </c>
      <c r="M142" s="147">
        <v>23.5</v>
      </c>
      <c r="N142" s="44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  <c r="DY142" s="5"/>
      <c r="DZ142" s="5"/>
      <c r="EA142" s="5"/>
      <c r="EB142" s="5"/>
      <c r="EC142" s="5"/>
      <c r="ED142" s="5"/>
      <c r="EE142" s="5"/>
      <c r="EF142" s="5"/>
      <c r="EG142" s="5"/>
      <c r="EH142" s="5"/>
      <c r="EI142" s="5"/>
      <c r="EJ142" s="5"/>
      <c r="EK142" s="5"/>
      <c r="EL142" s="5"/>
      <c r="EM142" s="5"/>
      <c r="EN142" s="5"/>
      <c r="EO142" s="5"/>
      <c r="EP142" s="5"/>
      <c r="EQ142" s="5"/>
      <c r="ER142" s="5"/>
      <c r="ES142" s="5"/>
      <c r="ET142" s="5"/>
      <c r="EU142" s="5"/>
      <c r="EV142" s="5"/>
      <c r="EW142" s="5"/>
      <c r="EX142" s="5"/>
      <c r="EY142" s="5"/>
      <c r="EZ142" s="5"/>
      <c r="FA142" s="5"/>
      <c r="FB142" s="5"/>
      <c r="FC142" s="5"/>
    </row>
    <row r="143" spans="1:159" ht="15" customHeight="1">
      <c r="A143" s="44">
        <v>4</v>
      </c>
      <c r="B143" s="55" t="str">
        <f>VLOOKUP(Ruimtestaat[[#This Row],[Code]],Locaties[[Code]:[Locatie]],2,FALSE)</f>
        <v xml:space="preserve">MET Praktijkonderwijs </v>
      </c>
      <c r="C143" s="55" t="str">
        <f>VLOOKUP(Ruimtestaat[[#This Row],[Code]],Locaties[[#All],[Code]:[Adres]],3,FALSE)</f>
        <v>Koetshuislaan 1</v>
      </c>
      <c r="D143" s="55" t="str">
        <f>VLOOKUP(Ruimtestaat[[#This Row],[Code]],Locaties[#All],4,FALSE)</f>
        <v>Waalwijk</v>
      </c>
      <c r="E143" s="44"/>
      <c r="F143" s="44" t="s">
        <v>392</v>
      </c>
      <c r="G143" s="148" t="s">
        <v>187</v>
      </c>
      <c r="H143" s="47" t="s">
        <v>139</v>
      </c>
      <c r="I143" s="7">
        <v>2</v>
      </c>
      <c r="J143" s="56" t="str">
        <f>VLOOKUP(Ruimtestaat[[#This Row],[Ruimte code]],Ruimtegroepen[[#All],[Code]:[Ruimte omschrijving]],2,FALSE)</f>
        <v>Kantoren</v>
      </c>
      <c r="K143" s="44" t="s">
        <v>17</v>
      </c>
      <c r="L143" s="47" t="s">
        <v>6</v>
      </c>
      <c r="M143" s="147">
        <v>15.8</v>
      </c>
      <c r="N143" s="149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  <c r="DY143" s="5"/>
      <c r="DZ143" s="5"/>
      <c r="EA143" s="5"/>
      <c r="EB143" s="5"/>
      <c r="EC143" s="5"/>
      <c r="ED143" s="5"/>
      <c r="EE143" s="5"/>
      <c r="EF143" s="5"/>
      <c r="EG143" s="5"/>
      <c r="EH143" s="5"/>
      <c r="EI143" s="5"/>
      <c r="EJ143" s="5"/>
      <c r="EK143" s="5"/>
      <c r="EL143" s="5"/>
      <c r="EM143" s="5"/>
      <c r="EN143" s="5"/>
      <c r="EO143" s="5"/>
      <c r="EP143" s="5"/>
      <c r="EQ143" s="5"/>
      <c r="ER143" s="5"/>
      <c r="ES143" s="5"/>
      <c r="ET143" s="5"/>
      <c r="EU143" s="5"/>
      <c r="EV143" s="5"/>
      <c r="EW143" s="5"/>
      <c r="EX143" s="5"/>
      <c r="EY143" s="5"/>
      <c r="EZ143" s="5"/>
      <c r="FA143" s="5"/>
      <c r="FB143" s="5"/>
      <c r="FC143" s="5"/>
    </row>
    <row r="144" spans="1:159" ht="15" customHeight="1">
      <c r="A144" s="44">
        <v>4</v>
      </c>
      <c r="B144" s="55" t="str">
        <f>VLOOKUP(Ruimtestaat[[#This Row],[Code]],Locaties[[Code]:[Locatie]],2,FALSE)</f>
        <v xml:space="preserve">MET Praktijkonderwijs </v>
      </c>
      <c r="C144" s="55" t="str">
        <f>VLOOKUP(Ruimtestaat[[#This Row],[Code]],Locaties[[#All],[Code]:[Adres]],3,FALSE)</f>
        <v>Koetshuislaan 1</v>
      </c>
      <c r="D144" s="55" t="str">
        <f>VLOOKUP(Ruimtestaat[[#This Row],[Code]],Locaties[#All],4,FALSE)</f>
        <v>Waalwijk</v>
      </c>
      <c r="E144" s="44"/>
      <c r="F144" s="44" t="s">
        <v>392</v>
      </c>
      <c r="G144" s="148" t="s">
        <v>188</v>
      </c>
      <c r="H144" s="47" t="s">
        <v>139</v>
      </c>
      <c r="I144" s="7">
        <v>2</v>
      </c>
      <c r="J144" s="56" t="str">
        <f>VLOOKUP(Ruimtestaat[[#This Row],[Ruimte code]],Ruimtegroepen[[#All],[Code]:[Ruimte omschrijving]],2,FALSE)</f>
        <v>Kantoren</v>
      </c>
      <c r="K144" s="44" t="s">
        <v>17</v>
      </c>
      <c r="L144" s="47" t="s">
        <v>6</v>
      </c>
      <c r="M144" s="147">
        <v>16.5</v>
      </c>
      <c r="N144" s="149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  <c r="DY144" s="5"/>
      <c r="DZ144" s="5"/>
      <c r="EA144" s="5"/>
      <c r="EB144" s="5"/>
      <c r="EC144" s="5"/>
      <c r="ED144" s="5"/>
      <c r="EE144" s="5"/>
      <c r="EF144" s="5"/>
      <c r="EG144" s="5"/>
      <c r="EH144" s="5"/>
      <c r="EI144" s="5"/>
      <c r="EJ144" s="5"/>
      <c r="EK144" s="5"/>
      <c r="EL144" s="5"/>
      <c r="EM144" s="5"/>
      <c r="EN144" s="5"/>
      <c r="EO144" s="5"/>
      <c r="EP144" s="5"/>
      <c r="EQ144" s="5"/>
      <c r="ER144" s="5"/>
      <c r="ES144" s="5"/>
      <c r="ET144" s="5"/>
      <c r="EU144" s="5"/>
      <c r="EV144" s="5"/>
      <c r="EW144" s="5"/>
      <c r="EX144" s="5"/>
      <c r="EY144" s="5"/>
      <c r="EZ144" s="5"/>
      <c r="FA144" s="5"/>
      <c r="FB144" s="5"/>
      <c r="FC144" s="5"/>
    </row>
    <row r="145" spans="1:159" ht="15" customHeight="1">
      <c r="A145" s="44">
        <v>4</v>
      </c>
      <c r="B145" s="55" t="str">
        <f>VLOOKUP(Ruimtestaat[[#This Row],[Code]],Locaties[[Code]:[Locatie]],2,FALSE)</f>
        <v xml:space="preserve">MET Praktijkonderwijs </v>
      </c>
      <c r="C145" s="55" t="str">
        <f>VLOOKUP(Ruimtestaat[[#This Row],[Code]],Locaties[[#All],[Code]:[Adres]],3,FALSE)</f>
        <v>Koetshuislaan 1</v>
      </c>
      <c r="D145" s="55" t="str">
        <f>VLOOKUP(Ruimtestaat[[#This Row],[Code]],Locaties[#All],4,FALSE)</f>
        <v>Waalwijk</v>
      </c>
      <c r="E145" s="44"/>
      <c r="F145" s="44" t="s">
        <v>392</v>
      </c>
      <c r="G145" s="148" t="s">
        <v>189</v>
      </c>
      <c r="H145" s="47" t="s">
        <v>139</v>
      </c>
      <c r="I145" s="7">
        <v>2</v>
      </c>
      <c r="J145" s="56" t="str">
        <f>VLOOKUP(Ruimtestaat[[#This Row],[Ruimte code]],Ruimtegroepen[[#All],[Code]:[Ruimte omschrijving]],2,FALSE)</f>
        <v>Kantoren</v>
      </c>
      <c r="K145" s="44" t="s">
        <v>17</v>
      </c>
      <c r="L145" s="47" t="s">
        <v>6</v>
      </c>
      <c r="M145" s="147">
        <v>22.2</v>
      </c>
      <c r="N145" s="44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  <c r="DY145" s="5"/>
      <c r="DZ145" s="5"/>
      <c r="EA145" s="5"/>
      <c r="EB145" s="5"/>
      <c r="EC145" s="5"/>
      <c r="ED145" s="5"/>
      <c r="EE145" s="5"/>
      <c r="EF145" s="5"/>
      <c r="EG145" s="5"/>
      <c r="EH145" s="5"/>
      <c r="EI145" s="5"/>
      <c r="EJ145" s="5"/>
      <c r="EK145" s="5"/>
      <c r="EL145" s="5"/>
      <c r="EM145" s="5"/>
      <c r="EN145" s="5"/>
      <c r="EO145" s="5"/>
      <c r="EP145" s="5"/>
      <c r="EQ145" s="5"/>
      <c r="ER145" s="5"/>
      <c r="ES145" s="5"/>
      <c r="ET145" s="5"/>
      <c r="EU145" s="5"/>
      <c r="EV145" s="5"/>
      <c r="EW145" s="5"/>
      <c r="EX145" s="5"/>
      <c r="EY145" s="5"/>
      <c r="EZ145" s="5"/>
      <c r="FA145" s="5"/>
      <c r="FB145" s="5"/>
      <c r="FC145" s="5"/>
    </row>
    <row r="146" spans="1:159" ht="15" customHeight="1">
      <c r="A146" s="44">
        <v>4</v>
      </c>
      <c r="B146" s="55" t="str">
        <f>VLOOKUP(Ruimtestaat[[#This Row],[Code]],Locaties[[Code]:[Locatie]],2,FALSE)</f>
        <v xml:space="preserve">MET Praktijkonderwijs </v>
      </c>
      <c r="C146" s="55" t="str">
        <f>VLOOKUP(Ruimtestaat[[#This Row],[Code]],Locaties[[#All],[Code]:[Adres]],3,FALSE)</f>
        <v>Koetshuislaan 1</v>
      </c>
      <c r="D146" s="55" t="str">
        <f>VLOOKUP(Ruimtestaat[[#This Row],[Code]],Locaties[#All],4,FALSE)</f>
        <v>Waalwijk</v>
      </c>
      <c r="E146" s="44"/>
      <c r="F146" s="44" t="s">
        <v>392</v>
      </c>
      <c r="G146" s="148" t="s">
        <v>190</v>
      </c>
      <c r="H146" s="47" t="s">
        <v>128</v>
      </c>
      <c r="I146" s="7">
        <v>6</v>
      </c>
      <c r="J146" s="56" t="str">
        <f>VLOOKUP(Ruimtestaat[[#This Row],[Ruimte code]],Ruimtegroepen[[#All],[Code]:[Ruimte omschrijving]],2,FALSE)</f>
        <v>Gangen/hallen</v>
      </c>
      <c r="K146" s="44" t="s">
        <v>18</v>
      </c>
      <c r="L146" s="47" t="s">
        <v>124</v>
      </c>
      <c r="M146" s="147">
        <v>19.7</v>
      </c>
      <c r="N146" s="149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  <c r="DY146" s="5"/>
      <c r="DZ146" s="5"/>
      <c r="EA146" s="5"/>
      <c r="EB146" s="5"/>
      <c r="EC146" s="5"/>
      <c r="ED146" s="5"/>
      <c r="EE146" s="5"/>
      <c r="EF146" s="5"/>
      <c r="EG146" s="5"/>
      <c r="EH146" s="5"/>
      <c r="EI146" s="5"/>
      <c r="EJ146" s="5"/>
      <c r="EK146" s="5"/>
      <c r="EL146" s="5"/>
      <c r="EM146" s="5"/>
      <c r="EN146" s="5"/>
      <c r="EO146" s="5"/>
      <c r="EP146" s="5"/>
      <c r="EQ146" s="5"/>
      <c r="ER146" s="5"/>
      <c r="ES146" s="5"/>
      <c r="ET146" s="5"/>
      <c r="EU146" s="5"/>
      <c r="EV146" s="5"/>
      <c r="EW146" s="5"/>
      <c r="EX146" s="5"/>
      <c r="EY146" s="5"/>
      <c r="EZ146" s="5"/>
      <c r="FA146" s="5"/>
      <c r="FB146" s="5"/>
      <c r="FC146" s="5"/>
    </row>
    <row r="147" spans="1:159" ht="15" customHeight="1">
      <c r="A147" s="44">
        <v>4</v>
      </c>
      <c r="B147" s="55" t="str">
        <f>VLOOKUP(Ruimtestaat[[#This Row],[Code]],Locaties[[Code]:[Locatie]],2,FALSE)</f>
        <v xml:space="preserve">MET Praktijkonderwijs </v>
      </c>
      <c r="C147" s="55" t="str">
        <f>VLOOKUP(Ruimtestaat[[#This Row],[Code]],Locaties[[#All],[Code]:[Adres]],3,FALSE)</f>
        <v>Koetshuislaan 1</v>
      </c>
      <c r="D147" s="55" t="str">
        <f>VLOOKUP(Ruimtestaat[[#This Row],[Code]],Locaties[#All],4,FALSE)</f>
        <v>Waalwijk</v>
      </c>
      <c r="E147" s="44"/>
      <c r="F147" s="44" t="s">
        <v>392</v>
      </c>
      <c r="G147" s="148" t="s">
        <v>191</v>
      </c>
      <c r="H147" s="47" t="s">
        <v>139</v>
      </c>
      <c r="I147" s="7">
        <v>2</v>
      </c>
      <c r="J147" s="56" t="str">
        <f>VLOOKUP(Ruimtestaat[[#This Row],[Ruimte code]],Ruimtegroepen[[#All],[Code]:[Ruimte omschrijving]],2,FALSE)</f>
        <v>Kantoren</v>
      </c>
      <c r="K147" s="44" t="s">
        <v>17</v>
      </c>
      <c r="L147" s="47" t="s">
        <v>6</v>
      </c>
      <c r="M147" s="147">
        <v>34</v>
      </c>
      <c r="N147" s="149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  <c r="DY147" s="5"/>
      <c r="DZ147" s="5"/>
      <c r="EA147" s="5"/>
      <c r="EB147" s="5"/>
      <c r="EC147" s="5"/>
      <c r="ED147" s="5"/>
      <c r="EE147" s="5"/>
      <c r="EF147" s="5"/>
      <c r="EG147" s="5"/>
      <c r="EH147" s="5"/>
      <c r="EI147" s="5"/>
      <c r="EJ147" s="5"/>
      <c r="EK147" s="5"/>
      <c r="EL147" s="5"/>
      <c r="EM147" s="5"/>
      <c r="EN147" s="5"/>
      <c r="EO147" s="5"/>
      <c r="EP147" s="5"/>
      <c r="EQ147" s="5"/>
      <c r="ER147" s="5"/>
      <c r="ES147" s="5"/>
      <c r="ET147" s="5"/>
      <c r="EU147" s="5"/>
      <c r="EV147" s="5"/>
      <c r="EW147" s="5"/>
      <c r="EX147" s="5"/>
      <c r="EY147" s="5"/>
      <c r="EZ147" s="5"/>
      <c r="FA147" s="5"/>
      <c r="FB147" s="5"/>
      <c r="FC147" s="5"/>
    </row>
    <row r="148" spans="1:159" ht="15" customHeight="1">
      <c r="A148" s="44">
        <v>4</v>
      </c>
      <c r="B148" s="55" t="str">
        <f>VLOOKUP(Ruimtestaat[[#This Row],[Code]],Locaties[[Code]:[Locatie]],2,FALSE)</f>
        <v xml:space="preserve">MET Praktijkonderwijs </v>
      </c>
      <c r="C148" s="55" t="str">
        <f>VLOOKUP(Ruimtestaat[[#This Row],[Code]],Locaties[[#All],[Code]:[Adres]],3,FALSE)</f>
        <v>Koetshuislaan 1</v>
      </c>
      <c r="D148" s="55" t="str">
        <f>VLOOKUP(Ruimtestaat[[#This Row],[Code]],Locaties[#All],4,FALSE)</f>
        <v>Waalwijk</v>
      </c>
      <c r="E148" s="44"/>
      <c r="F148" s="44" t="s">
        <v>392</v>
      </c>
      <c r="G148" s="148" t="s">
        <v>192</v>
      </c>
      <c r="H148" s="47" t="s">
        <v>139</v>
      </c>
      <c r="I148" s="7">
        <v>2</v>
      </c>
      <c r="J148" s="56" t="str">
        <f>VLOOKUP(Ruimtestaat[[#This Row],[Ruimte code]],Ruimtegroepen[[#All],[Code]:[Ruimte omschrijving]],2,FALSE)</f>
        <v>Kantoren</v>
      </c>
      <c r="K148" s="44" t="s">
        <v>17</v>
      </c>
      <c r="L148" s="47" t="s">
        <v>6</v>
      </c>
      <c r="M148" s="147">
        <v>17.399999999999999</v>
      </c>
      <c r="N148" s="44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  <c r="DY148" s="5"/>
      <c r="DZ148" s="5"/>
      <c r="EA148" s="5"/>
      <c r="EB148" s="5"/>
      <c r="EC148" s="5"/>
      <c r="ED148" s="5"/>
      <c r="EE148" s="5"/>
      <c r="EF148" s="5"/>
      <c r="EG148" s="5"/>
      <c r="EH148" s="5"/>
      <c r="EI148" s="5"/>
      <c r="EJ148" s="5"/>
      <c r="EK148" s="5"/>
      <c r="EL148" s="5"/>
      <c r="EM148" s="5"/>
      <c r="EN148" s="5"/>
      <c r="EO148" s="5"/>
      <c r="EP148" s="5"/>
      <c r="EQ148" s="5"/>
      <c r="ER148" s="5"/>
      <c r="ES148" s="5"/>
      <c r="ET148" s="5"/>
      <c r="EU148" s="5"/>
      <c r="EV148" s="5"/>
      <c r="EW148" s="5"/>
      <c r="EX148" s="5"/>
      <c r="EY148" s="5"/>
      <c r="EZ148" s="5"/>
      <c r="FA148" s="5"/>
      <c r="FB148" s="5"/>
      <c r="FC148" s="5"/>
    </row>
    <row r="149" spans="1:159" ht="15" customHeight="1">
      <c r="A149" s="44">
        <v>4</v>
      </c>
      <c r="B149" s="55" t="str">
        <f>VLOOKUP(Ruimtestaat[[#This Row],[Code]],Locaties[[Code]:[Locatie]],2,FALSE)</f>
        <v xml:space="preserve">MET Praktijkonderwijs </v>
      </c>
      <c r="C149" s="55" t="str">
        <f>VLOOKUP(Ruimtestaat[[#This Row],[Code]],Locaties[[#All],[Code]:[Adres]],3,FALSE)</f>
        <v>Koetshuislaan 1</v>
      </c>
      <c r="D149" s="55" t="str">
        <f>VLOOKUP(Ruimtestaat[[#This Row],[Code]],Locaties[#All],4,FALSE)</f>
        <v>Waalwijk</v>
      </c>
      <c r="E149" s="44"/>
      <c r="F149" s="44" t="s">
        <v>392</v>
      </c>
      <c r="G149" s="148" t="s">
        <v>193</v>
      </c>
      <c r="H149" s="47" t="s">
        <v>139</v>
      </c>
      <c r="I149" s="7">
        <v>2</v>
      </c>
      <c r="J149" s="56" t="str">
        <f>VLOOKUP(Ruimtestaat[[#This Row],[Ruimte code]],Ruimtegroepen[[#All],[Code]:[Ruimte omschrijving]],2,FALSE)</f>
        <v>Kantoren</v>
      </c>
      <c r="K149" s="44" t="s">
        <v>17</v>
      </c>
      <c r="L149" s="47" t="s">
        <v>6</v>
      </c>
      <c r="M149" s="147">
        <v>18.5</v>
      </c>
      <c r="N149" s="149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  <c r="DY149" s="5"/>
      <c r="DZ149" s="5"/>
      <c r="EA149" s="5"/>
      <c r="EB149" s="5"/>
      <c r="EC149" s="5"/>
      <c r="ED149" s="5"/>
      <c r="EE149" s="5"/>
      <c r="EF149" s="5"/>
      <c r="EG149" s="5"/>
      <c r="EH149" s="5"/>
      <c r="EI149" s="5"/>
      <c r="EJ149" s="5"/>
      <c r="EK149" s="5"/>
      <c r="EL149" s="5"/>
      <c r="EM149" s="5"/>
      <c r="EN149" s="5"/>
      <c r="EO149" s="5"/>
      <c r="EP149" s="5"/>
      <c r="EQ149" s="5"/>
      <c r="ER149" s="5"/>
      <c r="ES149" s="5"/>
      <c r="ET149" s="5"/>
      <c r="EU149" s="5"/>
      <c r="EV149" s="5"/>
      <c r="EW149" s="5"/>
      <c r="EX149" s="5"/>
      <c r="EY149" s="5"/>
      <c r="EZ149" s="5"/>
      <c r="FA149" s="5"/>
      <c r="FB149" s="5"/>
      <c r="FC149" s="5"/>
    </row>
    <row r="150" spans="1:159" ht="15" customHeight="1">
      <c r="A150" s="44">
        <v>4</v>
      </c>
      <c r="B150" s="55" t="str">
        <f>VLOOKUP(Ruimtestaat[[#This Row],[Code]],Locaties[[Code]:[Locatie]],2,FALSE)</f>
        <v xml:space="preserve">MET Praktijkonderwijs </v>
      </c>
      <c r="C150" s="55" t="str">
        <f>VLOOKUP(Ruimtestaat[[#This Row],[Code]],Locaties[[#All],[Code]:[Adres]],3,FALSE)</f>
        <v>Koetshuislaan 1</v>
      </c>
      <c r="D150" s="55" t="str">
        <f>VLOOKUP(Ruimtestaat[[#This Row],[Code]],Locaties[#All],4,FALSE)</f>
        <v>Waalwijk</v>
      </c>
      <c r="E150" s="44"/>
      <c r="F150" s="44" t="s">
        <v>392</v>
      </c>
      <c r="G150" s="148" t="s">
        <v>194</v>
      </c>
      <c r="H150" s="47" t="s">
        <v>128</v>
      </c>
      <c r="I150" s="7">
        <v>6</v>
      </c>
      <c r="J150" s="56" t="str">
        <f>VLOOKUP(Ruimtestaat[[#This Row],[Ruimte code]],Ruimtegroepen[[#All],[Code]:[Ruimte omschrijving]],2,FALSE)</f>
        <v>Gangen/hallen</v>
      </c>
      <c r="K150" s="44" t="s">
        <v>18</v>
      </c>
      <c r="L150" s="47" t="s">
        <v>124</v>
      </c>
      <c r="M150" s="147">
        <v>72.400000000000006</v>
      </c>
      <c r="N150" s="149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  <c r="DY150" s="5"/>
      <c r="DZ150" s="5"/>
      <c r="EA150" s="5"/>
      <c r="EB150" s="5"/>
      <c r="EC150" s="5"/>
      <c r="ED150" s="5"/>
      <c r="EE150" s="5"/>
      <c r="EF150" s="5"/>
      <c r="EG150" s="5"/>
      <c r="EH150" s="5"/>
      <c r="EI150" s="5"/>
      <c r="EJ150" s="5"/>
      <c r="EK150" s="5"/>
      <c r="EL150" s="5"/>
      <c r="EM150" s="5"/>
      <c r="EN150" s="5"/>
      <c r="EO150" s="5"/>
      <c r="EP150" s="5"/>
      <c r="EQ150" s="5"/>
      <c r="ER150" s="5"/>
      <c r="ES150" s="5"/>
      <c r="ET150" s="5"/>
      <c r="EU150" s="5"/>
      <c r="EV150" s="5"/>
      <c r="EW150" s="5"/>
      <c r="EX150" s="5"/>
      <c r="EY150" s="5"/>
      <c r="EZ150" s="5"/>
      <c r="FA150" s="5"/>
      <c r="FB150" s="5"/>
      <c r="FC150" s="5"/>
    </row>
    <row r="151" spans="1:159" ht="15" customHeight="1">
      <c r="A151" s="44">
        <v>4</v>
      </c>
      <c r="B151" s="55" t="str">
        <f>VLOOKUP(Ruimtestaat[[#This Row],[Code]],Locaties[[Code]:[Locatie]],2,FALSE)</f>
        <v xml:space="preserve">MET Praktijkonderwijs </v>
      </c>
      <c r="C151" s="55" t="str">
        <f>VLOOKUP(Ruimtestaat[[#This Row],[Code]],Locaties[[#All],[Code]:[Adres]],3,FALSE)</f>
        <v>Koetshuislaan 1</v>
      </c>
      <c r="D151" s="55" t="str">
        <f>VLOOKUP(Ruimtestaat[[#This Row],[Code]],Locaties[#All],4,FALSE)</f>
        <v>Waalwijk</v>
      </c>
      <c r="E151" s="44"/>
      <c r="F151" s="44" t="s">
        <v>392</v>
      </c>
      <c r="G151" s="148" t="s">
        <v>195</v>
      </c>
      <c r="H151" s="47" t="s">
        <v>196</v>
      </c>
      <c r="I151" s="7">
        <v>13</v>
      </c>
      <c r="J151" s="56" t="str">
        <f>VLOOKUP(Ruimtestaat[[#This Row],[Ruimte code]],Ruimtegroepen[[#All],[Code]:[Ruimte omschrijving]],2,FALSE)</f>
        <v>Personeelskamer</v>
      </c>
      <c r="K151" s="44" t="s">
        <v>20</v>
      </c>
      <c r="L151" s="47" t="s">
        <v>29</v>
      </c>
      <c r="M151" s="147">
        <v>145</v>
      </c>
      <c r="N151" s="44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  <c r="DY151" s="5"/>
      <c r="DZ151" s="5"/>
      <c r="EA151" s="5"/>
      <c r="EB151" s="5"/>
      <c r="EC151" s="5"/>
      <c r="ED151" s="5"/>
      <c r="EE151" s="5"/>
      <c r="EF151" s="5"/>
      <c r="EG151" s="5"/>
      <c r="EH151" s="5"/>
      <c r="EI151" s="5"/>
      <c r="EJ151" s="5"/>
      <c r="EK151" s="5"/>
      <c r="EL151" s="5"/>
      <c r="EM151" s="5"/>
      <c r="EN151" s="5"/>
      <c r="EO151" s="5"/>
      <c r="EP151" s="5"/>
      <c r="EQ151" s="5"/>
      <c r="ER151" s="5"/>
      <c r="ES151" s="5"/>
      <c r="ET151" s="5"/>
      <c r="EU151" s="5"/>
      <c r="EV151" s="5"/>
      <c r="EW151" s="5"/>
      <c r="EX151" s="5"/>
      <c r="EY151" s="5"/>
      <c r="EZ151" s="5"/>
      <c r="FA151" s="5"/>
      <c r="FB151" s="5"/>
      <c r="FC151" s="5"/>
    </row>
    <row r="152" spans="1:159" ht="15" customHeight="1">
      <c r="A152" s="44">
        <v>4</v>
      </c>
      <c r="B152" s="55" t="str">
        <f>VLOOKUP(Ruimtestaat[[#This Row],[Code]],Locaties[[Code]:[Locatie]],2,FALSE)</f>
        <v xml:space="preserve">MET Praktijkonderwijs </v>
      </c>
      <c r="C152" s="55" t="str">
        <f>VLOOKUP(Ruimtestaat[[#This Row],[Code]],Locaties[[#All],[Code]:[Adres]],3,FALSE)</f>
        <v>Koetshuislaan 1</v>
      </c>
      <c r="D152" s="55" t="str">
        <f>VLOOKUP(Ruimtestaat[[#This Row],[Code]],Locaties[#All],4,FALSE)</f>
        <v>Waalwijk</v>
      </c>
      <c r="E152" s="44"/>
      <c r="F152" s="44" t="s">
        <v>392</v>
      </c>
      <c r="G152" s="148" t="s">
        <v>197</v>
      </c>
      <c r="H152" s="47" t="s">
        <v>198</v>
      </c>
      <c r="I152" s="7">
        <v>10</v>
      </c>
      <c r="J152" s="56" t="str">
        <f>VLOOKUP(Ruimtestaat[[#This Row],[Ruimte code]],Ruimtegroepen[[#All],[Code]:[Ruimte omschrijving]],2,FALSE)</f>
        <v>Trappenhuizen/lift</v>
      </c>
      <c r="K152" s="44" t="s">
        <v>20</v>
      </c>
      <c r="L152" s="47" t="s">
        <v>29</v>
      </c>
      <c r="M152" s="147">
        <v>1</v>
      </c>
      <c r="N152" s="149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  <c r="DY152" s="5"/>
      <c r="DZ152" s="5"/>
      <c r="EA152" s="5"/>
      <c r="EB152" s="5"/>
      <c r="EC152" s="5"/>
      <c r="ED152" s="5"/>
      <c r="EE152" s="5"/>
      <c r="EF152" s="5"/>
      <c r="EG152" s="5"/>
      <c r="EH152" s="5"/>
      <c r="EI152" s="5"/>
      <c r="EJ152" s="5"/>
      <c r="EK152" s="5"/>
      <c r="EL152" s="5"/>
      <c r="EM152" s="5"/>
      <c r="EN152" s="5"/>
      <c r="EO152" s="5"/>
      <c r="EP152" s="5"/>
      <c r="EQ152" s="5"/>
      <c r="ER152" s="5"/>
      <c r="ES152" s="5"/>
      <c r="ET152" s="5"/>
      <c r="EU152" s="5"/>
      <c r="EV152" s="5"/>
      <c r="EW152" s="5"/>
      <c r="EX152" s="5"/>
      <c r="EY152" s="5"/>
      <c r="EZ152" s="5"/>
      <c r="FA152" s="5"/>
      <c r="FB152" s="5"/>
      <c r="FC152" s="5"/>
    </row>
    <row r="153" spans="1:159" ht="15" customHeight="1">
      <c r="A153" s="44">
        <v>4</v>
      </c>
      <c r="B153" s="55" t="str">
        <f>VLOOKUP(Ruimtestaat[[#This Row],[Code]],Locaties[[Code]:[Locatie]],2,FALSE)</f>
        <v xml:space="preserve">MET Praktijkonderwijs </v>
      </c>
      <c r="C153" s="55" t="str">
        <f>VLOOKUP(Ruimtestaat[[#This Row],[Code]],Locaties[[#All],[Code]:[Adres]],3,FALSE)</f>
        <v>Koetshuislaan 1</v>
      </c>
      <c r="D153" s="55" t="str">
        <f>VLOOKUP(Ruimtestaat[[#This Row],[Code]],Locaties[#All],4,FALSE)</f>
        <v>Waalwijk</v>
      </c>
      <c r="E153" s="44"/>
      <c r="F153" s="44" t="s">
        <v>392</v>
      </c>
      <c r="G153" s="148" t="s">
        <v>199</v>
      </c>
      <c r="H153" s="47" t="s">
        <v>159</v>
      </c>
      <c r="I153" s="7">
        <v>6</v>
      </c>
      <c r="J153" s="56" t="str">
        <f>VLOOKUP(Ruimtestaat[[#This Row],[Ruimte code]],Ruimtegroepen[[#All],[Code]:[Ruimte omschrijving]],2,FALSE)</f>
        <v>Gangen/hallen</v>
      </c>
      <c r="K153" s="44" t="s">
        <v>18</v>
      </c>
      <c r="L153" s="47" t="s">
        <v>124</v>
      </c>
      <c r="M153" s="147">
        <v>20</v>
      </c>
      <c r="N153" s="149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  <c r="DY153" s="5"/>
      <c r="DZ153" s="5"/>
      <c r="EA153" s="5"/>
      <c r="EB153" s="5"/>
      <c r="EC153" s="5"/>
      <c r="ED153" s="5"/>
      <c r="EE153" s="5"/>
      <c r="EF153" s="5"/>
      <c r="EG153" s="5"/>
      <c r="EH153" s="5"/>
      <c r="EI153" s="5"/>
      <c r="EJ153" s="5"/>
      <c r="EK153" s="5"/>
      <c r="EL153" s="5"/>
      <c r="EM153" s="5"/>
      <c r="EN153" s="5"/>
      <c r="EO153" s="5"/>
      <c r="EP153" s="5"/>
      <c r="EQ153" s="5"/>
      <c r="ER153" s="5"/>
      <c r="ES153" s="5"/>
      <c r="ET153" s="5"/>
      <c r="EU153" s="5"/>
      <c r="EV153" s="5"/>
      <c r="EW153" s="5"/>
      <c r="EX153" s="5"/>
      <c r="EY153" s="5"/>
      <c r="EZ153" s="5"/>
      <c r="FA153" s="5"/>
      <c r="FB153" s="5"/>
      <c r="FC153" s="5"/>
    </row>
    <row r="154" spans="1:159" ht="15" customHeight="1">
      <c r="A154" s="44">
        <v>4</v>
      </c>
      <c r="B154" s="55" t="str">
        <f>VLOOKUP(Ruimtestaat[[#This Row],[Code]],Locaties[[Code]:[Locatie]],2,FALSE)</f>
        <v xml:space="preserve">MET Praktijkonderwijs </v>
      </c>
      <c r="C154" s="55" t="str">
        <f>VLOOKUP(Ruimtestaat[[#This Row],[Code]],Locaties[[#All],[Code]:[Adres]],3,FALSE)</f>
        <v>Koetshuislaan 1</v>
      </c>
      <c r="D154" s="55" t="str">
        <f>VLOOKUP(Ruimtestaat[[#This Row],[Code]],Locaties[#All],4,FALSE)</f>
        <v>Waalwijk</v>
      </c>
      <c r="E154" s="44"/>
      <c r="F154" s="44" t="s">
        <v>392</v>
      </c>
      <c r="G154" s="148" t="s">
        <v>200</v>
      </c>
      <c r="H154" s="47" t="s">
        <v>201</v>
      </c>
      <c r="I154" s="7">
        <v>11</v>
      </c>
      <c r="J154" s="56" t="str">
        <f>VLOOKUP(Ruimtestaat[[#This Row],[Ruimte code]],Ruimtegroepen[[#All],[Code]:[Ruimte omschrijving]],2,FALSE)</f>
        <v>Garderobes</v>
      </c>
      <c r="K154" s="44" t="s">
        <v>18</v>
      </c>
      <c r="L154" s="47" t="s">
        <v>124</v>
      </c>
      <c r="M154" s="147">
        <v>19</v>
      </c>
      <c r="N154" s="44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  <c r="DY154" s="5"/>
      <c r="DZ154" s="5"/>
      <c r="EA154" s="5"/>
      <c r="EB154" s="5"/>
      <c r="EC154" s="5"/>
      <c r="ED154" s="5"/>
      <c r="EE154" s="5"/>
      <c r="EF154" s="5"/>
      <c r="EG154" s="5"/>
      <c r="EH154" s="5"/>
      <c r="EI154" s="5"/>
      <c r="EJ154" s="5"/>
      <c r="EK154" s="5"/>
      <c r="EL154" s="5"/>
      <c r="EM154" s="5"/>
      <c r="EN154" s="5"/>
      <c r="EO154" s="5"/>
      <c r="EP154" s="5"/>
      <c r="EQ154" s="5"/>
      <c r="ER154" s="5"/>
      <c r="ES154" s="5"/>
      <c r="ET154" s="5"/>
      <c r="EU154" s="5"/>
      <c r="EV154" s="5"/>
      <c r="EW154" s="5"/>
      <c r="EX154" s="5"/>
      <c r="EY154" s="5"/>
      <c r="EZ154" s="5"/>
      <c r="FA154" s="5"/>
      <c r="FB154" s="5"/>
      <c r="FC154" s="5"/>
    </row>
    <row r="155" spans="1:159" ht="15" customHeight="1">
      <c r="A155" s="44">
        <v>4</v>
      </c>
      <c r="B155" s="55" t="str">
        <f>VLOOKUP(Ruimtestaat[[#This Row],[Code]],Locaties[[Code]:[Locatie]],2,FALSE)</f>
        <v xml:space="preserve">MET Praktijkonderwijs </v>
      </c>
      <c r="C155" s="55" t="str">
        <f>VLOOKUP(Ruimtestaat[[#This Row],[Code]],Locaties[[#All],[Code]:[Adres]],3,FALSE)</f>
        <v>Koetshuislaan 1</v>
      </c>
      <c r="D155" s="55" t="str">
        <f>VLOOKUP(Ruimtestaat[[#This Row],[Code]],Locaties[#All],4,FALSE)</f>
        <v>Waalwijk</v>
      </c>
      <c r="E155" s="44"/>
      <c r="F155" s="44" t="s">
        <v>392</v>
      </c>
      <c r="G155" s="148" t="s">
        <v>202</v>
      </c>
      <c r="H155" s="47" t="s">
        <v>204</v>
      </c>
      <c r="I155" s="7">
        <v>5</v>
      </c>
      <c r="J155" s="56" t="str">
        <f>VLOOKUP(Ruimtestaat[[#This Row],[Ruimte code]],Ruimtegroepen[[#All],[Code]:[Ruimte omschrijving]],2,FALSE)</f>
        <v>Sanitair</v>
      </c>
      <c r="K155" s="44" t="s">
        <v>19</v>
      </c>
      <c r="L155" s="47" t="s">
        <v>367</v>
      </c>
      <c r="M155" s="147">
        <v>8</v>
      </c>
      <c r="N155" s="149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  <c r="DY155" s="5"/>
      <c r="DZ155" s="5"/>
      <c r="EA155" s="5"/>
      <c r="EB155" s="5"/>
      <c r="EC155" s="5"/>
      <c r="ED155" s="5"/>
      <c r="EE155" s="5"/>
      <c r="EF155" s="5"/>
      <c r="EG155" s="5"/>
      <c r="EH155" s="5"/>
      <c r="EI155" s="5"/>
      <c r="EJ155" s="5"/>
      <c r="EK155" s="5"/>
      <c r="EL155" s="5"/>
      <c r="EM155" s="5"/>
      <c r="EN155" s="5"/>
      <c r="EO155" s="5"/>
      <c r="EP155" s="5"/>
      <c r="EQ155" s="5"/>
      <c r="ER155" s="5"/>
      <c r="ES155" s="5"/>
      <c r="ET155" s="5"/>
      <c r="EU155" s="5"/>
      <c r="EV155" s="5"/>
      <c r="EW155" s="5"/>
      <c r="EX155" s="5"/>
      <c r="EY155" s="5"/>
      <c r="EZ155" s="5"/>
      <c r="FA155" s="5"/>
      <c r="FB155" s="5"/>
      <c r="FC155" s="5"/>
    </row>
    <row r="156" spans="1:159" ht="15" customHeight="1">
      <c r="A156" s="44">
        <v>4</v>
      </c>
      <c r="B156" s="55" t="str">
        <f>VLOOKUP(Ruimtestaat[[#This Row],[Code]],Locaties[[Code]:[Locatie]],2,FALSE)</f>
        <v xml:space="preserve">MET Praktijkonderwijs </v>
      </c>
      <c r="C156" s="55" t="str">
        <f>VLOOKUP(Ruimtestaat[[#This Row],[Code]],Locaties[[#All],[Code]:[Adres]],3,FALSE)</f>
        <v>Koetshuislaan 1</v>
      </c>
      <c r="D156" s="55" t="str">
        <f>VLOOKUP(Ruimtestaat[[#This Row],[Code]],Locaties[#All],4,FALSE)</f>
        <v>Waalwijk</v>
      </c>
      <c r="E156" s="44"/>
      <c r="F156" s="44" t="s">
        <v>392</v>
      </c>
      <c r="G156" s="148" t="s">
        <v>203</v>
      </c>
      <c r="H156" s="47" t="s">
        <v>205</v>
      </c>
      <c r="I156" s="7">
        <v>5</v>
      </c>
      <c r="J156" s="56" t="str">
        <f>VLOOKUP(Ruimtestaat[[#This Row],[Ruimte code]],Ruimtegroepen[[#All],[Code]:[Ruimte omschrijving]],2,FALSE)</f>
        <v>Sanitair</v>
      </c>
      <c r="K156" s="44" t="s">
        <v>19</v>
      </c>
      <c r="L156" s="47" t="s">
        <v>367</v>
      </c>
      <c r="M156" s="147">
        <v>8</v>
      </c>
      <c r="N156" s="149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  <c r="DY156" s="5"/>
      <c r="DZ156" s="5"/>
      <c r="EA156" s="5"/>
      <c r="EB156" s="5"/>
      <c r="EC156" s="5"/>
      <c r="ED156" s="5"/>
      <c r="EE156" s="5"/>
      <c r="EF156" s="5"/>
      <c r="EG156" s="5"/>
      <c r="EH156" s="5"/>
      <c r="EI156" s="5"/>
      <c r="EJ156" s="5"/>
      <c r="EK156" s="5"/>
      <c r="EL156" s="5"/>
      <c r="EM156" s="5"/>
      <c r="EN156" s="5"/>
      <c r="EO156" s="5"/>
      <c r="EP156" s="5"/>
      <c r="EQ156" s="5"/>
      <c r="ER156" s="5"/>
      <c r="ES156" s="5"/>
      <c r="ET156" s="5"/>
      <c r="EU156" s="5"/>
      <c r="EV156" s="5"/>
      <c r="EW156" s="5"/>
      <c r="EX156" s="5"/>
      <c r="EY156" s="5"/>
      <c r="EZ156" s="5"/>
      <c r="FA156" s="5"/>
      <c r="FB156" s="5"/>
      <c r="FC156" s="5"/>
    </row>
    <row r="157" spans="1:159" ht="15" customHeight="1">
      <c r="A157" s="44">
        <v>4</v>
      </c>
      <c r="B157" s="55" t="str">
        <f>VLOOKUP(Ruimtestaat[[#This Row],[Code]],Locaties[[Code]:[Locatie]],2,FALSE)</f>
        <v xml:space="preserve">MET Praktijkonderwijs </v>
      </c>
      <c r="C157" s="55" t="str">
        <f>VLOOKUP(Ruimtestaat[[#This Row],[Code]],Locaties[[#All],[Code]:[Adres]],3,FALSE)</f>
        <v>Koetshuislaan 1</v>
      </c>
      <c r="D157" s="55" t="str">
        <f>VLOOKUP(Ruimtestaat[[#This Row],[Code]],Locaties[#All],4,FALSE)</f>
        <v>Waalwijk</v>
      </c>
      <c r="E157" s="44"/>
      <c r="F157" s="44" t="s">
        <v>392</v>
      </c>
      <c r="G157" s="148" t="s">
        <v>206</v>
      </c>
      <c r="H157" s="47" t="s">
        <v>158</v>
      </c>
      <c r="I157" s="7">
        <v>10</v>
      </c>
      <c r="J157" s="56" t="str">
        <f>VLOOKUP(Ruimtestaat[[#This Row],[Ruimte code]],Ruimtegroepen[[#All],[Code]:[Ruimte omschrijving]],2,FALSE)</f>
        <v>Trappenhuizen/lift</v>
      </c>
      <c r="K157" s="44" t="s">
        <v>20</v>
      </c>
      <c r="L157" s="47" t="s">
        <v>29</v>
      </c>
      <c r="M157" s="147">
        <v>25</v>
      </c>
      <c r="N157" s="44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  <c r="DY157" s="5"/>
      <c r="DZ157" s="5"/>
      <c r="EA157" s="5"/>
      <c r="EB157" s="5"/>
      <c r="EC157" s="5"/>
      <c r="ED157" s="5"/>
      <c r="EE157" s="5"/>
      <c r="EF157" s="5"/>
      <c r="EG157" s="5"/>
      <c r="EH157" s="5"/>
      <c r="EI157" s="5"/>
      <c r="EJ157" s="5"/>
      <c r="EK157" s="5"/>
      <c r="EL157" s="5"/>
      <c r="EM157" s="5"/>
      <c r="EN157" s="5"/>
      <c r="EO157" s="5"/>
      <c r="EP157" s="5"/>
      <c r="EQ157" s="5"/>
      <c r="ER157" s="5"/>
      <c r="ES157" s="5"/>
      <c r="ET157" s="5"/>
      <c r="EU157" s="5"/>
      <c r="EV157" s="5"/>
      <c r="EW157" s="5"/>
      <c r="EX157" s="5"/>
      <c r="EY157" s="5"/>
      <c r="EZ157" s="5"/>
      <c r="FA157" s="5"/>
      <c r="FB157" s="5"/>
      <c r="FC157" s="5"/>
    </row>
    <row r="158" spans="1:159" ht="15" customHeight="1">
      <c r="A158" s="44">
        <v>4</v>
      </c>
      <c r="B158" s="55" t="str">
        <f>VLOOKUP(Ruimtestaat[[#This Row],[Code]],Locaties[[Code]:[Locatie]],2,FALSE)</f>
        <v xml:space="preserve">MET Praktijkonderwijs </v>
      </c>
      <c r="C158" s="55" t="str">
        <f>VLOOKUP(Ruimtestaat[[#This Row],[Code]],Locaties[[#All],[Code]:[Adres]],3,FALSE)</f>
        <v>Koetshuislaan 1</v>
      </c>
      <c r="D158" s="55" t="str">
        <f>VLOOKUP(Ruimtestaat[[#This Row],[Code]],Locaties[#All],4,FALSE)</f>
        <v>Waalwijk</v>
      </c>
      <c r="E158" s="44"/>
      <c r="F158" s="44" t="s">
        <v>401</v>
      </c>
      <c r="G158" s="148" t="s">
        <v>208</v>
      </c>
      <c r="H158" s="47" t="s">
        <v>158</v>
      </c>
      <c r="I158" s="7">
        <v>10</v>
      </c>
      <c r="J158" s="56" t="str">
        <f>VLOOKUP(Ruimtestaat[[#This Row],[Ruimte code]],Ruimtegroepen[[#All],[Code]:[Ruimte omschrijving]],2,FALSE)</f>
        <v>Trappenhuizen/lift</v>
      </c>
      <c r="K158" s="44" t="s">
        <v>20</v>
      </c>
      <c r="L158" s="47" t="s">
        <v>29</v>
      </c>
      <c r="M158" s="147">
        <v>25</v>
      </c>
      <c r="N158" s="149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  <c r="DY158" s="5"/>
      <c r="DZ158" s="5"/>
      <c r="EA158" s="5"/>
      <c r="EB158" s="5"/>
      <c r="EC158" s="5"/>
      <c r="ED158" s="5"/>
      <c r="EE158" s="5"/>
      <c r="EF158" s="5"/>
      <c r="EG158" s="5"/>
      <c r="EH158" s="5"/>
      <c r="EI158" s="5"/>
      <c r="EJ158" s="5"/>
      <c r="EK158" s="5"/>
      <c r="EL158" s="5"/>
      <c r="EM158" s="5"/>
      <c r="EN158" s="5"/>
      <c r="EO158" s="5"/>
      <c r="EP158" s="5"/>
      <c r="EQ158" s="5"/>
      <c r="ER158" s="5"/>
      <c r="ES158" s="5"/>
      <c r="ET158" s="5"/>
      <c r="EU158" s="5"/>
      <c r="EV158" s="5"/>
      <c r="EW158" s="5"/>
      <c r="EX158" s="5"/>
      <c r="EY158" s="5"/>
      <c r="EZ158" s="5"/>
      <c r="FA158" s="5"/>
      <c r="FB158" s="5"/>
      <c r="FC158" s="5"/>
    </row>
    <row r="159" spans="1:159" ht="15" customHeight="1">
      <c r="A159" s="44">
        <v>4</v>
      </c>
      <c r="B159" s="55" t="str">
        <f>VLOOKUP(Ruimtestaat[[#This Row],[Code]],Locaties[[Code]:[Locatie]],2,FALSE)</f>
        <v xml:space="preserve">MET Praktijkonderwijs </v>
      </c>
      <c r="C159" s="55" t="str">
        <f>VLOOKUP(Ruimtestaat[[#This Row],[Code]],Locaties[[#All],[Code]:[Adres]],3,FALSE)</f>
        <v>Koetshuislaan 1</v>
      </c>
      <c r="D159" s="55" t="str">
        <f>VLOOKUP(Ruimtestaat[[#This Row],[Code]],Locaties[#All],4,FALSE)</f>
        <v>Waalwijk</v>
      </c>
      <c r="E159" s="44"/>
      <c r="F159" s="44" t="s">
        <v>401</v>
      </c>
      <c r="G159" s="148" t="s">
        <v>207</v>
      </c>
      <c r="H159" s="47" t="s">
        <v>128</v>
      </c>
      <c r="I159" s="7">
        <v>6</v>
      </c>
      <c r="J159" s="56" t="str">
        <f>VLOOKUP(Ruimtestaat[[#This Row],[Ruimte code]],Ruimtegroepen[[#All],[Code]:[Ruimte omschrijving]],2,FALSE)</f>
        <v>Gangen/hallen</v>
      </c>
      <c r="K159" s="44" t="s">
        <v>18</v>
      </c>
      <c r="L159" s="47" t="s">
        <v>124</v>
      </c>
      <c r="M159" s="147">
        <v>12</v>
      </c>
      <c r="N159" s="149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  <c r="DY159" s="5"/>
      <c r="DZ159" s="5"/>
      <c r="EA159" s="5"/>
      <c r="EB159" s="5"/>
      <c r="EC159" s="5"/>
      <c r="ED159" s="5"/>
      <c r="EE159" s="5"/>
      <c r="EF159" s="5"/>
      <c r="EG159" s="5"/>
      <c r="EH159" s="5"/>
      <c r="EI159" s="5"/>
      <c r="EJ159" s="5"/>
      <c r="EK159" s="5"/>
      <c r="EL159" s="5"/>
      <c r="EM159" s="5"/>
      <c r="EN159" s="5"/>
      <c r="EO159" s="5"/>
      <c r="EP159" s="5"/>
      <c r="EQ159" s="5"/>
      <c r="ER159" s="5"/>
      <c r="ES159" s="5"/>
      <c r="ET159" s="5"/>
      <c r="EU159" s="5"/>
      <c r="EV159" s="5"/>
      <c r="EW159" s="5"/>
      <c r="EX159" s="5"/>
      <c r="EY159" s="5"/>
      <c r="EZ159" s="5"/>
      <c r="FA159" s="5"/>
      <c r="FB159" s="5"/>
      <c r="FC159" s="5"/>
    </row>
    <row r="160" spans="1:159" ht="15" customHeight="1">
      <c r="A160" s="44">
        <v>4</v>
      </c>
      <c r="B160" s="55" t="str">
        <f>VLOOKUP(Ruimtestaat[[#This Row],[Code]],Locaties[[Code]:[Locatie]],2,FALSE)</f>
        <v xml:space="preserve">MET Praktijkonderwijs </v>
      </c>
      <c r="C160" s="55" t="str">
        <f>VLOOKUP(Ruimtestaat[[#This Row],[Code]],Locaties[[#All],[Code]:[Adres]],3,FALSE)</f>
        <v>Koetshuislaan 1</v>
      </c>
      <c r="D160" s="55" t="str">
        <f>VLOOKUP(Ruimtestaat[[#This Row],[Code]],Locaties[#All],4,FALSE)</f>
        <v>Waalwijk</v>
      </c>
      <c r="E160" s="44"/>
      <c r="F160" s="44" t="s">
        <v>401</v>
      </c>
      <c r="G160" s="148" t="s">
        <v>209</v>
      </c>
      <c r="H160" s="47" t="s">
        <v>162</v>
      </c>
      <c r="I160" s="7">
        <v>5</v>
      </c>
      <c r="J160" s="56" t="str">
        <f>VLOOKUP(Ruimtestaat[[#This Row],[Ruimte code]],Ruimtegroepen[[#All],[Code]:[Ruimte omschrijving]],2,FALSE)</f>
        <v>Sanitair</v>
      </c>
      <c r="K160" s="44" t="s">
        <v>19</v>
      </c>
      <c r="L160" s="47" t="s">
        <v>367</v>
      </c>
      <c r="M160" s="147">
        <v>14</v>
      </c>
      <c r="N160" s="44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  <c r="DY160" s="5"/>
      <c r="DZ160" s="5"/>
      <c r="EA160" s="5"/>
      <c r="EB160" s="5"/>
      <c r="EC160" s="5"/>
      <c r="ED160" s="5"/>
      <c r="EE160" s="5"/>
      <c r="EF160" s="5"/>
      <c r="EG160" s="5"/>
      <c r="EH160" s="5"/>
      <c r="EI160" s="5"/>
      <c r="EJ160" s="5"/>
      <c r="EK160" s="5"/>
      <c r="EL160" s="5"/>
      <c r="EM160" s="5"/>
      <c r="EN160" s="5"/>
      <c r="EO160" s="5"/>
      <c r="EP160" s="5"/>
      <c r="EQ160" s="5"/>
      <c r="ER160" s="5"/>
      <c r="ES160" s="5"/>
      <c r="ET160" s="5"/>
      <c r="EU160" s="5"/>
      <c r="EV160" s="5"/>
      <c r="EW160" s="5"/>
      <c r="EX160" s="5"/>
      <c r="EY160" s="5"/>
      <c r="EZ160" s="5"/>
      <c r="FA160" s="5"/>
      <c r="FB160" s="5"/>
      <c r="FC160" s="5"/>
    </row>
    <row r="161" spans="1:159" ht="15" customHeight="1">
      <c r="A161" s="44">
        <v>4</v>
      </c>
      <c r="B161" s="55" t="str">
        <f>VLOOKUP(Ruimtestaat[[#This Row],[Code]],Locaties[[Code]:[Locatie]],2,FALSE)</f>
        <v xml:space="preserve">MET Praktijkonderwijs </v>
      </c>
      <c r="C161" s="55" t="str">
        <f>VLOOKUP(Ruimtestaat[[#This Row],[Code]],Locaties[[#All],[Code]:[Adres]],3,FALSE)</f>
        <v>Koetshuislaan 1</v>
      </c>
      <c r="D161" s="55" t="str">
        <f>VLOOKUP(Ruimtestaat[[#This Row],[Code]],Locaties[#All],4,FALSE)</f>
        <v>Waalwijk</v>
      </c>
      <c r="E161" s="44"/>
      <c r="F161" s="44" t="s">
        <v>401</v>
      </c>
      <c r="G161" s="148" t="s">
        <v>210</v>
      </c>
      <c r="H161" s="47" t="s">
        <v>163</v>
      </c>
      <c r="I161" s="7">
        <v>5</v>
      </c>
      <c r="J161" s="56" t="str">
        <f>VLOOKUP(Ruimtestaat[[#This Row],[Ruimte code]],Ruimtegroepen[[#All],[Code]:[Ruimte omschrijving]],2,FALSE)</f>
        <v>Sanitair</v>
      </c>
      <c r="K161" s="44" t="s">
        <v>19</v>
      </c>
      <c r="L161" s="47" t="s">
        <v>367</v>
      </c>
      <c r="M161" s="147">
        <v>8</v>
      </c>
      <c r="N161" s="149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  <c r="DY161" s="5"/>
      <c r="DZ161" s="5"/>
      <c r="EA161" s="5"/>
      <c r="EB161" s="5"/>
      <c r="EC161" s="5"/>
      <c r="ED161" s="5"/>
      <c r="EE161" s="5"/>
      <c r="EF161" s="5"/>
      <c r="EG161" s="5"/>
      <c r="EH161" s="5"/>
      <c r="EI161" s="5"/>
      <c r="EJ161" s="5"/>
      <c r="EK161" s="5"/>
      <c r="EL161" s="5"/>
      <c r="EM161" s="5"/>
      <c r="EN161" s="5"/>
      <c r="EO161" s="5"/>
      <c r="EP161" s="5"/>
      <c r="EQ161" s="5"/>
      <c r="ER161" s="5"/>
      <c r="ES161" s="5"/>
      <c r="ET161" s="5"/>
      <c r="EU161" s="5"/>
      <c r="EV161" s="5"/>
      <c r="EW161" s="5"/>
      <c r="EX161" s="5"/>
      <c r="EY161" s="5"/>
      <c r="EZ161" s="5"/>
      <c r="FA161" s="5"/>
      <c r="FB161" s="5"/>
      <c r="FC161" s="5"/>
    </row>
    <row r="162" spans="1:159" ht="15" customHeight="1">
      <c r="A162" s="44">
        <v>4</v>
      </c>
      <c r="B162" s="55" t="str">
        <f>VLOOKUP(Ruimtestaat[[#This Row],[Code]],Locaties[[Code]:[Locatie]],2,FALSE)</f>
        <v xml:space="preserve">MET Praktijkonderwijs </v>
      </c>
      <c r="C162" s="55" t="str">
        <f>VLOOKUP(Ruimtestaat[[#This Row],[Code]],Locaties[[#All],[Code]:[Adres]],3,FALSE)</f>
        <v>Koetshuislaan 1</v>
      </c>
      <c r="D162" s="55" t="str">
        <f>VLOOKUP(Ruimtestaat[[#This Row],[Code]],Locaties[#All],4,FALSE)</f>
        <v>Waalwijk</v>
      </c>
      <c r="E162" s="44"/>
      <c r="F162" s="44" t="s">
        <v>401</v>
      </c>
      <c r="G162" s="148" t="s">
        <v>211</v>
      </c>
      <c r="H162" s="47" t="s">
        <v>128</v>
      </c>
      <c r="I162" s="7">
        <v>6</v>
      </c>
      <c r="J162" s="56" t="str">
        <f>VLOOKUP(Ruimtestaat[[#This Row],[Ruimte code]],Ruimtegroepen[[#All],[Code]:[Ruimte omschrijving]],2,FALSE)</f>
        <v>Gangen/hallen</v>
      </c>
      <c r="K162" s="44" t="s">
        <v>18</v>
      </c>
      <c r="L162" s="47" t="s">
        <v>124</v>
      </c>
      <c r="M162" s="147">
        <v>150</v>
      </c>
      <c r="N162" s="149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  <c r="DY162" s="5"/>
      <c r="DZ162" s="5"/>
      <c r="EA162" s="5"/>
      <c r="EB162" s="5"/>
      <c r="EC162" s="5"/>
      <c r="ED162" s="5"/>
      <c r="EE162" s="5"/>
      <c r="EF162" s="5"/>
      <c r="EG162" s="5"/>
      <c r="EH162" s="5"/>
      <c r="EI162" s="5"/>
      <c r="EJ162" s="5"/>
      <c r="EK162" s="5"/>
      <c r="EL162" s="5"/>
      <c r="EM162" s="5"/>
      <c r="EN162" s="5"/>
      <c r="EO162" s="5"/>
      <c r="EP162" s="5"/>
      <c r="EQ162" s="5"/>
      <c r="ER162" s="5"/>
      <c r="ES162" s="5"/>
      <c r="ET162" s="5"/>
      <c r="EU162" s="5"/>
      <c r="EV162" s="5"/>
      <c r="EW162" s="5"/>
      <c r="EX162" s="5"/>
      <c r="EY162" s="5"/>
      <c r="EZ162" s="5"/>
      <c r="FA162" s="5"/>
      <c r="FB162" s="5"/>
      <c r="FC162" s="5"/>
    </row>
    <row r="163" spans="1:159" ht="15" customHeight="1">
      <c r="A163" s="44">
        <v>4</v>
      </c>
      <c r="B163" s="55" t="str">
        <f>VLOOKUP(Ruimtestaat[[#This Row],[Code]],Locaties[[Code]:[Locatie]],2,FALSE)</f>
        <v xml:space="preserve">MET Praktijkonderwijs </v>
      </c>
      <c r="C163" s="55" t="str">
        <f>VLOOKUP(Ruimtestaat[[#This Row],[Code]],Locaties[[#All],[Code]:[Adres]],3,FALSE)</f>
        <v>Koetshuislaan 1</v>
      </c>
      <c r="D163" s="55" t="str">
        <f>VLOOKUP(Ruimtestaat[[#This Row],[Code]],Locaties[#All],4,FALSE)</f>
        <v>Waalwijk</v>
      </c>
      <c r="E163" s="44"/>
      <c r="F163" s="44" t="s">
        <v>401</v>
      </c>
      <c r="G163" s="148" t="s">
        <v>212</v>
      </c>
      <c r="H163" s="47" t="s">
        <v>134</v>
      </c>
      <c r="I163" s="7">
        <v>16</v>
      </c>
      <c r="J163" s="56" t="str">
        <f>VLOOKUP(Ruimtestaat[[#This Row],[Ruimte code]],Ruimtegroepen[[#All],[Code]:[Ruimte omschrijving]],2,FALSE)</f>
        <v>Leslokalen</v>
      </c>
      <c r="K163" s="44" t="s">
        <v>18</v>
      </c>
      <c r="L163" s="47" t="s">
        <v>124</v>
      </c>
      <c r="M163" s="147">
        <v>49.8</v>
      </c>
      <c r="N163" s="44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  <c r="DY163" s="5"/>
      <c r="DZ163" s="5"/>
      <c r="EA163" s="5"/>
      <c r="EB163" s="5"/>
      <c r="EC163" s="5"/>
      <c r="ED163" s="5"/>
      <c r="EE163" s="5"/>
      <c r="EF163" s="5"/>
      <c r="EG163" s="5"/>
      <c r="EH163" s="5"/>
      <c r="EI163" s="5"/>
      <c r="EJ163" s="5"/>
      <c r="EK163" s="5"/>
      <c r="EL163" s="5"/>
      <c r="EM163" s="5"/>
      <c r="EN163" s="5"/>
      <c r="EO163" s="5"/>
      <c r="EP163" s="5"/>
      <c r="EQ163" s="5"/>
      <c r="ER163" s="5"/>
      <c r="ES163" s="5"/>
      <c r="ET163" s="5"/>
      <c r="EU163" s="5"/>
      <c r="EV163" s="5"/>
      <c r="EW163" s="5"/>
      <c r="EX163" s="5"/>
      <c r="EY163" s="5"/>
      <c r="EZ163" s="5"/>
      <c r="FA163" s="5"/>
      <c r="FB163" s="5"/>
      <c r="FC163" s="5"/>
    </row>
    <row r="164" spans="1:159" ht="15" customHeight="1">
      <c r="A164" s="44">
        <v>4</v>
      </c>
      <c r="B164" s="55" t="str">
        <f>VLOOKUP(Ruimtestaat[[#This Row],[Code]],Locaties[[Code]:[Locatie]],2,FALSE)</f>
        <v xml:space="preserve">MET Praktijkonderwijs </v>
      </c>
      <c r="C164" s="55" t="str">
        <f>VLOOKUP(Ruimtestaat[[#This Row],[Code]],Locaties[[#All],[Code]:[Adres]],3,FALSE)</f>
        <v>Koetshuislaan 1</v>
      </c>
      <c r="D164" s="55" t="str">
        <f>VLOOKUP(Ruimtestaat[[#This Row],[Code]],Locaties[#All],4,FALSE)</f>
        <v>Waalwijk</v>
      </c>
      <c r="E164" s="44"/>
      <c r="F164" s="44" t="s">
        <v>401</v>
      </c>
      <c r="G164" s="148" t="s">
        <v>213</v>
      </c>
      <c r="H164" s="47" t="s">
        <v>134</v>
      </c>
      <c r="I164" s="7">
        <v>16</v>
      </c>
      <c r="J164" s="56" t="str">
        <f>VLOOKUP(Ruimtestaat[[#This Row],[Ruimte code]],Ruimtegroepen[[#All],[Code]:[Ruimte omschrijving]],2,FALSE)</f>
        <v>Leslokalen</v>
      </c>
      <c r="K164" s="44" t="s">
        <v>18</v>
      </c>
      <c r="L164" s="47" t="s">
        <v>124</v>
      </c>
      <c r="M164" s="147">
        <v>49.3</v>
      </c>
      <c r="N164" s="149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  <c r="DY164" s="5"/>
      <c r="DZ164" s="5"/>
      <c r="EA164" s="5"/>
      <c r="EB164" s="5"/>
      <c r="EC164" s="5"/>
      <c r="ED164" s="5"/>
      <c r="EE164" s="5"/>
      <c r="EF164" s="5"/>
      <c r="EG164" s="5"/>
      <c r="EH164" s="5"/>
      <c r="EI164" s="5"/>
      <c r="EJ164" s="5"/>
      <c r="EK164" s="5"/>
      <c r="EL164" s="5"/>
      <c r="EM164" s="5"/>
      <c r="EN164" s="5"/>
      <c r="EO164" s="5"/>
      <c r="EP164" s="5"/>
      <c r="EQ164" s="5"/>
      <c r="ER164" s="5"/>
      <c r="ES164" s="5"/>
      <c r="ET164" s="5"/>
      <c r="EU164" s="5"/>
      <c r="EV164" s="5"/>
      <c r="EW164" s="5"/>
      <c r="EX164" s="5"/>
      <c r="EY164" s="5"/>
      <c r="EZ164" s="5"/>
      <c r="FA164" s="5"/>
      <c r="FB164" s="5"/>
      <c r="FC164" s="5"/>
    </row>
    <row r="165" spans="1:159" ht="15" customHeight="1">
      <c r="A165" s="44">
        <v>4</v>
      </c>
      <c r="B165" s="55" t="str">
        <f>VLOOKUP(Ruimtestaat[[#This Row],[Code]],Locaties[[Code]:[Locatie]],2,FALSE)</f>
        <v xml:space="preserve">MET Praktijkonderwijs </v>
      </c>
      <c r="C165" s="55" t="str">
        <f>VLOOKUP(Ruimtestaat[[#This Row],[Code]],Locaties[[#All],[Code]:[Adres]],3,FALSE)</f>
        <v>Koetshuislaan 1</v>
      </c>
      <c r="D165" s="55" t="str">
        <f>VLOOKUP(Ruimtestaat[[#This Row],[Code]],Locaties[#All],4,FALSE)</f>
        <v>Waalwijk</v>
      </c>
      <c r="E165" s="44"/>
      <c r="F165" s="44" t="s">
        <v>401</v>
      </c>
      <c r="G165" s="148" t="s">
        <v>214</v>
      </c>
      <c r="H165" s="47" t="s">
        <v>134</v>
      </c>
      <c r="I165" s="7">
        <v>16</v>
      </c>
      <c r="J165" s="56" t="str">
        <f>VLOOKUP(Ruimtestaat[[#This Row],[Ruimte code]],Ruimtegroepen[[#All],[Code]:[Ruimte omschrijving]],2,FALSE)</f>
        <v>Leslokalen</v>
      </c>
      <c r="K165" s="44" t="s">
        <v>18</v>
      </c>
      <c r="L165" s="47" t="s">
        <v>124</v>
      </c>
      <c r="M165" s="147">
        <v>50.6</v>
      </c>
      <c r="N165" s="149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  <c r="DY165" s="5"/>
      <c r="DZ165" s="5"/>
      <c r="EA165" s="5"/>
      <c r="EB165" s="5"/>
      <c r="EC165" s="5"/>
      <c r="ED165" s="5"/>
      <c r="EE165" s="5"/>
      <c r="EF165" s="5"/>
      <c r="EG165" s="5"/>
      <c r="EH165" s="5"/>
      <c r="EI165" s="5"/>
      <c r="EJ165" s="5"/>
      <c r="EK165" s="5"/>
      <c r="EL165" s="5"/>
      <c r="EM165" s="5"/>
      <c r="EN165" s="5"/>
      <c r="EO165" s="5"/>
      <c r="EP165" s="5"/>
      <c r="EQ165" s="5"/>
      <c r="ER165" s="5"/>
      <c r="ES165" s="5"/>
      <c r="ET165" s="5"/>
      <c r="EU165" s="5"/>
      <c r="EV165" s="5"/>
      <c r="EW165" s="5"/>
      <c r="EX165" s="5"/>
      <c r="EY165" s="5"/>
      <c r="EZ165" s="5"/>
      <c r="FA165" s="5"/>
      <c r="FB165" s="5"/>
      <c r="FC165" s="5"/>
    </row>
    <row r="166" spans="1:159" ht="15" customHeight="1">
      <c r="A166" s="44">
        <v>4</v>
      </c>
      <c r="B166" s="55" t="str">
        <f>VLOOKUP(Ruimtestaat[[#This Row],[Code]],Locaties[[Code]:[Locatie]],2,FALSE)</f>
        <v xml:space="preserve">MET Praktijkonderwijs </v>
      </c>
      <c r="C166" s="55" t="str">
        <f>VLOOKUP(Ruimtestaat[[#This Row],[Code]],Locaties[[#All],[Code]:[Adres]],3,FALSE)</f>
        <v>Koetshuislaan 1</v>
      </c>
      <c r="D166" s="55" t="str">
        <f>VLOOKUP(Ruimtestaat[[#This Row],[Code]],Locaties[#All],4,FALSE)</f>
        <v>Waalwijk</v>
      </c>
      <c r="E166" s="44"/>
      <c r="F166" s="44" t="s">
        <v>401</v>
      </c>
      <c r="G166" s="148" t="s">
        <v>215</v>
      </c>
      <c r="H166" s="47" t="s">
        <v>134</v>
      </c>
      <c r="I166" s="7">
        <v>16</v>
      </c>
      <c r="J166" s="56" t="str">
        <f>VLOOKUP(Ruimtestaat[[#This Row],[Ruimte code]],Ruimtegroepen[[#All],[Code]:[Ruimte omschrijving]],2,FALSE)</f>
        <v>Leslokalen</v>
      </c>
      <c r="K166" s="44" t="s">
        <v>18</v>
      </c>
      <c r="L166" s="47" t="s">
        <v>124</v>
      </c>
      <c r="M166" s="147">
        <v>49.3</v>
      </c>
      <c r="N166" s="44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  <c r="DY166" s="5"/>
      <c r="DZ166" s="5"/>
      <c r="EA166" s="5"/>
      <c r="EB166" s="5"/>
      <c r="EC166" s="5"/>
      <c r="ED166" s="5"/>
      <c r="EE166" s="5"/>
      <c r="EF166" s="5"/>
      <c r="EG166" s="5"/>
      <c r="EH166" s="5"/>
      <c r="EI166" s="5"/>
      <c r="EJ166" s="5"/>
      <c r="EK166" s="5"/>
      <c r="EL166" s="5"/>
      <c r="EM166" s="5"/>
      <c r="EN166" s="5"/>
      <c r="EO166" s="5"/>
      <c r="EP166" s="5"/>
      <c r="EQ166" s="5"/>
      <c r="ER166" s="5"/>
      <c r="ES166" s="5"/>
      <c r="ET166" s="5"/>
      <c r="EU166" s="5"/>
      <c r="EV166" s="5"/>
      <c r="EW166" s="5"/>
      <c r="EX166" s="5"/>
      <c r="EY166" s="5"/>
      <c r="EZ166" s="5"/>
      <c r="FA166" s="5"/>
      <c r="FB166" s="5"/>
      <c r="FC166" s="5"/>
    </row>
    <row r="167" spans="1:159" ht="15" customHeight="1">
      <c r="A167" s="44">
        <v>4</v>
      </c>
      <c r="B167" s="55" t="str">
        <f>VLOOKUP(Ruimtestaat[[#This Row],[Code]],Locaties[[Code]:[Locatie]],2,FALSE)</f>
        <v xml:space="preserve">MET Praktijkonderwijs </v>
      </c>
      <c r="C167" s="55" t="str">
        <f>VLOOKUP(Ruimtestaat[[#This Row],[Code]],Locaties[[#All],[Code]:[Adres]],3,FALSE)</f>
        <v>Koetshuislaan 1</v>
      </c>
      <c r="D167" s="55" t="str">
        <f>VLOOKUP(Ruimtestaat[[#This Row],[Code]],Locaties[#All],4,FALSE)</f>
        <v>Waalwijk</v>
      </c>
      <c r="E167" s="44"/>
      <c r="F167" s="44" t="s">
        <v>401</v>
      </c>
      <c r="G167" s="148" t="s">
        <v>216</v>
      </c>
      <c r="H167" s="47" t="s">
        <v>128</v>
      </c>
      <c r="I167" s="7">
        <v>6</v>
      </c>
      <c r="J167" s="56" t="str">
        <f>VLOOKUP(Ruimtestaat[[#This Row],[Ruimte code]],Ruimtegroepen[[#All],[Code]:[Ruimte omschrijving]],2,FALSE)</f>
        <v>Gangen/hallen</v>
      </c>
      <c r="K167" s="44" t="s">
        <v>18</v>
      </c>
      <c r="L167" s="47" t="s">
        <v>124</v>
      </c>
      <c r="M167" s="147">
        <v>20</v>
      </c>
      <c r="N167" s="149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  <c r="DY167" s="5"/>
      <c r="DZ167" s="5"/>
      <c r="EA167" s="5"/>
      <c r="EB167" s="5"/>
      <c r="EC167" s="5"/>
      <c r="ED167" s="5"/>
      <c r="EE167" s="5"/>
      <c r="EF167" s="5"/>
      <c r="EG167" s="5"/>
      <c r="EH167" s="5"/>
      <c r="EI167" s="5"/>
      <c r="EJ167" s="5"/>
      <c r="EK167" s="5"/>
      <c r="EL167" s="5"/>
      <c r="EM167" s="5"/>
      <c r="EN167" s="5"/>
      <c r="EO167" s="5"/>
      <c r="EP167" s="5"/>
      <c r="EQ167" s="5"/>
      <c r="ER167" s="5"/>
      <c r="ES167" s="5"/>
      <c r="ET167" s="5"/>
      <c r="EU167" s="5"/>
      <c r="EV167" s="5"/>
      <c r="EW167" s="5"/>
      <c r="EX167" s="5"/>
      <c r="EY167" s="5"/>
      <c r="EZ167" s="5"/>
      <c r="FA167" s="5"/>
      <c r="FB167" s="5"/>
      <c r="FC167" s="5"/>
    </row>
    <row r="168" spans="1:159" ht="15" customHeight="1">
      <c r="A168" s="44">
        <v>4</v>
      </c>
      <c r="B168" s="55" t="str">
        <f>VLOOKUP(Ruimtestaat[[#This Row],[Code]],Locaties[[Code]:[Locatie]],2,FALSE)</f>
        <v xml:space="preserve">MET Praktijkonderwijs </v>
      </c>
      <c r="C168" s="55" t="str">
        <f>VLOOKUP(Ruimtestaat[[#This Row],[Code]],Locaties[[#All],[Code]:[Adres]],3,FALSE)</f>
        <v>Koetshuislaan 1</v>
      </c>
      <c r="D168" s="55" t="str">
        <f>VLOOKUP(Ruimtestaat[[#This Row],[Code]],Locaties[#All],4,FALSE)</f>
        <v>Waalwijk</v>
      </c>
      <c r="E168" s="44"/>
      <c r="F168" s="44" t="s">
        <v>401</v>
      </c>
      <c r="G168" s="148" t="s">
        <v>217</v>
      </c>
      <c r="H168" s="47" t="s">
        <v>218</v>
      </c>
      <c r="I168" s="44">
        <v>2</v>
      </c>
      <c r="J168" s="56" t="str">
        <f>VLOOKUP(Ruimtestaat[[#This Row],[Ruimte code]],Ruimtegroepen[[#All],[Code]:[Ruimte omschrijving]],2,FALSE)</f>
        <v>Kantoren</v>
      </c>
      <c r="K168" s="44" t="s">
        <v>17</v>
      </c>
      <c r="L168" s="47" t="s">
        <v>6</v>
      </c>
      <c r="M168" s="147">
        <v>12</v>
      </c>
      <c r="N168" s="149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  <c r="DY168" s="5"/>
      <c r="DZ168" s="5"/>
      <c r="EA168" s="5"/>
      <c r="EB168" s="5"/>
      <c r="EC168" s="5"/>
      <c r="ED168" s="5"/>
      <c r="EE168" s="5"/>
      <c r="EF168" s="5"/>
      <c r="EG168" s="5"/>
      <c r="EH168" s="5"/>
      <c r="EI168" s="5"/>
      <c r="EJ168" s="5"/>
      <c r="EK168" s="5"/>
      <c r="EL168" s="5"/>
      <c r="EM168" s="5"/>
      <c r="EN168" s="5"/>
      <c r="EO168" s="5"/>
      <c r="EP168" s="5"/>
      <c r="EQ168" s="5"/>
      <c r="ER168" s="5"/>
      <c r="ES168" s="5"/>
      <c r="ET168" s="5"/>
      <c r="EU168" s="5"/>
      <c r="EV168" s="5"/>
      <c r="EW168" s="5"/>
      <c r="EX168" s="5"/>
      <c r="EY168" s="5"/>
      <c r="EZ168" s="5"/>
      <c r="FA168" s="5"/>
      <c r="FB168" s="5"/>
      <c r="FC168" s="5"/>
    </row>
    <row r="169" spans="1:159" ht="15" customHeight="1">
      <c r="A169" s="44">
        <v>4</v>
      </c>
      <c r="B169" s="55" t="str">
        <f>VLOOKUP(Ruimtestaat[[#This Row],[Code]],Locaties[[Code]:[Locatie]],2,FALSE)</f>
        <v xml:space="preserve">MET Praktijkonderwijs </v>
      </c>
      <c r="C169" s="55" t="str">
        <f>VLOOKUP(Ruimtestaat[[#This Row],[Code]],Locaties[[#All],[Code]:[Adres]],3,FALSE)</f>
        <v>Koetshuislaan 1</v>
      </c>
      <c r="D169" s="55" t="str">
        <f>VLOOKUP(Ruimtestaat[[#This Row],[Code]],Locaties[#All],4,FALSE)</f>
        <v>Waalwijk</v>
      </c>
      <c r="E169" s="44"/>
      <c r="F169" s="44" t="s">
        <v>401</v>
      </c>
      <c r="G169" s="148" t="s">
        <v>219</v>
      </c>
      <c r="H169" s="47" t="s">
        <v>134</v>
      </c>
      <c r="I169" s="44">
        <v>16</v>
      </c>
      <c r="J169" s="56" t="str">
        <f>VLOOKUP(Ruimtestaat[[#This Row],[Ruimte code]],Ruimtegroepen[[#All],[Code]:[Ruimte omschrijving]],2,FALSE)</f>
        <v>Leslokalen</v>
      </c>
      <c r="K169" s="44" t="s">
        <v>18</v>
      </c>
      <c r="L169" s="47" t="s">
        <v>124</v>
      </c>
      <c r="M169" s="147">
        <v>49.1</v>
      </c>
      <c r="N169" s="44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  <c r="DY169" s="5"/>
      <c r="DZ169" s="5"/>
      <c r="EA169" s="5"/>
      <c r="EB169" s="5"/>
      <c r="EC169" s="5"/>
      <c r="ED169" s="5"/>
      <c r="EE169" s="5"/>
      <c r="EF169" s="5"/>
      <c r="EG169" s="5"/>
      <c r="EH169" s="5"/>
      <c r="EI169" s="5"/>
      <c r="EJ169" s="5"/>
      <c r="EK169" s="5"/>
      <c r="EL169" s="5"/>
      <c r="EM169" s="5"/>
      <c r="EN169" s="5"/>
      <c r="EO169" s="5"/>
      <c r="EP169" s="5"/>
      <c r="EQ169" s="5"/>
      <c r="ER169" s="5"/>
      <c r="ES169" s="5"/>
      <c r="ET169" s="5"/>
      <c r="EU169" s="5"/>
      <c r="EV169" s="5"/>
      <c r="EW169" s="5"/>
      <c r="EX169" s="5"/>
      <c r="EY169" s="5"/>
      <c r="EZ169" s="5"/>
      <c r="FA169" s="5"/>
      <c r="FB169" s="5"/>
      <c r="FC169" s="5"/>
    </row>
    <row r="170" spans="1:159" ht="15" customHeight="1">
      <c r="A170" s="44">
        <v>4</v>
      </c>
      <c r="B170" s="55" t="str">
        <f>VLOOKUP(Ruimtestaat[[#This Row],[Code]],Locaties[[Code]:[Locatie]],2,FALSE)</f>
        <v xml:space="preserve">MET Praktijkonderwijs </v>
      </c>
      <c r="C170" s="55" t="str">
        <f>VLOOKUP(Ruimtestaat[[#This Row],[Code]],Locaties[[#All],[Code]:[Adres]],3,FALSE)</f>
        <v>Koetshuislaan 1</v>
      </c>
      <c r="D170" s="55" t="str">
        <f>VLOOKUP(Ruimtestaat[[#This Row],[Code]],Locaties[#All],4,FALSE)</f>
        <v>Waalwijk</v>
      </c>
      <c r="E170" s="44"/>
      <c r="F170" s="44" t="s">
        <v>401</v>
      </c>
      <c r="G170" s="148" t="s">
        <v>220</v>
      </c>
      <c r="H170" s="47" t="s">
        <v>134</v>
      </c>
      <c r="I170" s="7">
        <v>16</v>
      </c>
      <c r="J170" s="56" t="str">
        <f>VLOOKUP(Ruimtestaat[[#This Row],[Ruimte code]],Ruimtegroepen[[#All],[Code]:[Ruimte omschrijving]],2,FALSE)</f>
        <v>Leslokalen</v>
      </c>
      <c r="K170" s="44" t="s">
        <v>18</v>
      </c>
      <c r="L170" s="47" t="s">
        <v>124</v>
      </c>
      <c r="M170" s="147">
        <v>49.1</v>
      </c>
      <c r="N170" s="149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  <c r="DY170" s="5"/>
      <c r="DZ170" s="5"/>
      <c r="EA170" s="5"/>
      <c r="EB170" s="5"/>
      <c r="EC170" s="5"/>
      <c r="ED170" s="5"/>
      <c r="EE170" s="5"/>
      <c r="EF170" s="5"/>
      <c r="EG170" s="5"/>
      <c r="EH170" s="5"/>
      <c r="EI170" s="5"/>
      <c r="EJ170" s="5"/>
      <c r="EK170" s="5"/>
      <c r="EL170" s="5"/>
      <c r="EM170" s="5"/>
      <c r="EN170" s="5"/>
      <c r="EO170" s="5"/>
      <c r="EP170" s="5"/>
      <c r="EQ170" s="5"/>
      <c r="ER170" s="5"/>
      <c r="ES170" s="5"/>
      <c r="ET170" s="5"/>
      <c r="EU170" s="5"/>
      <c r="EV170" s="5"/>
      <c r="EW170" s="5"/>
      <c r="EX170" s="5"/>
      <c r="EY170" s="5"/>
      <c r="EZ170" s="5"/>
      <c r="FA170" s="5"/>
      <c r="FB170" s="5"/>
      <c r="FC170" s="5"/>
    </row>
    <row r="171" spans="1:159" ht="15" customHeight="1">
      <c r="A171" s="44">
        <v>4</v>
      </c>
      <c r="B171" s="55" t="str">
        <f>VLOOKUP(Ruimtestaat[[#This Row],[Code]],Locaties[[Code]:[Locatie]],2,FALSE)</f>
        <v xml:space="preserve">MET Praktijkonderwijs </v>
      </c>
      <c r="C171" s="55" t="str">
        <f>VLOOKUP(Ruimtestaat[[#This Row],[Code]],Locaties[[#All],[Code]:[Adres]],3,FALSE)</f>
        <v>Koetshuislaan 1</v>
      </c>
      <c r="D171" s="55" t="str">
        <f>VLOOKUP(Ruimtestaat[[#This Row],[Code]],Locaties[#All],4,FALSE)</f>
        <v>Waalwijk</v>
      </c>
      <c r="E171" s="44"/>
      <c r="F171" s="44" t="s">
        <v>401</v>
      </c>
      <c r="G171" s="148" t="s">
        <v>221</v>
      </c>
      <c r="H171" s="47" t="s">
        <v>134</v>
      </c>
      <c r="I171" s="7">
        <v>16</v>
      </c>
      <c r="J171" s="56" t="str">
        <f>VLOOKUP(Ruimtestaat[[#This Row],[Ruimte code]],Ruimtegroepen[[#All],[Code]:[Ruimte omschrijving]],2,FALSE)</f>
        <v>Leslokalen</v>
      </c>
      <c r="K171" s="44" t="s">
        <v>18</v>
      </c>
      <c r="L171" s="47" t="s">
        <v>124</v>
      </c>
      <c r="M171" s="147">
        <v>65.7</v>
      </c>
      <c r="N171" s="149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  <c r="DY171" s="5"/>
      <c r="DZ171" s="5"/>
      <c r="EA171" s="5"/>
      <c r="EB171" s="5"/>
      <c r="EC171" s="5"/>
      <c r="ED171" s="5"/>
      <c r="EE171" s="5"/>
      <c r="EF171" s="5"/>
      <c r="EG171" s="5"/>
      <c r="EH171" s="5"/>
      <c r="EI171" s="5"/>
      <c r="EJ171" s="5"/>
      <c r="EK171" s="5"/>
      <c r="EL171" s="5"/>
      <c r="EM171" s="5"/>
      <c r="EN171" s="5"/>
      <c r="EO171" s="5"/>
      <c r="EP171" s="5"/>
      <c r="EQ171" s="5"/>
      <c r="ER171" s="5"/>
      <c r="ES171" s="5"/>
      <c r="ET171" s="5"/>
      <c r="EU171" s="5"/>
      <c r="EV171" s="5"/>
      <c r="EW171" s="5"/>
      <c r="EX171" s="5"/>
      <c r="EY171" s="5"/>
      <c r="EZ171" s="5"/>
      <c r="FA171" s="5"/>
      <c r="FB171" s="5"/>
      <c r="FC171" s="5"/>
    </row>
    <row r="172" spans="1:159" ht="15" customHeight="1">
      <c r="A172" s="44">
        <v>4</v>
      </c>
      <c r="B172" s="55" t="str">
        <f>VLOOKUP(Ruimtestaat[[#This Row],[Code]],Locaties[[Code]:[Locatie]],2,FALSE)</f>
        <v xml:space="preserve">MET Praktijkonderwijs </v>
      </c>
      <c r="C172" s="55" t="str">
        <f>VLOOKUP(Ruimtestaat[[#This Row],[Code]],Locaties[[#All],[Code]:[Adres]],3,FALSE)</f>
        <v>Koetshuislaan 1</v>
      </c>
      <c r="D172" s="55" t="str">
        <f>VLOOKUP(Ruimtestaat[[#This Row],[Code]],Locaties[#All],4,FALSE)</f>
        <v>Waalwijk</v>
      </c>
      <c r="E172" s="44"/>
      <c r="F172" s="44" t="s">
        <v>401</v>
      </c>
      <c r="G172" s="148" t="s">
        <v>222</v>
      </c>
      <c r="H172" s="47" t="s">
        <v>223</v>
      </c>
      <c r="I172" s="7">
        <v>16</v>
      </c>
      <c r="J172" s="56" t="str">
        <f>VLOOKUP(Ruimtestaat[[#This Row],[Ruimte code]],Ruimtegroepen[[#All],[Code]:[Ruimte omschrijving]],2,FALSE)</f>
        <v>Leslokalen</v>
      </c>
      <c r="K172" s="44" t="s">
        <v>17</v>
      </c>
      <c r="L172" s="47" t="s">
        <v>6</v>
      </c>
      <c r="M172" s="147">
        <v>180</v>
      </c>
      <c r="N172" s="44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  <c r="DY172" s="5"/>
      <c r="DZ172" s="5"/>
      <c r="EA172" s="5"/>
      <c r="EB172" s="5"/>
      <c r="EC172" s="5"/>
      <c r="ED172" s="5"/>
      <c r="EE172" s="5"/>
      <c r="EF172" s="5"/>
      <c r="EG172" s="5"/>
      <c r="EH172" s="5"/>
      <c r="EI172" s="5"/>
      <c r="EJ172" s="5"/>
      <c r="EK172" s="5"/>
      <c r="EL172" s="5"/>
      <c r="EM172" s="5"/>
      <c r="EN172" s="5"/>
      <c r="EO172" s="5"/>
      <c r="EP172" s="5"/>
      <c r="EQ172" s="5"/>
      <c r="ER172" s="5"/>
      <c r="ES172" s="5"/>
      <c r="ET172" s="5"/>
      <c r="EU172" s="5"/>
      <c r="EV172" s="5"/>
      <c r="EW172" s="5"/>
      <c r="EX172" s="5"/>
      <c r="EY172" s="5"/>
      <c r="EZ172" s="5"/>
      <c r="FA172" s="5"/>
      <c r="FB172" s="5"/>
      <c r="FC172" s="5"/>
    </row>
    <row r="173" spans="1:159" ht="15" customHeight="1">
      <c r="A173" s="44">
        <v>4</v>
      </c>
      <c r="B173" s="55" t="str">
        <f>VLOOKUP(Ruimtestaat[[#This Row],[Code]],Locaties[[Code]:[Locatie]],2,FALSE)</f>
        <v xml:space="preserve">MET Praktijkonderwijs </v>
      </c>
      <c r="C173" s="55" t="str">
        <f>VLOOKUP(Ruimtestaat[[#This Row],[Code]],Locaties[[#All],[Code]:[Adres]],3,FALSE)</f>
        <v>Koetshuislaan 1</v>
      </c>
      <c r="D173" s="55" t="str">
        <f>VLOOKUP(Ruimtestaat[[#This Row],[Code]],Locaties[#All],4,FALSE)</f>
        <v>Waalwijk</v>
      </c>
      <c r="E173" s="44"/>
      <c r="F173" s="44" t="s">
        <v>401</v>
      </c>
      <c r="G173" s="148" t="s">
        <v>224</v>
      </c>
      <c r="H173" s="47" t="s">
        <v>225</v>
      </c>
      <c r="I173" s="7">
        <v>16</v>
      </c>
      <c r="J173" s="56" t="str">
        <f>VLOOKUP(Ruimtestaat[[#This Row],[Ruimte code]],Ruimtegroepen[[#All],[Code]:[Ruimte omschrijving]],2,FALSE)</f>
        <v>Leslokalen</v>
      </c>
      <c r="K173" s="44" t="s">
        <v>17</v>
      </c>
      <c r="L173" s="47" t="s">
        <v>6</v>
      </c>
      <c r="M173" s="147">
        <v>24</v>
      </c>
      <c r="N173" s="149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  <c r="DY173" s="5"/>
      <c r="DZ173" s="5"/>
      <c r="EA173" s="5"/>
      <c r="EB173" s="5"/>
      <c r="EC173" s="5"/>
      <c r="ED173" s="5"/>
      <c r="EE173" s="5"/>
      <c r="EF173" s="5"/>
      <c r="EG173" s="5"/>
      <c r="EH173" s="5"/>
      <c r="EI173" s="5"/>
      <c r="EJ173" s="5"/>
      <c r="EK173" s="5"/>
      <c r="EL173" s="5"/>
      <c r="EM173" s="5"/>
      <c r="EN173" s="5"/>
      <c r="EO173" s="5"/>
      <c r="EP173" s="5"/>
      <c r="EQ173" s="5"/>
      <c r="ER173" s="5"/>
      <c r="ES173" s="5"/>
      <c r="ET173" s="5"/>
      <c r="EU173" s="5"/>
      <c r="EV173" s="5"/>
      <c r="EW173" s="5"/>
      <c r="EX173" s="5"/>
      <c r="EY173" s="5"/>
      <c r="EZ173" s="5"/>
      <c r="FA173" s="5"/>
      <c r="FB173" s="5"/>
      <c r="FC173" s="5"/>
    </row>
    <row r="174" spans="1:159" ht="15" customHeight="1">
      <c r="A174" s="44">
        <v>4</v>
      </c>
      <c r="B174" s="55" t="str">
        <f>VLOOKUP(Ruimtestaat[[#This Row],[Code]],Locaties[[Code]:[Locatie]],2,FALSE)</f>
        <v xml:space="preserve">MET Praktijkonderwijs </v>
      </c>
      <c r="C174" s="55" t="str">
        <f>VLOOKUP(Ruimtestaat[[#This Row],[Code]],Locaties[[#All],[Code]:[Adres]],3,FALSE)</f>
        <v>Koetshuislaan 1</v>
      </c>
      <c r="D174" s="55" t="str">
        <f>VLOOKUP(Ruimtestaat[[#This Row],[Code]],Locaties[#All],4,FALSE)</f>
        <v>Waalwijk</v>
      </c>
      <c r="E174" s="44"/>
      <c r="F174" s="44" t="s">
        <v>401</v>
      </c>
      <c r="G174" s="148" t="s">
        <v>226</v>
      </c>
      <c r="H174" s="47" t="s">
        <v>128</v>
      </c>
      <c r="I174" s="7">
        <v>6</v>
      </c>
      <c r="J174" s="56" t="str">
        <f>VLOOKUP(Ruimtestaat[[#This Row],[Ruimte code]],Ruimtegroepen[[#All],[Code]:[Ruimte omschrijving]],2,FALSE)</f>
        <v>Gangen/hallen</v>
      </c>
      <c r="K174" s="44" t="s">
        <v>18</v>
      </c>
      <c r="L174" s="47" t="s">
        <v>124</v>
      </c>
      <c r="M174" s="147">
        <v>150</v>
      </c>
      <c r="N174" s="149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  <c r="DY174" s="5"/>
      <c r="DZ174" s="5"/>
      <c r="EA174" s="5"/>
      <c r="EB174" s="5"/>
      <c r="EC174" s="5"/>
      <c r="ED174" s="5"/>
      <c r="EE174" s="5"/>
      <c r="EF174" s="5"/>
      <c r="EG174" s="5"/>
      <c r="EH174" s="5"/>
      <c r="EI174" s="5"/>
      <c r="EJ174" s="5"/>
      <c r="EK174" s="5"/>
      <c r="EL174" s="5"/>
      <c r="EM174" s="5"/>
      <c r="EN174" s="5"/>
      <c r="EO174" s="5"/>
      <c r="EP174" s="5"/>
      <c r="EQ174" s="5"/>
      <c r="ER174" s="5"/>
      <c r="ES174" s="5"/>
      <c r="ET174" s="5"/>
      <c r="EU174" s="5"/>
      <c r="EV174" s="5"/>
      <c r="EW174" s="5"/>
      <c r="EX174" s="5"/>
      <c r="EY174" s="5"/>
      <c r="EZ174" s="5"/>
      <c r="FA174" s="5"/>
      <c r="FB174" s="5"/>
      <c r="FC174" s="5"/>
    </row>
    <row r="175" spans="1:159" ht="15" customHeight="1">
      <c r="A175" s="44">
        <v>4</v>
      </c>
      <c r="B175" s="55" t="str">
        <f>VLOOKUP(Ruimtestaat[[#This Row],[Code]],Locaties[[Code]:[Locatie]],2,FALSE)</f>
        <v xml:space="preserve">MET Praktijkonderwijs </v>
      </c>
      <c r="C175" s="55" t="str">
        <f>VLOOKUP(Ruimtestaat[[#This Row],[Code]],Locaties[[#All],[Code]:[Adres]],3,FALSE)</f>
        <v>Koetshuislaan 1</v>
      </c>
      <c r="D175" s="55" t="str">
        <f>VLOOKUP(Ruimtestaat[[#This Row],[Code]],Locaties[#All],4,FALSE)</f>
        <v>Waalwijk</v>
      </c>
      <c r="E175" s="44"/>
      <c r="F175" s="44" t="s">
        <v>401</v>
      </c>
      <c r="G175" s="148" t="s">
        <v>227</v>
      </c>
      <c r="H175" s="47" t="s">
        <v>228</v>
      </c>
      <c r="I175" s="7">
        <v>10</v>
      </c>
      <c r="J175" s="56" t="str">
        <f>VLOOKUP(Ruimtestaat[[#This Row],[Ruimte code]],Ruimtegroepen[[#All],[Code]:[Ruimte omschrijving]],2,FALSE)</f>
        <v>Trappenhuizen/lift</v>
      </c>
      <c r="K175" s="44" t="s">
        <v>20</v>
      </c>
      <c r="L175" s="47" t="s">
        <v>29</v>
      </c>
      <c r="M175" s="147">
        <v>35</v>
      </c>
      <c r="N175" s="44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  <c r="DY175" s="5"/>
      <c r="DZ175" s="5"/>
      <c r="EA175" s="5"/>
      <c r="EB175" s="5"/>
      <c r="EC175" s="5"/>
      <c r="ED175" s="5"/>
      <c r="EE175" s="5"/>
      <c r="EF175" s="5"/>
      <c r="EG175" s="5"/>
      <c r="EH175" s="5"/>
      <c r="EI175" s="5"/>
      <c r="EJ175" s="5"/>
      <c r="EK175" s="5"/>
      <c r="EL175" s="5"/>
      <c r="EM175" s="5"/>
      <c r="EN175" s="5"/>
      <c r="EO175" s="5"/>
      <c r="EP175" s="5"/>
      <c r="EQ175" s="5"/>
      <c r="ER175" s="5"/>
      <c r="ES175" s="5"/>
      <c r="ET175" s="5"/>
      <c r="EU175" s="5"/>
      <c r="EV175" s="5"/>
      <c r="EW175" s="5"/>
      <c r="EX175" s="5"/>
      <c r="EY175" s="5"/>
      <c r="EZ175" s="5"/>
      <c r="FA175" s="5"/>
      <c r="FB175" s="5"/>
      <c r="FC175" s="5"/>
    </row>
    <row r="176" spans="1:159" ht="15" customHeight="1">
      <c r="A176" s="44">
        <v>4</v>
      </c>
      <c r="B176" s="55" t="str">
        <f>VLOOKUP(Ruimtestaat[[#This Row],[Code]],Locaties[[Code]:[Locatie]],2,FALSE)</f>
        <v xml:space="preserve">MET Praktijkonderwijs </v>
      </c>
      <c r="C176" s="55" t="str">
        <f>VLOOKUP(Ruimtestaat[[#This Row],[Code]],Locaties[[#All],[Code]:[Adres]],3,FALSE)</f>
        <v>Koetshuislaan 1</v>
      </c>
      <c r="D176" s="55" t="str">
        <f>VLOOKUP(Ruimtestaat[[#This Row],[Code]],Locaties[#All],4,FALSE)</f>
        <v>Waalwijk</v>
      </c>
      <c r="E176" s="44"/>
      <c r="F176" s="44" t="s">
        <v>401</v>
      </c>
      <c r="G176" s="148" t="s">
        <v>229</v>
      </c>
      <c r="H176" s="47" t="s">
        <v>134</v>
      </c>
      <c r="I176" s="7">
        <v>16</v>
      </c>
      <c r="J176" s="56" t="str">
        <f>VLOOKUP(Ruimtestaat[[#This Row],[Ruimte code]],Ruimtegroepen[[#All],[Code]:[Ruimte omschrijving]],2,FALSE)</f>
        <v>Leslokalen</v>
      </c>
      <c r="K176" s="44" t="s">
        <v>18</v>
      </c>
      <c r="L176" s="47" t="s">
        <v>124</v>
      </c>
      <c r="M176" s="147">
        <v>49.8</v>
      </c>
      <c r="N176" s="149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  <c r="DY176" s="5"/>
      <c r="DZ176" s="5"/>
      <c r="EA176" s="5"/>
      <c r="EB176" s="5"/>
      <c r="EC176" s="5"/>
      <c r="ED176" s="5"/>
      <c r="EE176" s="5"/>
      <c r="EF176" s="5"/>
      <c r="EG176" s="5"/>
      <c r="EH176" s="5"/>
      <c r="EI176" s="5"/>
      <c r="EJ176" s="5"/>
      <c r="EK176" s="5"/>
      <c r="EL176" s="5"/>
      <c r="EM176" s="5"/>
      <c r="EN176" s="5"/>
      <c r="EO176" s="5"/>
      <c r="EP176" s="5"/>
      <c r="EQ176" s="5"/>
      <c r="ER176" s="5"/>
      <c r="ES176" s="5"/>
      <c r="ET176" s="5"/>
      <c r="EU176" s="5"/>
      <c r="EV176" s="5"/>
      <c r="EW176" s="5"/>
      <c r="EX176" s="5"/>
      <c r="EY176" s="5"/>
      <c r="EZ176" s="5"/>
      <c r="FA176" s="5"/>
      <c r="FB176" s="5"/>
      <c r="FC176" s="5"/>
    </row>
    <row r="177" spans="1:159" ht="15" customHeight="1">
      <c r="A177" s="44">
        <v>4</v>
      </c>
      <c r="B177" s="55" t="str">
        <f>VLOOKUP(Ruimtestaat[[#This Row],[Code]],Locaties[[Code]:[Locatie]],2,FALSE)</f>
        <v xml:space="preserve">MET Praktijkonderwijs </v>
      </c>
      <c r="C177" s="55" t="str">
        <f>VLOOKUP(Ruimtestaat[[#This Row],[Code]],Locaties[[#All],[Code]:[Adres]],3,FALSE)</f>
        <v>Koetshuislaan 1</v>
      </c>
      <c r="D177" s="55" t="str">
        <f>VLOOKUP(Ruimtestaat[[#This Row],[Code]],Locaties[#All],4,FALSE)</f>
        <v>Waalwijk</v>
      </c>
      <c r="E177" s="44"/>
      <c r="F177" s="44" t="s">
        <v>401</v>
      </c>
      <c r="G177" s="148" t="s">
        <v>230</v>
      </c>
      <c r="H177" s="47" t="s">
        <v>134</v>
      </c>
      <c r="I177" s="7">
        <v>16</v>
      </c>
      <c r="J177" s="56" t="str">
        <f>VLOOKUP(Ruimtestaat[[#This Row],[Ruimte code]],Ruimtegroepen[[#All],[Code]:[Ruimte omschrijving]],2,FALSE)</f>
        <v>Leslokalen</v>
      </c>
      <c r="K177" s="44" t="s">
        <v>18</v>
      </c>
      <c r="L177" s="47" t="s">
        <v>124</v>
      </c>
      <c r="M177" s="147">
        <v>49.1</v>
      </c>
      <c r="N177" s="149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  <c r="DY177" s="5"/>
      <c r="DZ177" s="5"/>
      <c r="EA177" s="5"/>
      <c r="EB177" s="5"/>
      <c r="EC177" s="5"/>
      <c r="ED177" s="5"/>
      <c r="EE177" s="5"/>
      <c r="EF177" s="5"/>
      <c r="EG177" s="5"/>
      <c r="EH177" s="5"/>
      <c r="EI177" s="5"/>
      <c r="EJ177" s="5"/>
      <c r="EK177" s="5"/>
      <c r="EL177" s="5"/>
      <c r="EM177" s="5"/>
      <c r="EN177" s="5"/>
      <c r="EO177" s="5"/>
      <c r="EP177" s="5"/>
      <c r="EQ177" s="5"/>
      <c r="ER177" s="5"/>
      <c r="ES177" s="5"/>
      <c r="ET177" s="5"/>
      <c r="EU177" s="5"/>
      <c r="EV177" s="5"/>
      <c r="EW177" s="5"/>
      <c r="EX177" s="5"/>
      <c r="EY177" s="5"/>
      <c r="EZ177" s="5"/>
      <c r="FA177" s="5"/>
      <c r="FB177" s="5"/>
      <c r="FC177" s="5"/>
    </row>
    <row r="178" spans="1:159" ht="15" customHeight="1">
      <c r="A178" s="44">
        <v>4</v>
      </c>
      <c r="B178" s="55" t="str">
        <f>VLOOKUP(Ruimtestaat[[#This Row],[Code]],Locaties[[Code]:[Locatie]],2,FALSE)</f>
        <v xml:space="preserve">MET Praktijkonderwijs </v>
      </c>
      <c r="C178" s="55" t="str">
        <f>VLOOKUP(Ruimtestaat[[#This Row],[Code]],Locaties[[#All],[Code]:[Adres]],3,FALSE)</f>
        <v>Koetshuislaan 1</v>
      </c>
      <c r="D178" s="55" t="str">
        <f>VLOOKUP(Ruimtestaat[[#This Row],[Code]],Locaties[#All],4,FALSE)</f>
        <v>Waalwijk</v>
      </c>
      <c r="E178" s="44"/>
      <c r="F178" s="44" t="s">
        <v>401</v>
      </c>
      <c r="G178" s="148" t="s">
        <v>231</v>
      </c>
      <c r="H178" s="47" t="s">
        <v>134</v>
      </c>
      <c r="I178" s="7">
        <v>16</v>
      </c>
      <c r="J178" s="56" t="str">
        <f>VLOOKUP(Ruimtestaat[[#This Row],[Ruimte code]],Ruimtegroepen[[#All],[Code]:[Ruimte omschrijving]],2,FALSE)</f>
        <v>Leslokalen</v>
      </c>
      <c r="K178" s="44" t="s">
        <v>18</v>
      </c>
      <c r="L178" s="47" t="s">
        <v>124</v>
      </c>
      <c r="M178" s="147">
        <v>49.1</v>
      </c>
      <c r="N178" s="44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  <c r="DY178" s="5"/>
      <c r="DZ178" s="5"/>
      <c r="EA178" s="5"/>
      <c r="EB178" s="5"/>
      <c r="EC178" s="5"/>
      <c r="ED178" s="5"/>
      <c r="EE178" s="5"/>
      <c r="EF178" s="5"/>
      <c r="EG178" s="5"/>
      <c r="EH178" s="5"/>
      <c r="EI178" s="5"/>
      <c r="EJ178" s="5"/>
      <c r="EK178" s="5"/>
      <c r="EL178" s="5"/>
      <c r="EM178" s="5"/>
      <c r="EN178" s="5"/>
      <c r="EO178" s="5"/>
      <c r="EP178" s="5"/>
      <c r="EQ178" s="5"/>
      <c r="ER178" s="5"/>
      <c r="ES178" s="5"/>
      <c r="ET178" s="5"/>
      <c r="EU178" s="5"/>
      <c r="EV178" s="5"/>
      <c r="EW178" s="5"/>
      <c r="EX178" s="5"/>
      <c r="EY178" s="5"/>
      <c r="EZ178" s="5"/>
      <c r="FA178" s="5"/>
      <c r="FB178" s="5"/>
      <c r="FC178" s="5"/>
    </row>
    <row r="179" spans="1:159" ht="15" customHeight="1">
      <c r="A179" s="44">
        <v>4</v>
      </c>
      <c r="B179" s="55" t="str">
        <f>VLOOKUP(Ruimtestaat[[#This Row],[Code]],Locaties[[Code]:[Locatie]],2,FALSE)</f>
        <v xml:space="preserve">MET Praktijkonderwijs </v>
      </c>
      <c r="C179" s="55" t="str">
        <f>VLOOKUP(Ruimtestaat[[#This Row],[Code]],Locaties[[#All],[Code]:[Adres]],3,FALSE)</f>
        <v>Koetshuislaan 1</v>
      </c>
      <c r="D179" s="55" t="str">
        <f>VLOOKUP(Ruimtestaat[[#This Row],[Code]],Locaties[#All],4,FALSE)</f>
        <v>Waalwijk</v>
      </c>
      <c r="E179" s="44"/>
      <c r="F179" s="44" t="s">
        <v>401</v>
      </c>
      <c r="G179" s="148" t="s">
        <v>232</v>
      </c>
      <c r="H179" s="47" t="s">
        <v>134</v>
      </c>
      <c r="I179" s="44">
        <v>16</v>
      </c>
      <c r="J179" s="56" t="str">
        <f>VLOOKUP(Ruimtestaat[[#This Row],[Ruimte code]],Ruimtegroepen[[#All],[Code]:[Ruimte omschrijving]],2,FALSE)</f>
        <v>Leslokalen</v>
      </c>
      <c r="K179" s="44" t="s">
        <v>18</v>
      </c>
      <c r="L179" s="47" t="s">
        <v>124</v>
      </c>
      <c r="M179" s="147">
        <v>49.4</v>
      </c>
      <c r="N179" s="149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  <c r="DY179" s="5"/>
      <c r="DZ179" s="5"/>
      <c r="EA179" s="5"/>
      <c r="EB179" s="5"/>
      <c r="EC179" s="5"/>
      <c r="ED179" s="5"/>
      <c r="EE179" s="5"/>
      <c r="EF179" s="5"/>
      <c r="EG179" s="5"/>
      <c r="EH179" s="5"/>
      <c r="EI179" s="5"/>
      <c r="EJ179" s="5"/>
      <c r="EK179" s="5"/>
      <c r="EL179" s="5"/>
      <c r="EM179" s="5"/>
      <c r="EN179" s="5"/>
      <c r="EO179" s="5"/>
      <c r="EP179" s="5"/>
      <c r="EQ179" s="5"/>
      <c r="ER179" s="5"/>
      <c r="ES179" s="5"/>
      <c r="ET179" s="5"/>
      <c r="EU179" s="5"/>
      <c r="EV179" s="5"/>
      <c r="EW179" s="5"/>
      <c r="EX179" s="5"/>
      <c r="EY179" s="5"/>
      <c r="EZ179" s="5"/>
      <c r="FA179" s="5"/>
      <c r="FB179" s="5"/>
      <c r="FC179" s="5"/>
    </row>
    <row r="180" spans="1:159" ht="15" customHeight="1">
      <c r="A180" s="44">
        <v>4</v>
      </c>
      <c r="B180" s="55" t="str">
        <f>VLOOKUP(Ruimtestaat[[#This Row],[Code]],Locaties[[Code]:[Locatie]],2,FALSE)</f>
        <v xml:space="preserve">MET Praktijkonderwijs </v>
      </c>
      <c r="C180" s="55" t="str">
        <f>VLOOKUP(Ruimtestaat[[#This Row],[Code]],Locaties[[#All],[Code]:[Adres]],3,FALSE)</f>
        <v>Koetshuislaan 1</v>
      </c>
      <c r="D180" s="55" t="str">
        <f>VLOOKUP(Ruimtestaat[[#This Row],[Code]],Locaties[#All],4,FALSE)</f>
        <v>Waalwijk</v>
      </c>
      <c r="E180" s="44"/>
      <c r="F180" s="44" t="s">
        <v>401</v>
      </c>
      <c r="G180" s="148" t="s">
        <v>233</v>
      </c>
      <c r="H180" s="47" t="s">
        <v>218</v>
      </c>
      <c r="I180" s="7">
        <v>2</v>
      </c>
      <c r="J180" s="56" t="str">
        <f>VLOOKUP(Ruimtestaat[[#This Row],[Ruimte code]],Ruimtegroepen[[#All],[Code]:[Ruimte omschrijving]],2,FALSE)</f>
        <v>Kantoren</v>
      </c>
      <c r="K180" s="44" t="s">
        <v>17</v>
      </c>
      <c r="L180" s="47" t="s">
        <v>6</v>
      </c>
      <c r="M180" s="147">
        <v>12</v>
      </c>
      <c r="N180" s="149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  <c r="DY180" s="5"/>
      <c r="DZ180" s="5"/>
      <c r="EA180" s="5"/>
      <c r="EB180" s="5"/>
      <c r="EC180" s="5"/>
      <c r="ED180" s="5"/>
      <c r="EE180" s="5"/>
      <c r="EF180" s="5"/>
      <c r="EG180" s="5"/>
      <c r="EH180" s="5"/>
      <c r="EI180" s="5"/>
      <c r="EJ180" s="5"/>
      <c r="EK180" s="5"/>
      <c r="EL180" s="5"/>
      <c r="EM180" s="5"/>
      <c r="EN180" s="5"/>
      <c r="EO180" s="5"/>
      <c r="EP180" s="5"/>
      <c r="EQ180" s="5"/>
      <c r="ER180" s="5"/>
      <c r="ES180" s="5"/>
      <c r="ET180" s="5"/>
      <c r="EU180" s="5"/>
      <c r="EV180" s="5"/>
      <c r="EW180" s="5"/>
      <c r="EX180" s="5"/>
      <c r="EY180" s="5"/>
      <c r="EZ180" s="5"/>
      <c r="FA180" s="5"/>
      <c r="FB180" s="5"/>
      <c r="FC180" s="5"/>
    </row>
    <row r="181" spans="1:159" ht="15" customHeight="1">
      <c r="A181" s="44">
        <v>4</v>
      </c>
      <c r="B181" s="55" t="str">
        <f>VLOOKUP(Ruimtestaat[[#This Row],[Code]],Locaties[[Code]:[Locatie]],2,FALSE)</f>
        <v xml:space="preserve">MET Praktijkonderwijs </v>
      </c>
      <c r="C181" s="55" t="str">
        <f>VLOOKUP(Ruimtestaat[[#This Row],[Code]],Locaties[[#All],[Code]:[Adres]],3,FALSE)</f>
        <v>Koetshuislaan 1</v>
      </c>
      <c r="D181" s="55" t="str">
        <f>VLOOKUP(Ruimtestaat[[#This Row],[Code]],Locaties[#All],4,FALSE)</f>
        <v>Waalwijk</v>
      </c>
      <c r="E181" s="44"/>
      <c r="F181" s="44" t="s">
        <v>401</v>
      </c>
      <c r="G181" s="148" t="s">
        <v>234</v>
      </c>
      <c r="H181" s="47" t="s">
        <v>128</v>
      </c>
      <c r="I181" s="7">
        <v>6</v>
      </c>
      <c r="J181" s="56" t="str">
        <f>VLOOKUP(Ruimtestaat[[#This Row],[Ruimte code]],Ruimtegroepen[[#All],[Code]:[Ruimte omschrijving]],2,FALSE)</f>
        <v>Gangen/hallen</v>
      </c>
      <c r="K181" s="44" t="s">
        <v>18</v>
      </c>
      <c r="L181" s="47" t="s">
        <v>124</v>
      </c>
      <c r="M181" s="147">
        <v>20</v>
      </c>
      <c r="N181" s="44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  <c r="DY181" s="5"/>
      <c r="DZ181" s="5"/>
      <c r="EA181" s="5"/>
      <c r="EB181" s="5"/>
      <c r="EC181" s="5"/>
      <c r="ED181" s="5"/>
      <c r="EE181" s="5"/>
      <c r="EF181" s="5"/>
      <c r="EG181" s="5"/>
      <c r="EH181" s="5"/>
      <c r="EI181" s="5"/>
      <c r="EJ181" s="5"/>
      <c r="EK181" s="5"/>
      <c r="EL181" s="5"/>
      <c r="EM181" s="5"/>
      <c r="EN181" s="5"/>
      <c r="EO181" s="5"/>
      <c r="EP181" s="5"/>
      <c r="EQ181" s="5"/>
      <c r="ER181" s="5"/>
      <c r="ES181" s="5"/>
      <c r="ET181" s="5"/>
      <c r="EU181" s="5"/>
      <c r="EV181" s="5"/>
      <c r="EW181" s="5"/>
      <c r="EX181" s="5"/>
      <c r="EY181" s="5"/>
      <c r="EZ181" s="5"/>
      <c r="FA181" s="5"/>
      <c r="FB181" s="5"/>
      <c r="FC181" s="5"/>
    </row>
    <row r="182" spans="1:159" ht="15" customHeight="1">
      <c r="A182" s="44">
        <v>4</v>
      </c>
      <c r="B182" s="55" t="str">
        <f>VLOOKUP(Ruimtestaat[[#This Row],[Code]],Locaties[[Code]:[Locatie]],2,FALSE)</f>
        <v xml:space="preserve">MET Praktijkonderwijs </v>
      </c>
      <c r="C182" s="55" t="str">
        <f>VLOOKUP(Ruimtestaat[[#This Row],[Code]],Locaties[[#All],[Code]:[Adres]],3,FALSE)</f>
        <v>Koetshuislaan 1</v>
      </c>
      <c r="D182" s="55" t="str">
        <f>VLOOKUP(Ruimtestaat[[#This Row],[Code]],Locaties[#All],4,FALSE)</f>
        <v>Waalwijk</v>
      </c>
      <c r="E182" s="44"/>
      <c r="F182" s="44" t="s">
        <v>401</v>
      </c>
      <c r="G182" s="148" t="s">
        <v>235</v>
      </c>
      <c r="H182" s="47" t="s">
        <v>134</v>
      </c>
      <c r="I182" s="7">
        <v>16</v>
      </c>
      <c r="J182" s="56" t="str">
        <f>VLOOKUP(Ruimtestaat[[#This Row],[Ruimte code]],Ruimtegroepen[[#All],[Code]:[Ruimte omschrijving]],2,FALSE)</f>
        <v>Leslokalen</v>
      </c>
      <c r="K182" s="44" t="s">
        <v>18</v>
      </c>
      <c r="L182" s="47" t="s">
        <v>124</v>
      </c>
      <c r="M182" s="147">
        <v>49.4</v>
      </c>
      <c r="N182" s="149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  <c r="DY182" s="5"/>
      <c r="DZ182" s="5"/>
      <c r="EA182" s="5"/>
      <c r="EB182" s="5"/>
      <c r="EC182" s="5"/>
      <c r="ED182" s="5"/>
      <c r="EE182" s="5"/>
      <c r="EF182" s="5"/>
      <c r="EG182" s="5"/>
      <c r="EH182" s="5"/>
      <c r="EI182" s="5"/>
      <c r="EJ182" s="5"/>
      <c r="EK182" s="5"/>
      <c r="EL182" s="5"/>
      <c r="EM182" s="5"/>
      <c r="EN182" s="5"/>
      <c r="EO182" s="5"/>
      <c r="EP182" s="5"/>
      <c r="EQ182" s="5"/>
      <c r="ER182" s="5"/>
      <c r="ES182" s="5"/>
      <c r="ET182" s="5"/>
      <c r="EU182" s="5"/>
      <c r="EV182" s="5"/>
      <c r="EW182" s="5"/>
      <c r="EX182" s="5"/>
      <c r="EY182" s="5"/>
      <c r="EZ182" s="5"/>
      <c r="FA182" s="5"/>
      <c r="FB182" s="5"/>
      <c r="FC182" s="5"/>
    </row>
    <row r="183" spans="1:159" ht="15" customHeight="1">
      <c r="A183" s="44">
        <v>4</v>
      </c>
      <c r="B183" s="55" t="str">
        <f>VLOOKUP(Ruimtestaat[[#This Row],[Code]],Locaties[[Code]:[Locatie]],2,FALSE)</f>
        <v xml:space="preserve">MET Praktijkonderwijs </v>
      </c>
      <c r="C183" s="55" t="str">
        <f>VLOOKUP(Ruimtestaat[[#This Row],[Code]],Locaties[[#All],[Code]:[Adres]],3,FALSE)</f>
        <v>Koetshuislaan 1</v>
      </c>
      <c r="D183" s="55" t="str">
        <f>VLOOKUP(Ruimtestaat[[#This Row],[Code]],Locaties[#All],4,FALSE)</f>
        <v>Waalwijk</v>
      </c>
      <c r="E183" s="44"/>
      <c r="F183" s="44" t="s">
        <v>401</v>
      </c>
      <c r="G183" s="148" t="s">
        <v>236</v>
      </c>
      <c r="H183" s="47" t="s">
        <v>139</v>
      </c>
      <c r="I183" s="7">
        <v>2</v>
      </c>
      <c r="J183" s="56" t="str">
        <f>VLOOKUP(Ruimtestaat[[#This Row],[Ruimte code]],Ruimtegroepen[[#All],[Code]:[Ruimte omschrijving]],2,FALSE)</f>
        <v>Kantoren</v>
      </c>
      <c r="K183" s="44" t="s">
        <v>18</v>
      </c>
      <c r="L183" s="47" t="s">
        <v>124</v>
      </c>
      <c r="M183" s="147">
        <v>8.5</v>
      </c>
      <c r="N183" s="149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  <c r="DY183" s="5"/>
      <c r="DZ183" s="5"/>
      <c r="EA183" s="5"/>
      <c r="EB183" s="5"/>
      <c r="EC183" s="5"/>
      <c r="ED183" s="5"/>
      <c r="EE183" s="5"/>
      <c r="EF183" s="5"/>
      <c r="EG183" s="5"/>
      <c r="EH183" s="5"/>
      <c r="EI183" s="5"/>
      <c r="EJ183" s="5"/>
      <c r="EK183" s="5"/>
      <c r="EL183" s="5"/>
      <c r="EM183" s="5"/>
      <c r="EN183" s="5"/>
      <c r="EO183" s="5"/>
      <c r="EP183" s="5"/>
      <c r="EQ183" s="5"/>
      <c r="ER183" s="5"/>
      <c r="ES183" s="5"/>
      <c r="ET183" s="5"/>
      <c r="EU183" s="5"/>
      <c r="EV183" s="5"/>
      <c r="EW183" s="5"/>
      <c r="EX183" s="5"/>
      <c r="EY183" s="5"/>
      <c r="EZ183" s="5"/>
      <c r="FA183" s="5"/>
      <c r="FB183" s="5"/>
      <c r="FC183" s="5"/>
    </row>
    <row r="184" spans="1:159" ht="15" customHeight="1">
      <c r="A184" s="44">
        <v>4</v>
      </c>
      <c r="B184" s="55" t="str">
        <f>VLOOKUP(Ruimtestaat[[#This Row],[Code]],Locaties[[Code]:[Locatie]],2,FALSE)</f>
        <v xml:space="preserve">MET Praktijkonderwijs </v>
      </c>
      <c r="C184" s="55" t="str">
        <f>VLOOKUP(Ruimtestaat[[#This Row],[Code]],Locaties[[#All],[Code]:[Adres]],3,FALSE)</f>
        <v>Koetshuislaan 1</v>
      </c>
      <c r="D184" s="55" t="str">
        <f>VLOOKUP(Ruimtestaat[[#This Row],[Code]],Locaties[#All],4,FALSE)</f>
        <v>Waalwijk</v>
      </c>
      <c r="E184" s="44"/>
      <c r="F184" s="44" t="s">
        <v>401</v>
      </c>
      <c r="G184" s="148" t="s">
        <v>237</v>
      </c>
      <c r="H184" s="47" t="s">
        <v>128</v>
      </c>
      <c r="I184" s="7">
        <v>6</v>
      </c>
      <c r="J184" s="56" t="str">
        <f>VLOOKUP(Ruimtestaat[[#This Row],[Ruimte code]],Ruimtegroepen[[#All],[Code]:[Ruimte omschrijving]],2,FALSE)</f>
        <v>Gangen/hallen</v>
      </c>
      <c r="K184" s="44" t="s">
        <v>18</v>
      </c>
      <c r="L184" s="47" t="s">
        <v>124</v>
      </c>
      <c r="M184" s="147">
        <v>12</v>
      </c>
      <c r="N184" s="44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  <c r="DY184" s="5"/>
      <c r="DZ184" s="5"/>
      <c r="EA184" s="5"/>
      <c r="EB184" s="5"/>
      <c r="EC184" s="5"/>
      <c r="ED184" s="5"/>
      <c r="EE184" s="5"/>
      <c r="EF184" s="5"/>
      <c r="EG184" s="5"/>
      <c r="EH184" s="5"/>
      <c r="EI184" s="5"/>
      <c r="EJ184" s="5"/>
      <c r="EK184" s="5"/>
      <c r="EL184" s="5"/>
      <c r="EM184" s="5"/>
      <c r="EN184" s="5"/>
      <c r="EO184" s="5"/>
      <c r="EP184" s="5"/>
      <c r="EQ184" s="5"/>
      <c r="ER184" s="5"/>
      <c r="ES184" s="5"/>
      <c r="ET184" s="5"/>
      <c r="EU184" s="5"/>
      <c r="EV184" s="5"/>
      <c r="EW184" s="5"/>
      <c r="EX184" s="5"/>
      <c r="EY184" s="5"/>
      <c r="EZ184" s="5"/>
      <c r="FA184" s="5"/>
      <c r="FB184" s="5"/>
      <c r="FC184" s="5"/>
    </row>
    <row r="185" spans="1:159" ht="15" customHeight="1">
      <c r="A185" s="44">
        <v>4</v>
      </c>
      <c r="B185" s="55" t="str">
        <f>VLOOKUP(Ruimtestaat[[#This Row],[Code]],Locaties[[Code]:[Locatie]],2,FALSE)</f>
        <v xml:space="preserve">MET Praktijkonderwijs </v>
      </c>
      <c r="C185" s="55" t="str">
        <f>VLOOKUP(Ruimtestaat[[#This Row],[Code]],Locaties[[#All],[Code]:[Adres]],3,FALSE)</f>
        <v>Koetshuislaan 1</v>
      </c>
      <c r="D185" s="55" t="str">
        <f>VLOOKUP(Ruimtestaat[[#This Row],[Code]],Locaties[#All],4,FALSE)</f>
        <v>Waalwijk</v>
      </c>
      <c r="E185" s="44"/>
      <c r="F185" s="44" t="s">
        <v>401</v>
      </c>
      <c r="G185" s="148" t="s">
        <v>238</v>
      </c>
      <c r="H185" s="47" t="s">
        <v>158</v>
      </c>
      <c r="I185" s="7">
        <v>10</v>
      </c>
      <c r="J185" s="56" t="str">
        <f>VLOOKUP(Ruimtestaat[[#This Row],[Ruimte code]],Ruimtegroepen[[#All],[Code]:[Ruimte omschrijving]],2,FALSE)</f>
        <v>Trappenhuizen/lift</v>
      </c>
      <c r="K185" s="44" t="s">
        <v>20</v>
      </c>
      <c r="L185" s="47" t="s">
        <v>29</v>
      </c>
      <c r="M185" s="147">
        <v>25</v>
      </c>
      <c r="N185" s="149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  <c r="DY185" s="5"/>
      <c r="DZ185" s="5"/>
      <c r="EA185" s="5"/>
      <c r="EB185" s="5"/>
      <c r="EC185" s="5"/>
      <c r="ED185" s="5"/>
      <c r="EE185" s="5"/>
      <c r="EF185" s="5"/>
      <c r="EG185" s="5"/>
      <c r="EH185" s="5"/>
      <c r="EI185" s="5"/>
      <c r="EJ185" s="5"/>
      <c r="EK185" s="5"/>
      <c r="EL185" s="5"/>
      <c r="EM185" s="5"/>
      <c r="EN185" s="5"/>
      <c r="EO185" s="5"/>
      <c r="EP185" s="5"/>
      <c r="EQ185" s="5"/>
      <c r="ER185" s="5"/>
      <c r="ES185" s="5"/>
      <c r="ET185" s="5"/>
      <c r="EU185" s="5"/>
      <c r="EV185" s="5"/>
      <c r="EW185" s="5"/>
      <c r="EX185" s="5"/>
      <c r="EY185" s="5"/>
      <c r="EZ185" s="5"/>
      <c r="FA185" s="5"/>
      <c r="FB185" s="5"/>
      <c r="FC185" s="5"/>
    </row>
    <row r="186" spans="1:159" ht="15" customHeight="1">
      <c r="A186" s="44">
        <v>4</v>
      </c>
      <c r="B186" s="55" t="str">
        <f>VLOOKUP(Ruimtestaat[[#This Row],[Code]],Locaties[[Code]:[Locatie]],2,FALSE)</f>
        <v xml:space="preserve">MET Praktijkonderwijs </v>
      </c>
      <c r="C186" s="55" t="str">
        <f>VLOOKUP(Ruimtestaat[[#This Row],[Code]],Locaties[[#All],[Code]:[Adres]],3,FALSE)</f>
        <v>Koetshuislaan 1</v>
      </c>
      <c r="D186" s="55" t="str">
        <f>VLOOKUP(Ruimtestaat[[#This Row],[Code]],Locaties[#All],4,FALSE)</f>
        <v>Waalwijk</v>
      </c>
      <c r="E186" s="44"/>
      <c r="F186" s="44" t="s">
        <v>401</v>
      </c>
      <c r="G186" s="148" t="s">
        <v>239</v>
      </c>
      <c r="H186" s="47" t="s">
        <v>162</v>
      </c>
      <c r="I186" s="7">
        <v>5</v>
      </c>
      <c r="J186" s="56" t="str">
        <f>VLOOKUP(Ruimtestaat[[#This Row],[Ruimte code]],Ruimtegroepen[[#All],[Code]:[Ruimte omschrijving]],2,FALSE)</f>
        <v>Sanitair</v>
      </c>
      <c r="K186" s="44" t="s">
        <v>19</v>
      </c>
      <c r="L186" s="47" t="s">
        <v>367</v>
      </c>
      <c r="M186" s="147">
        <v>10</v>
      </c>
      <c r="N186" s="149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  <c r="DY186" s="5"/>
      <c r="DZ186" s="5"/>
      <c r="EA186" s="5"/>
      <c r="EB186" s="5"/>
      <c r="EC186" s="5"/>
      <c r="ED186" s="5"/>
      <c r="EE186" s="5"/>
      <c r="EF186" s="5"/>
      <c r="EG186" s="5"/>
      <c r="EH186" s="5"/>
      <c r="EI186" s="5"/>
      <c r="EJ186" s="5"/>
      <c r="EK186" s="5"/>
      <c r="EL186" s="5"/>
      <c r="EM186" s="5"/>
      <c r="EN186" s="5"/>
      <c r="EO186" s="5"/>
      <c r="EP186" s="5"/>
      <c r="EQ186" s="5"/>
      <c r="ER186" s="5"/>
      <c r="ES186" s="5"/>
      <c r="ET186" s="5"/>
      <c r="EU186" s="5"/>
      <c r="EV186" s="5"/>
      <c r="EW186" s="5"/>
      <c r="EX186" s="5"/>
      <c r="EY186" s="5"/>
      <c r="EZ186" s="5"/>
      <c r="FA186" s="5"/>
      <c r="FB186" s="5"/>
      <c r="FC186" s="5"/>
    </row>
    <row r="187" spans="1:159" ht="15" customHeight="1">
      <c r="A187" s="44">
        <v>4</v>
      </c>
      <c r="B187" s="55" t="str">
        <f>VLOOKUP(Ruimtestaat[[#This Row],[Code]],Locaties[[Code]:[Locatie]],2,FALSE)</f>
        <v xml:space="preserve">MET Praktijkonderwijs </v>
      </c>
      <c r="C187" s="55" t="str">
        <f>VLOOKUP(Ruimtestaat[[#This Row],[Code]],Locaties[[#All],[Code]:[Adres]],3,FALSE)</f>
        <v>Koetshuislaan 1</v>
      </c>
      <c r="D187" s="55" t="str">
        <f>VLOOKUP(Ruimtestaat[[#This Row],[Code]],Locaties[#All],4,FALSE)</f>
        <v>Waalwijk</v>
      </c>
      <c r="E187" s="44"/>
      <c r="F187" s="44" t="s">
        <v>401</v>
      </c>
      <c r="G187" s="148" t="s">
        <v>240</v>
      </c>
      <c r="H187" s="47" t="s">
        <v>163</v>
      </c>
      <c r="I187" s="7">
        <v>5</v>
      </c>
      <c r="J187" s="56" t="str">
        <f>VLOOKUP(Ruimtestaat[[#This Row],[Ruimte code]],Ruimtegroepen[[#All],[Code]:[Ruimte omschrijving]],2,FALSE)</f>
        <v>Sanitair</v>
      </c>
      <c r="K187" s="44" t="s">
        <v>19</v>
      </c>
      <c r="L187" s="47" t="s">
        <v>367</v>
      </c>
      <c r="M187" s="147">
        <v>10</v>
      </c>
      <c r="N187" s="44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  <c r="DY187" s="5"/>
      <c r="DZ187" s="5"/>
      <c r="EA187" s="5"/>
      <c r="EB187" s="5"/>
      <c r="EC187" s="5"/>
      <c r="ED187" s="5"/>
      <c r="EE187" s="5"/>
      <c r="EF187" s="5"/>
      <c r="EG187" s="5"/>
      <c r="EH187" s="5"/>
      <c r="EI187" s="5"/>
      <c r="EJ187" s="5"/>
      <c r="EK187" s="5"/>
      <c r="EL187" s="5"/>
      <c r="EM187" s="5"/>
      <c r="EN187" s="5"/>
      <c r="EO187" s="5"/>
      <c r="EP187" s="5"/>
      <c r="EQ187" s="5"/>
      <c r="ER187" s="5"/>
      <c r="ES187" s="5"/>
      <c r="ET187" s="5"/>
      <c r="EU187" s="5"/>
      <c r="EV187" s="5"/>
      <c r="EW187" s="5"/>
      <c r="EX187" s="5"/>
      <c r="EY187" s="5"/>
      <c r="EZ187" s="5"/>
      <c r="FA187" s="5"/>
      <c r="FB187" s="5"/>
      <c r="FC187" s="5"/>
    </row>
    <row r="188" spans="1:159" ht="15" customHeight="1">
      <c r="A188" s="44">
        <v>4</v>
      </c>
      <c r="B188" s="55" t="str">
        <f>VLOOKUP(Ruimtestaat[[#This Row],[Code]],Locaties[[Code]:[Locatie]],2,FALSE)</f>
        <v xml:space="preserve">MET Praktijkonderwijs </v>
      </c>
      <c r="C188" s="55" t="str">
        <f>VLOOKUP(Ruimtestaat[[#This Row],[Code]],Locaties[[#All],[Code]:[Adres]],3,FALSE)</f>
        <v>Koetshuislaan 1</v>
      </c>
      <c r="D188" s="55" t="str">
        <f>VLOOKUP(Ruimtestaat[[#This Row],[Code]],Locaties[#All],4,FALSE)</f>
        <v>Waalwijk</v>
      </c>
      <c r="E188" s="44"/>
      <c r="F188" s="44" t="s">
        <v>401</v>
      </c>
      <c r="G188" s="148" t="s">
        <v>241</v>
      </c>
      <c r="H188" s="47" t="s">
        <v>242</v>
      </c>
      <c r="I188" s="7">
        <v>16</v>
      </c>
      <c r="J188" s="56" t="str">
        <f>VLOOKUP(Ruimtestaat[[#This Row],[Ruimte code]],Ruimtegroepen[[#All],[Code]:[Ruimte omschrijving]],2,FALSE)</f>
        <v>Leslokalen</v>
      </c>
      <c r="K188" s="44" t="s">
        <v>18</v>
      </c>
      <c r="L188" s="47" t="s">
        <v>124</v>
      </c>
      <c r="M188" s="147">
        <v>50</v>
      </c>
      <c r="N188" s="149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  <c r="DY188" s="5"/>
      <c r="DZ188" s="5"/>
      <c r="EA188" s="5"/>
      <c r="EB188" s="5"/>
      <c r="EC188" s="5"/>
      <c r="ED188" s="5"/>
      <c r="EE188" s="5"/>
      <c r="EF188" s="5"/>
      <c r="EG188" s="5"/>
      <c r="EH188" s="5"/>
      <c r="EI188" s="5"/>
      <c r="EJ188" s="5"/>
      <c r="EK188" s="5"/>
      <c r="EL188" s="5"/>
      <c r="EM188" s="5"/>
      <c r="EN188" s="5"/>
      <c r="EO188" s="5"/>
      <c r="EP188" s="5"/>
      <c r="EQ188" s="5"/>
      <c r="ER188" s="5"/>
      <c r="ES188" s="5"/>
      <c r="ET188" s="5"/>
      <c r="EU188" s="5"/>
      <c r="EV188" s="5"/>
      <c r="EW188" s="5"/>
      <c r="EX188" s="5"/>
      <c r="EY188" s="5"/>
      <c r="EZ188" s="5"/>
      <c r="FA188" s="5"/>
      <c r="FB188" s="5"/>
      <c r="FC188" s="5"/>
    </row>
    <row r="189" spans="1:159" ht="15" customHeight="1">
      <c r="A189" s="44">
        <v>4</v>
      </c>
      <c r="B189" s="55" t="str">
        <f>VLOOKUP(Ruimtestaat[[#This Row],[Code]],Locaties[[Code]:[Locatie]],2,FALSE)</f>
        <v xml:space="preserve">MET Praktijkonderwijs </v>
      </c>
      <c r="C189" s="55" t="str">
        <f>VLOOKUP(Ruimtestaat[[#This Row],[Code]],Locaties[[#All],[Code]:[Adres]],3,FALSE)</f>
        <v>Koetshuislaan 1</v>
      </c>
      <c r="D189" s="55" t="str">
        <f>VLOOKUP(Ruimtestaat[[#This Row],[Code]],Locaties[#All],4,FALSE)</f>
        <v>Waalwijk</v>
      </c>
      <c r="E189" s="44"/>
      <c r="F189" s="44" t="s">
        <v>401</v>
      </c>
      <c r="G189" s="148" t="s">
        <v>243</v>
      </c>
      <c r="H189" s="47" t="s">
        <v>134</v>
      </c>
      <c r="I189" s="44">
        <v>16</v>
      </c>
      <c r="J189" s="56" t="str">
        <f>VLOOKUP(Ruimtestaat[[#This Row],[Ruimte code]],Ruimtegroepen[[#All],[Code]:[Ruimte omschrijving]],2,FALSE)</f>
        <v>Leslokalen</v>
      </c>
      <c r="K189" s="44" t="s">
        <v>18</v>
      </c>
      <c r="L189" s="47" t="s">
        <v>124</v>
      </c>
      <c r="M189" s="147">
        <v>50</v>
      </c>
      <c r="N189" s="149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  <c r="DY189" s="5"/>
      <c r="DZ189" s="5"/>
      <c r="EA189" s="5"/>
      <c r="EB189" s="5"/>
      <c r="EC189" s="5"/>
      <c r="ED189" s="5"/>
      <c r="EE189" s="5"/>
      <c r="EF189" s="5"/>
      <c r="EG189" s="5"/>
      <c r="EH189" s="5"/>
      <c r="EI189" s="5"/>
      <c r="EJ189" s="5"/>
      <c r="EK189" s="5"/>
      <c r="EL189" s="5"/>
      <c r="EM189" s="5"/>
      <c r="EN189" s="5"/>
      <c r="EO189" s="5"/>
      <c r="EP189" s="5"/>
      <c r="EQ189" s="5"/>
      <c r="ER189" s="5"/>
      <c r="ES189" s="5"/>
      <c r="ET189" s="5"/>
      <c r="EU189" s="5"/>
      <c r="EV189" s="5"/>
      <c r="EW189" s="5"/>
      <c r="EX189" s="5"/>
      <c r="EY189" s="5"/>
      <c r="EZ189" s="5"/>
      <c r="FA189" s="5"/>
      <c r="FB189" s="5"/>
      <c r="FC189" s="5"/>
    </row>
    <row r="190" spans="1:159" ht="15" customHeight="1">
      <c r="A190" s="44">
        <v>4</v>
      </c>
      <c r="B190" s="55" t="str">
        <f>VLOOKUP(Ruimtestaat[[#This Row],[Code]],Locaties[[Code]:[Locatie]],2,FALSE)</f>
        <v xml:space="preserve">MET Praktijkonderwijs </v>
      </c>
      <c r="C190" s="55" t="str">
        <f>VLOOKUP(Ruimtestaat[[#This Row],[Code]],Locaties[[#All],[Code]:[Adres]],3,FALSE)</f>
        <v>Koetshuislaan 1</v>
      </c>
      <c r="D190" s="55" t="str">
        <f>VLOOKUP(Ruimtestaat[[#This Row],[Code]],Locaties[#All],4,FALSE)</f>
        <v>Waalwijk</v>
      </c>
      <c r="E190" s="44"/>
      <c r="F190" s="44" t="s">
        <v>401</v>
      </c>
      <c r="G190" s="148" t="s">
        <v>244</v>
      </c>
      <c r="H190" s="47" t="s">
        <v>139</v>
      </c>
      <c r="I190" s="7">
        <v>2</v>
      </c>
      <c r="J190" s="56" t="str">
        <f>VLOOKUP(Ruimtestaat[[#This Row],[Ruimte code]],Ruimtegroepen[[#All],[Code]:[Ruimte omschrijving]],2,FALSE)</f>
        <v>Kantoren</v>
      </c>
      <c r="K190" s="44" t="s">
        <v>17</v>
      </c>
      <c r="L190" s="47" t="s">
        <v>6</v>
      </c>
      <c r="M190" s="147">
        <v>18</v>
      </c>
      <c r="N190" s="44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  <c r="DY190" s="5"/>
      <c r="DZ190" s="5"/>
      <c r="EA190" s="5"/>
      <c r="EB190" s="5"/>
      <c r="EC190" s="5"/>
      <c r="ED190" s="5"/>
      <c r="EE190" s="5"/>
      <c r="EF190" s="5"/>
      <c r="EG190" s="5"/>
      <c r="EH190" s="5"/>
      <c r="EI190" s="5"/>
      <c r="EJ190" s="5"/>
      <c r="EK190" s="5"/>
      <c r="EL190" s="5"/>
      <c r="EM190" s="5"/>
      <c r="EN190" s="5"/>
      <c r="EO190" s="5"/>
      <c r="EP190" s="5"/>
      <c r="EQ190" s="5"/>
      <c r="ER190" s="5"/>
      <c r="ES190" s="5"/>
      <c r="ET190" s="5"/>
      <c r="EU190" s="5"/>
      <c r="EV190" s="5"/>
      <c r="EW190" s="5"/>
      <c r="EX190" s="5"/>
      <c r="EY190" s="5"/>
      <c r="EZ190" s="5"/>
      <c r="FA190" s="5"/>
      <c r="FB190" s="5"/>
      <c r="FC190" s="5"/>
    </row>
    <row r="191" spans="1:159" ht="15" customHeight="1">
      <c r="A191" s="44">
        <v>4</v>
      </c>
      <c r="B191" s="55" t="str">
        <f>VLOOKUP(Ruimtestaat[[#This Row],[Code]],Locaties[[Code]:[Locatie]],2,FALSE)</f>
        <v xml:space="preserve">MET Praktijkonderwijs </v>
      </c>
      <c r="C191" s="55" t="str">
        <f>VLOOKUP(Ruimtestaat[[#This Row],[Code]],Locaties[[#All],[Code]:[Adres]],3,FALSE)</f>
        <v>Koetshuislaan 1</v>
      </c>
      <c r="D191" s="55" t="str">
        <f>VLOOKUP(Ruimtestaat[[#This Row],[Code]],Locaties[#All],4,FALSE)</f>
        <v>Waalwijk</v>
      </c>
      <c r="E191" s="44"/>
      <c r="F191" s="44" t="s">
        <v>401</v>
      </c>
      <c r="G191" s="148" t="s">
        <v>245</v>
      </c>
      <c r="H191" s="47" t="s">
        <v>139</v>
      </c>
      <c r="I191" s="7">
        <v>2</v>
      </c>
      <c r="J191" s="56" t="str">
        <f>VLOOKUP(Ruimtestaat[[#This Row],[Ruimte code]],Ruimtegroepen[[#All],[Code]:[Ruimte omschrijving]],2,FALSE)</f>
        <v>Kantoren</v>
      </c>
      <c r="K191" s="44" t="s">
        <v>17</v>
      </c>
      <c r="L191" s="47" t="s">
        <v>6</v>
      </c>
      <c r="M191" s="147">
        <v>18</v>
      </c>
      <c r="N191" s="149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  <c r="DY191" s="5"/>
      <c r="DZ191" s="5"/>
      <c r="EA191" s="5"/>
      <c r="EB191" s="5"/>
      <c r="EC191" s="5"/>
      <c r="ED191" s="5"/>
      <c r="EE191" s="5"/>
      <c r="EF191" s="5"/>
      <c r="EG191" s="5"/>
      <c r="EH191" s="5"/>
      <c r="EI191" s="5"/>
      <c r="EJ191" s="5"/>
      <c r="EK191" s="5"/>
      <c r="EL191" s="5"/>
      <c r="EM191" s="5"/>
      <c r="EN191" s="5"/>
      <c r="EO191" s="5"/>
      <c r="EP191" s="5"/>
      <c r="EQ191" s="5"/>
      <c r="ER191" s="5"/>
      <c r="ES191" s="5"/>
      <c r="ET191" s="5"/>
      <c r="EU191" s="5"/>
      <c r="EV191" s="5"/>
      <c r="EW191" s="5"/>
      <c r="EX191" s="5"/>
      <c r="EY191" s="5"/>
      <c r="EZ191" s="5"/>
      <c r="FA191" s="5"/>
      <c r="FB191" s="5"/>
      <c r="FC191" s="5"/>
    </row>
    <row r="192" spans="1:159" ht="15" customHeight="1">
      <c r="A192" s="44">
        <v>4</v>
      </c>
      <c r="B192" s="55" t="str">
        <f>VLOOKUP(Ruimtestaat[[#This Row],[Code]],Locaties[[Code]:[Locatie]],2,FALSE)</f>
        <v xml:space="preserve">MET Praktijkonderwijs </v>
      </c>
      <c r="C192" s="55" t="str">
        <f>VLOOKUP(Ruimtestaat[[#This Row],[Code]],Locaties[[#All],[Code]:[Adres]],3,FALSE)</f>
        <v>Koetshuislaan 1</v>
      </c>
      <c r="D192" s="55" t="str">
        <f>VLOOKUP(Ruimtestaat[[#This Row],[Code]],Locaties[#All],4,FALSE)</f>
        <v>Waalwijk</v>
      </c>
      <c r="E192" s="44"/>
      <c r="F192" s="44" t="s">
        <v>401</v>
      </c>
      <c r="G192" s="148" t="s">
        <v>246</v>
      </c>
      <c r="H192" s="47" t="s">
        <v>139</v>
      </c>
      <c r="I192" s="7">
        <v>2</v>
      </c>
      <c r="J192" s="56" t="str">
        <f>VLOOKUP(Ruimtestaat[[#This Row],[Ruimte code]],Ruimtegroepen[[#All],[Code]:[Ruimte omschrijving]],2,FALSE)</f>
        <v>Kantoren</v>
      </c>
      <c r="K192" s="44" t="s">
        <v>17</v>
      </c>
      <c r="L192" s="47" t="s">
        <v>6</v>
      </c>
      <c r="M192" s="147">
        <v>18</v>
      </c>
      <c r="N192" s="149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  <c r="DY192" s="5"/>
      <c r="DZ192" s="5"/>
      <c r="EA192" s="5"/>
      <c r="EB192" s="5"/>
      <c r="EC192" s="5"/>
      <c r="ED192" s="5"/>
      <c r="EE192" s="5"/>
      <c r="EF192" s="5"/>
      <c r="EG192" s="5"/>
      <c r="EH192" s="5"/>
      <c r="EI192" s="5"/>
      <c r="EJ192" s="5"/>
      <c r="EK192" s="5"/>
      <c r="EL192" s="5"/>
      <c r="EM192" s="5"/>
      <c r="EN192" s="5"/>
      <c r="EO192" s="5"/>
      <c r="EP192" s="5"/>
      <c r="EQ192" s="5"/>
      <c r="ER192" s="5"/>
      <c r="ES192" s="5"/>
      <c r="ET192" s="5"/>
      <c r="EU192" s="5"/>
      <c r="EV192" s="5"/>
      <c r="EW192" s="5"/>
      <c r="EX192" s="5"/>
      <c r="EY192" s="5"/>
      <c r="EZ192" s="5"/>
      <c r="FA192" s="5"/>
      <c r="FB192" s="5"/>
      <c r="FC192" s="5"/>
    </row>
    <row r="193" spans="1:159" ht="15" customHeight="1">
      <c r="A193" s="44">
        <v>4</v>
      </c>
      <c r="B193" s="55" t="str">
        <f>VLOOKUP(Ruimtestaat[[#This Row],[Code]],Locaties[[Code]:[Locatie]],2,FALSE)</f>
        <v xml:space="preserve">MET Praktijkonderwijs </v>
      </c>
      <c r="C193" s="55" t="str">
        <f>VLOOKUP(Ruimtestaat[[#This Row],[Code]],Locaties[[#All],[Code]:[Adres]],3,FALSE)</f>
        <v>Koetshuislaan 1</v>
      </c>
      <c r="D193" s="55" t="str">
        <f>VLOOKUP(Ruimtestaat[[#This Row],[Code]],Locaties[#All],4,FALSE)</f>
        <v>Waalwijk</v>
      </c>
      <c r="E193" s="44"/>
      <c r="F193" s="44" t="s">
        <v>401</v>
      </c>
      <c r="G193" s="148" t="s">
        <v>247</v>
      </c>
      <c r="H193" s="47" t="s">
        <v>139</v>
      </c>
      <c r="I193" s="7">
        <v>2</v>
      </c>
      <c r="J193" s="56" t="str">
        <f>VLOOKUP(Ruimtestaat[[#This Row],[Ruimte code]],Ruimtegroepen[[#All],[Code]:[Ruimte omschrijving]],2,FALSE)</f>
        <v>Kantoren</v>
      </c>
      <c r="K193" s="44" t="s">
        <v>17</v>
      </c>
      <c r="L193" s="47" t="s">
        <v>6</v>
      </c>
      <c r="M193" s="147">
        <v>18</v>
      </c>
      <c r="N193" s="44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  <c r="DY193" s="5"/>
      <c r="DZ193" s="5"/>
      <c r="EA193" s="5"/>
      <c r="EB193" s="5"/>
      <c r="EC193" s="5"/>
      <c r="ED193" s="5"/>
      <c r="EE193" s="5"/>
      <c r="EF193" s="5"/>
      <c r="EG193" s="5"/>
      <c r="EH193" s="5"/>
      <c r="EI193" s="5"/>
      <c r="EJ193" s="5"/>
      <c r="EK193" s="5"/>
      <c r="EL193" s="5"/>
      <c r="EM193" s="5"/>
      <c r="EN193" s="5"/>
      <c r="EO193" s="5"/>
      <c r="EP193" s="5"/>
      <c r="EQ193" s="5"/>
      <c r="ER193" s="5"/>
      <c r="ES193" s="5"/>
      <c r="ET193" s="5"/>
      <c r="EU193" s="5"/>
      <c r="EV193" s="5"/>
      <c r="EW193" s="5"/>
      <c r="EX193" s="5"/>
      <c r="EY193" s="5"/>
      <c r="EZ193" s="5"/>
      <c r="FA193" s="5"/>
      <c r="FB193" s="5"/>
      <c r="FC193" s="5"/>
    </row>
    <row r="194" spans="1:159" ht="15" customHeight="1">
      <c r="A194" s="44">
        <v>4</v>
      </c>
      <c r="B194" s="55" t="str">
        <f>VLOOKUP(Ruimtestaat[[#This Row],[Code]],Locaties[[Code]:[Locatie]],2,FALSE)</f>
        <v xml:space="preserve">MET Praktijkonderwijs </v>
      </c>
      <c r="C194" s="55" t="str">
        <f>VLOOKUP(Ruimtestaat[[#This Row],[Code]],Locaties[[#All],[Code]:[Adres]],3,FALSE)</f>
        <v>Koetshuislaan 1</v>
      </c>
      <c r="D194" s="55" t="str">
        <f>VLOOKUP(Ruimtestaat[[#This Row],[Code]],Locaties[#All],4,FALSE)</f>
        <v>Waalwijk</v>
      </c>
      <c r="E194" s="44"/>
      <c r="F194" s="44" t="s">
        <v>401</v>
      </c>
      <c r="G194" s="148" t="s">
        <v>248</v>
      </c>
      <c r="H194" s="47" t="s">
        <v>134</v>
      </c>
      <c r="I194" s="7">
        <v>16</v>
      </c>
      <c r="J194" s="56" t="str">
        <f>VLOOKUP(Ruimtestaat[[#This Row],[Ruimte code]],Ruimtegroepen[[#All],[Code]:[Ruimte omschrijving]],2,FALSE)</f>
        <v>Leslokalen</v>
      </c>
      <c r="K194" s="44" t="s">
        <v>18</v>
      </c>
      <c r="L194" s="47" t="s">
        <v>124</v>
      </c>
      <c r="M194" s="147">
        <v>49.6</v>
      </c>
      <c r="N194" s="149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  <c r="DY194" s="5"/>
      <c r="DZ194" s="5"/>
      <c r="EA194" s="5"/>
      <c r="EB194" s="5"/>
      <c r="EC194" s="5"/>
      <c r="ED194" s="5"/>
      <c r="EE194" s="5"/>
      <c r="EF194" s="5"/>
      <c r="EG194" s="5"/>
      <c r="EH194" s="5"/>
      <c r="EI194" s="5"/>
      <c r="EJ194" s="5"/>
      <c r="EK194" s="5"/>
      <c r="EL194" s="5"/>
      <c r="EM194" s="5"/>
      <c r="EN194" s="5"/>
      <c r="EO194" s="5"/>
      <c r="EP194" s="5"/>
      <c r="EQ194" s="5"/>
      <c r="ER194" s="5"/>
      <c r="ES194" s="5"/>
      <c r="ET194" s="5"/>
      <c r="EU194" s="5"/>
      <c r="EV194" s="5"/>
      <c r="EW194" s="5"/>
      <c r="EX194" s="5"/>
      <c r="EY194" s="5"/>
      <c r="EZ194" s="5"/>
      <c r="FA194" s="5"/>
      <c r="FB194" s="5"/>
      <c r="FC194" s="5"/>
    </row>
    <row r="195" spans="1:159" ht="15" customHeight="1">
      <c r="A195" s="44">
        <v>4</v>
      </c>
      <c r="B195" s="55" t="str">
        <f>VLOOKUP(Ruimtestaat[[#This Row],[Code]],Locaties[[Code]:[Locatie]],2,FALSE)</f>
        <v xml:space="preserve">MET Praktijkonderwijs </v>
      </c>
      <c r="C195" s="55" t="str">
        <f>VLOOKUP(Ruimtestaat[[#This Row],[Code]],Locaties[[#All],[Code]:[Adres]],3,FALSE)</f>
        <v>Koetshuislaan 1</v>
      </c>
      <c r="D195" s="55" t="str">
        <f>VLOOKUP(Ruimtestaat[[#This Row],[Code]],Locaties[#All],4,FALSE)</f>
        <v>Waalwijk</v>
      </c>
      <c r="E195" s="44"/>
      <c r="F195" s="44" t="s">
        <v>401</v>
      </c>
      <c r="G195" s="148" t="s">
        <v>249</v>
      </c>
      <c r="H195" s="47" t="s">
        <v>134</v>
      </c>
      <c r="I195" s="7">
        <v>16</v>
      </c>
      <c r="J195" s="56" t="str">
        <f>VLOOKUP(Ruimtestaat[[#This Row],[Ruimte code]],Ruimtegroepen[[#All],[Code]:[Ruimte omschrijving]],2,FALSE)</f>
        <v>Leslokalen</v>
      </c>
      <c r="K195" s="44" t="s">
        <v>18</v>
      </c>
      <c r="L195" s="47" t="s">
        <v>124</v>
      </c>
      <c r="M195" s="147">
        <v>49.3</v>
      </c>
      <c r="N195" s="149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  <c r="DY195" s="5"/>
      <c r="DZ195" s="5"/>
      <c r="EA195" s="5"/>
      <c r="EB195" s="5"/>
      <c r="EC195" s="5"/>
      <c r="ED195" s="5"/>
      <c r="EE195" s="5"/>
      <c r="EF195" s="5"/>
      <c r="EG195" s="5"/>
      <c r="EH195" s="5"/>
      <c r="EI195" s="5"/>
      <c r="EJ195" s="5"/>
      <c r="EK195" s="5"/>
      <c r="EL195" s="5"/>
      <c r="EM195" s="5"/>
      <c r="EN195" s="5"/>
      <c r="EO195" s="5"/>
      <c r="EP195" s="5"/>
      <c r="EQ195" s="5"/>
      <c r="ER195" s="5"/>
      <c r="ES195" s="5"/>
      <c r="ET195" s="5"/>
      <c r="EU195" s="5"/>
      <c r="EV195" s="5"/>
      <c r="EW195" s="5"/>
      <c r="EX195" s="5"/>
      <c r="EY195" s="5"/>
      <c r="EZ195" s="5"/>
      <c r="FA195" s="5"/>
      <c r="FB195" s="5"/>
      <c r="FC195" s="5"/>
    </row>
    <row r="196" spans="1:159" ht="15" customHeight="1">
      <c r="A196" s="44">
        <v>4</v>
      </c>
      <c r="B196" s="55" t="str">
        <f>VLOOKUP(Ruimtestaat[[#This Row],[Code]],Locaties[[Code]:[Locatie]],2,FALSE)</f>
        <v xml:space="preserve">MET Praktijkonderwijs </v>
      </c>
      <c r="C196" s="55" t="str">
        <f>VLOOKUP(Ruimtestaat[[#This Row],[Code]],Locaties[[#All],[Code]:[Adres]],3,FALSE)</f>
        <v>Koetshuislaan 1</v>
      </c>
      <c r="D196" s="55" t="str">
        <f>VLOOKUP(Ruimtestaat[[#This Row],[Code]],Locaties[#All],4,FALSE)</f>
        <v>Waalwijk</v>
      </c>
      <c r="E196" s="44"/>
      <c r="F196" s="44" t="s">
        <v>418</v>
      </c>
      <c r="G196" s="148" t="s">
        <v>250</v>
      </c>
      <c r="H196" s="47" t="s">
        <v>158</v>
      </c>
      <c r="I196" s="7">
        <v>10</v>
      </c>
      <c r="J196" s="56" t="str">
        <f>VLOOKUP(Ruimtestaat[[#This Row],[Ruimte code]],Ruimtegroepen[[#All],[Code]:[Ruimte omschrijving]],2,FALSE)</f>
        <v>Trappenhuizen/lift</v>
      </c>
      <c r="K196" s="44" t="s">
        <v>20</v>
      </c>
      <c r="L196" s="47" t="s">
        <v>29</v>
      </c>
      <c r="M196" s="147">
        <v>25</v>
      </c>
      <c r="N196" s="149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  <c r="DY196" s="5"/>
      <c r="DZ196" s="5"/>
      <c r="EA196" s="5"/>
      <c r="EB196" s="5"/>
      <c r="EC196" s="5"/>
      <c r="ED196" s="5"/>
      <c r="EE196" s="5"/>
      <c r="EF196" s="5"/>
      <c r="EG196" s="5"/>
      <c r="EH196" s="5"/>
      <c r="EI196" s="5"/>
      <c r="EJ196" s="5"/>
      <c r="EK196" s="5"/>
      <c r="EL196" s="5"/>
      <c r="EM196" s="5"/>
      <c r="EN196" s="5"/>
      <c r="EO196" s="5"/>
      <c r="EP196" s="5"/>
      <c r="EQ196" s="5"/>
      <c r="ER196" s="5"/>
      <c r="ES196" s="5"/>
      <c r="ET196" s="5"/>
      <c r="EU196" s="5"/>
      <c r="EV196" s="5"/>
      <c r="EW196" s="5"/>
      <c r="EX196" s="5"/>
      <c r="EY196" s="5"/>
      <c r="EZ196" s="5"/>
      <c r="FA196" s="5"/>
      <c r="FB196" s="5"/>
      <c r="FC196" s="5"/>
    </row>
    <row r="197" spans="1:159" ht="15" customHeight="1">
      <c r="A197" s="44">
        <v>4</v>
      </c>
      <c r="B197" s="55" t="str">
        <f>VLOOKUP(Ruimtestaat[[#This Row],[Code]],Locaties[[Code]:[Locatie]],2,FALSE)</f>
        <v xml:space="preserve">MET Praktijkonderwijs </v>
      </c>
      <c r="C197" s="55" t="str">
        <f>VLOOKUP(Ruimtestaat[[#This Row],[Code]],Locaties[[#All],[Code]:[Adres]],3,FALSE)</f>
        <v>Koetshuislaan 1</v>
      </c>
      <c r="D197" s="55" t="str">
        <f>VLOOKUP(Ruimtestaat[[#This Row],[Code]],Locaties[#All],4,FALSE)</f>
        <v>Waalwijk</v>
      </c>
      <c r="E197" s="44"/>
      <c r="F197" s="44" t="s">
        <v>418</v>
      </c>
      <c r="G197" s="148" t="s">
        <v>252</v>
      </c>
      <c r="H197" s="47" t="s">
        <v>159</v>
      </c>
      <c r="I197" s="44">
        <v>6</v>
      </c>
      <c r="J197" s="56" t="str">
        <f>VLOOKUP(Ruimtestaat[[#This Row],[Ruimte code]],Ruimtegroepen[[#All],[Code]:[Ruimte omschrijving]],2,FALSE)</f>
        <v>Gangen/hallen</v>
      </c>
      <c r="K197" s="44" t="s">
        <v>18</v>
      </c>
      <c r="L197" s="47" t="s">
        <v>124</v>
      </c>
      <c r="M197" s="147">
        <v>12</v>
      </c>
      <c r="N197" s="44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  <c r="DY197" s="5"/>
      <c r="DZ197" s="5"/>
      <c r="EA197" s="5"/>
      <c r="EB197" s="5"/>
      <c r="EC197" s="5"/>
      <c r="ED197" s="5"/>
      <c r="EE197" s="5"/>
      <c r="EF197" s="5"/>
      <c r="EG197" s="5"/>
      <c r="EH197" s="5"/>
      <c r="EI197" s="5"/>
      <c r="EJ197" s="5"/>
      <c r="EK197" s="5"/>
      <c r="EL197" s="5"/>
      <c r="EM197" s="5"/>
      <c r="EN197" s="5"/>
      <c r="EO197" s="5"/>
      <c r="EP197" s="5"/>
      <c r="EQ197" s="5"/>
      <c r="ER197" s="5"/>
      <c r="ES197" s="5"/>
      <c r="ET197" s="5"/>
      <c r="EU197" s="5"/>
      <c r="EV197" s="5"/>
      <c r="EW197" s="5"/>
      <c r="EX197" s="5"/>
      <c r="EY197" s="5"/>
      <c r="EZ197" s="5"/>
      <c r="FA197" s="5"/>
      <c r="FB197" s="5"/>
      <c r="FC197" s="5"/>
    </row>
    <row r="198" spans="1:159" ht="15" customHeight="1">
      <c r="A198" s="44">
        <v>4</v>
      </c>
      <c r="B198" s="55" t="str">
        <f>VLOOKUP(Ruimtestaat[[#This Row],[Code]],Locaties[[Code]:[Locatie]],2,FALSE)</f>
        <v xml:space="preserve">MET Praktijkonderwijs </v>
      </c>
      <c r="C198" s="55" t="str">
        <f>VLOOKUP(Ruimtestaat[[#This Row],[Code]],Locaties[[#All],[Code]:[Adres]],3,FALSE)</f>
        <v>Koetshuislaan 1</v>
      </c>
      <c r="D198" s="55" t="str">
        <f>VLOOKUP(Ruimtestaat[[#This Row],[Code]],Locaties[#All],4,FALSE)</f>
        <v>Waalwijk</v>
      </c>
      <c r="E198" s="44"/>
      <c r="F198" s="44" t="s">
        <v>418</v>
      </c>
      <c r="G198" s="148" t="s">
        <v>253</v>
      </c>
      <c r="H198" s="47" t="s">
        <v>162</v>
      </c>
      <c r="I198" s="7">
        <v>5</v>
      </c>
      <c r="J198" s="56" t="str">
        <f>VLOOKUP(Ruimtestaat[[#This Row],[Ruimte code]],Ruimtegroepen[[#All],[Code]:[Ruimte omschrijving]],2,FALSE)</f>
        <v>Sanitair</v>
      </c>
      <c r="K198" s="44" t="s">
        <v>19</v>
      </c>
      <c r="L198" s="47" t="s">
        <v>367</v>
      </c>
      <c r="M198" s="147">
        <v>14</v>
      </c>
      <c r="N198" s="149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  <c r="DY198" s="5"/>
      <c r="DZ198" s="5"/>
      <c r="EA198" s="5"/>
      <c r="EB198" s="5"/>
      <c r="EC198" s="5"/>
      <c r="ED198" s="5"/>
      <c r="EE198" s="5"/>
      <c r="EF198" s="5"/>
      <c r="EG198" s="5"/>
      <c r="EH198" s="5"/>
      <c r="EI198" s="5"/>
      <c r="EJ198" s="5"/>
      <c r="EK198" s="5"/>
      <c r="EL198" s="5"/>
      <c r="EM198" s="5"/>
      <c r="EN198" s="5"/>
      <c r="EO198" s="5"/>
      <c r="EP198" s="5"/>
      <c r="EQ198" s="5"/>
      <c r="ER198" s="5"/>
      <c r="ES198" s="5"/>
      <c r="ET198" s="5"/>
      <c r="EU198" s="5"/>
      <c r="EV198" s="5"/>
      <c r="EW198" s="5"/>
      <c r="EX198" s="5"/>
      <c r="EY198" s="5"/>
      <c r="EZ198" s="5"/>
      <c r="FA198" s="5"/>
      <c r="FB198" s="5"/>
      <c r="FC198" s="5"/>
    </row>
    <row r="199" spans="1:159" ht="15" customHeight="1">
      <c r="A199" s="44">
        <v>4</v>
      </c>
      <c r="B199" s="55" t="str">
        <f>VLOOKUP(Ruimtestaat[[#This Row],[Code]],Locaties[[Code]:[Locatie]],2,FALSE)</f>
        <v xml:space="preserve">MET Praktijkonderwijs </v>
      </c>
      <c r="C199" s="55" t="str">
        <f>VLOOKUP(Ruimtestaat[[#This Row],[Code]],Locaties[[#All],[Code]:[Adres]],3,FALSE)</f>
        <v>Koetshuislaan 1</v>
      </c>
      <c r="D199" s="55" t="str">
        <f>VLOOKUP(Ruimtestaat[[#This Row],[Code]],Locaties[#All],4,FALSE)</f>
        <v>Waalwijk</v>
      </c>
      <c r="E199" s="44"/>
      <c r="F199" s="44" t="s">
        <v>418</v>
      </c>
      <c r="G199" s="148" t="s">
        <v>254</v>
      </c>
      <c r="H199" s="47" t="s">
        <v>163</v>
      </c>
      <c r="I199" s="7">
        <v>5</v>
      </c>
      <c r="J199" s="56" t="str">
        <f>VLOOKUP(Ruimtestaat[[#This Row],[Ruimte code]],Ruimtegroepen[[#All],[Code]:[Ruimte omschrijving]],2,FALSE)</f>
        <v>Sanitair</v>
      </c>
      <c r="K199" s="44" t="s">
        <v>19</v>
      </c>
      <c r="L199" s="47" t="s">
        <v>367</v>
      </c>
      <c r="M199" s="147">
        <v>8</v>
      </c>
      <c r="N199" s="149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  <c r="DY199" s="5"/>
      <c r="DZ199" s="5"/>
      <c r="EA199" s="5"/>
      <c r="EB199" s="5"/>
      <c r="EC199" s="5"/>
      <c r="ED199" s="5"/>
      <c r="EE199" s="5"/>
      <c r="EF199" s="5"/>
      <c r="EG199" s="5"/>
      <c r="EH199" s="5"/>
      <c r="EI199" s="5"/>
      <c r="EJ199" s="5"/>
      <c r="EK199" s="5"/>
      <c r="EL199" s="5"/>
      <c r="EM199" s="5"/>
      <c r="EN199" s="5"/>
      <c r="EO199" s="5"/>
      <c r="EP199" s="5"/>
      <c r="EQ199" s="5"/>
      <c r="ER199" s="5"/>
      <c r="ES199" s="5"/>
      <c r="ET199" s="5"/>
      <c r="EU199" s="5"/>
      <c r="EV199" s="5"/>
      <c r="EW199" s="5"/>
      <c r="EX199" s="5"/>
      <c r="EY199" s="5"/>
      <c r="EZ199" s="5"/>
      <c r="FA199" s="5"/>
      <c r="FB199" s="5"/>
      <c r="FC199" s="5"/>
    </row>
    <row r="200" spans="1:159" ht="15" customHeight="1">
      <c r="A200" s="44">
        <v>4</v>
      </c>
      <c r="B200" s="55" t="str">
        <f>VLOOKUP(Ruimtestaat[[#This Row],[Code]],Locaties[[Code]:[Locatie]],2,FALSE)</f>
        <v xml:space="preserve">MET Praktijkonderwijs </v>
      </c>
      <c r="C200" s="55" t="str">
        <f>VLOOKUP(Ruimtestaat[[#This Row],[Code]],Locaties[[#All],[Code]:[Adres]],3,FALSE)</f>
        <v>Koetshuislaan 1</v>
      </c>
      <c r="D200" s="55" t="str">
        <f>VLOOKUP(Ruimtestaat[[#This Row],[Code]],Locaties[#All],4,FALSE)</f>
        <v>Waalwijk</v>
      </c>
      <c r="E200" s="44"/>
      <c r="F200" s="44" t="s">
        <v>418</v>
      </c>
      <c r="G200" s="148" t="s">
        <v>255</v>
      </c>
      <c r="H200" s="47" t="s">
        <v>134</v>
      </c>
      <c r="I200" s="7">
        <v>16</v>
      </c>
      <c r="J200" s="56" t="str">
        <f>VLOOKUP(Ruimtestaat[[#This Row],[Ruimte code]],Ruimtegroepen[[#All],[Code]:[Ruimte omschrijving]],2,FALSE)</f>
        <v>Leslokalen</v>
      </c>
      <c r="K200" s="44" t="s">
        <v>18</v>
      </c>
      <c r="L200" s="47" t="s">
        <v>124</v>
      </c>
      <c r="M200" s="147">
        <v>50</v>
      </c>
      <c r="N200" s="44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  <c r="DY200" s="5"/>
      <c r="DZ200" s="5"/>
      <c r="EA200" s="5"/>
      <c r="EB200" s="5"/>
      <c r="EC200" s="5"/>
      <c r="ED200" s="5"/>
      <c r="EE200" s="5"/>
      <c r="EF200" s="5"/>
      <c r="EG200" s="5"/>
      <c r="EH200" s="5"/>
      <c r="EI200" s="5"/>
      <c r="EJ200" s="5"/>
      <c r="EK200" s="5"/>
      <c r="EL200" s="5"/>
      <c r="EM200" s="5"/>
      <c r="EN200" s="5"/>
      <c r="EO200" s="5"/>
      <c r="EP200" s="5"/>
      <c r="EQ200" s="5"/>
      <c r="ER200" s="5"/>
      <c r="ES200" s="5"/>
      <c r="ET200" s="5"/>
      <c r="EU200" s="5"/>
      <c r="EV200" s="5"/>
      <c r="EW200" s="5"/>
      <c r="EX200" s="5"/>
      <c r="EY200" s="5"/>
      <c r="EZ200" s="5"/>
      <c r="FA200" s="5"/>
      <c r="FB200" s="5"/>
      <c r="FC200" s="5"/>
    </row>
    <row r="201" spans="1:159" ht="15" customHeight="1">
      <c r="A201" s="44">
        <v>4</v>
      </c>
      <c r="B201" s="55" t="str">
        <f>VLOOKUP(Ruimtestaat[[#This Row],[Code]],Locaties[[Code]:[Locatie]],2,FALSE)</f>
        <v xml:space="preserve">MET Praktijkonderwijs </v>
      </c>
      <c r="C201" s="55" t="str">
        <f>VLOOKUP(Ruimtestaat[[#This Row],[Code]],Locaties[[#All],[Code]:[Adres]],3,FALSE)</f>
        <v>Koetshuislaan 1</v>
      </c>
      <c r="D201" s="55" t="str">
        <f>VLOOKUP(Ruimtestaat[[#This Row],[Code]],Locaties[#All],4,FALSE)</f>
        <v>Waalwijk</v>
      </c>
      <c r="E201" s="44"/>
      <c r="F201" s="44" t="s">
        <v>418</v>
      </c>
      <c r="G201" s="150" t="s">
        <v>256</v>
      </c>
      <c r="H201" s="56" t="s">
        <v>134</v>
      </c>
      <c r="I201" s="7">
        <v>16</v>
      </c>
      <c r="J201" s="56" t="str">
        <f>VLOOKUP(Ruimtestaat[[#This Row],[Ruimte code]],Ruimtegroepen[[#All],[Code]:[Ruimte omschrijving]],2,FALSE)</f>
        <v>Leslokalen</v>
      </c>
      <c r="K201" s="44" t="s">
        <v>18</v>
      </c>
      <c r="L201" s="47" t="s">
        <v>124</v>
      </c>
      <c r="M201" s="147">
        <v>50</v>
      </c>
      <c r="N201" s="149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  <c r="DY201" s="5"/>
      <c r="DZ201" s="5"/>
      <c r="EA201" s="5"/>
      <c r="EB201" s="5"/>
      <c r="EC201" s="5"/>
      <c r="ED201" s="5"/>
      <c r="EE201" s="5"/>
      <c r="EF201" s="5"/>
      <c r="EG201" s="5"/>
      <c r="EH201" s="5"/>
      <c r="EI201" s="5"/>
      <c r="EJ201" s="5"/>
      <c r="EK201" s="5"/>
      <c r="EL201" s="5"/>
      <c r="EM201" s="5"/>
      <c r="EN201" s="5"/>
      <c r="EO201" s="5"/>
      <c r="EP201" s="5"/>
      <c r="EQ201" s="5"/>
      <c r="ER201" s="5"/>
      <c r="ES201" s="5"/>
      <c r="ET201" s="5"/>
      <c r="EU201" s="5"/>
      <c r="EV201" s="5"/>
      <c r="EW201" s="5"/>
      <c r="EX201" s="5"/>
      <c r="EY201" s="5"/>
      <c r="EZ201" s="5"/>
      <c r="FA201" s="5"/>
      <c r="FB201" s="5"/>
      <c r="FC201" s="5"/>
    </row>
    <row r="202" spans="1:159" ht="15" customHeight="1">
      <c r="A202" s="44">
        <v>4</v>
      </c>
      <c r="B202" s="55" t="str">
        <f>VLOOKUP(Ruimtestaat[[#This Row],[Code]],Locaties[[Code]:[Locatie]],2,FALSE)</f>
        <v xml:space="preserve">MET Praktijkonderwijs </v>
      </c>
      <c r="C202" s="55" t="str">
        <f>VLOOKUP(Ruimtestaat[[#This Row],[Code]],Locaties[[#All],[Code]:[Adres]],3,FALSE)</f>
        <v>Koetshuislaan 1</v>
      </c>
      <c r="D202" s="55" t="str">
        <f>VLOOKUP(Ruimtestaat[[#This Row],[Code]],Locaties[#All],4,FALSE)</f>
        <v>Waalwijk</v>
      </c>
      <c r="E202" s="44"/>
      <c r="F202" s="44" t="s">
        <v>418</v>
      </c>
      <c r="G202" s="7" t="s">
        <v>257</v>
      </c>
      <c r="H202" s="56" t="s">
        <v>134</v>
      </c>
      <c r="I202" s="7">
        <v>16</v>
      </c>
      <c r="J202" s="56" t="str">
        <f>VLOOKUP(Ruimtestaat[[#This Row],[Ruimte code]],Ruimtegroepen[[#All],[Code]:[Ruimte omschrijving]],2,FALSE)</f>
        <v>Leslokalen</v>
      </c>
      <c r="K202" s="44" t="s">
        <v>18</v>
      </c>
      <c r="L202" s="47" t="s">
        <v>124</v>
      </c>
      <c r="M202" s="147">
        <v>49</v>
      </c>
      <c r="N202" s="149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  <c r="DY202" s="5"/>
      <c r="DZ202" s="5"/>
      <c r="EA202" s="5"/>
      <c r="EB202" s="5"/>
      <c r="EC202" s="5"/>
      <c r="ED202" s="5"/>
      <c r="EE202" s="5"/>
      <c r="EF202" s="5"/>
      <c r="EG202" s="5"/>
      <c r="EH202" s="5"/>
      <c r="EI202" s="5"/>
      <c r="EJ202" s="5"/>
      <c r="EK202" s="5"/>
      <c r="EL202" s="5"/>
      <c r="EM202" s="5"/>
      <c r="EN202" s="5"/>
      <c r="EO202" s="5"/>
      <c r="EP202" s="5"/>
      <c r="EQ202" s="5"/>
      <c r="ER202" s="5"/>
      <c r="ES202" s="5"/>
      <c r="ET202" s="5"/>
      <c r="EU202" s="5"/>
      <c r="EV202" s="5"/>
      <c r="EW202" s="5"/>
      <c r="EX202" s="5"/>
      <c r="EY202" s="5"/>
      <c r="EZ202" s="5"/>
      <c r="FA202" s="5"/>
      <c r="FB202" s="5"/>
      <c r="FC202" s="5"/>
    </row>
    <row r="203" spans="1:159" ht="15" customHeight="1">
      <c r="A203" s="44">
        <v>4</v>
      </c>
      <c r="B203" s="55" t="str">
        <f>VLOOKUP(Ruimtestaat[[#This Row],[Code]],Locaties[[Code]:[Locatie]],2,FALSE)</f>
        <v xml:space="preserve">MET Praktijkonderwijs </v>
      </c>
      <c r="C203" s="55" t="str">
        <f>VLOOKUP(Ruimtestaat[[#This Row],[Code]],Locaties[[#All],[Code]:[Adres]],3,FALSE)</f>
        <v>Koetshuislaan 1</v>
      </c>
      <c r="D203" s="55" t="str">
        <f>VLOOKUP(Ruimtestaat[[#This Row],[Code]],Locaties[#All],4,FALSE)</f>
        <v>Waalwijk</v>
      </c>
      <c r="E203" s="44"/>
      <c r="F203" s="44" t="s">
        <v>418</v>
      </c>
      <c r="G203" s="7" t="s">
        <v>258</v>
      </c>
      <c r="H203" s="56" t="s">
        <v>128</v>
      </c>
      <c r="I203" s="7">
        <v>6</v>
      </c>
      <c r="J203" s="56" t="str">
        <f>VLOOKUP(Ruimtestaat[[#This Row],[Ruimte code]],Ruimtegroepen[[#All],[Code]:[Ruimte omschrijving]],2,FALSE)</f>
        <v>Gangen/hallen</v>
      </c>
      <c r="K203" s="44" t="s">
        <v>18</v>
      </c>
      <c r="L203" s="47" t="s">
        <v>124</v>
      </c>
      <c r="M203" s="147">
        <v>150</v>
      </c>
      <c r="N203" s="44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  <c r="DY203" s="5"/>
      <c r="DZ203" s="5"/>
      <c r="EA203" s="5"/>
      <c r="EB203" s="5"/>
      <c r="EC203" s="5"/>
      <c r="ED203" s="5"/>
      <c r="EE203" s="5"/>
      <c r="EF203" s="5"/>
      <c r="EG203" s="5"/>
      <c r="EH203" s="5"/>
      <c r="EI203" s="5"/>
      <c r="EJ203" s="5"/>
      <c r="EK203" s="5"/>
      <c r="EL203" s="5"/>
      <c r="EM203" s="5"/>
      <c r="EN203" s="5"/>
      <c r="EO203" s="5"/>
      <c r="EP203" s="5"/>
      <c r="EQ203" s="5"/>
      <c r="ER203" s="5"/>
      <c r="ES203" s="5"/>
      <c r="ET203" s="5"/>
      <c r="EU203" s="5"/>
      <c r="EV203" s="5"/>
      <c r="EW203" s="5"/>
      <c r="EX203" s="5"/>
      <c r="EY203" s="5"/>
      <c r="EZ203" s="5"/>
      <c r="FA203" s="5"/>
      <c r="FB203" s="5"/>
      <c r="FC203" s="5"/>
    </row>
    <row r="204" spans="1:159" ht="15" customHeight="1">
      <c r="A204" s="44">
        <v>4</v>
      </c>
      <c r="B204" s="55" t="str">
        <f>VLOOKUP(Ruimtestaat[[#This Row],[Code]],Locaties[[Code]:[Locatie]],2,FALSE)</f>
        <v xml:space="preserve">MET Praktijkonderwijs </v>
      </c>
      <c r="C204" s="55" t="str">
        <f>VLOOKUP(Ruimtestaat[[#This Row],[Code]],Locaties[[#All],[Code]:[Adres]],3,FALSE)</f>
        <v>Koetshuislaan 1</v>
      </c>
      <c r="D204" s="55" t="str">
        <f>VLOOKUP(Ruimtestaat[[#This Row],[Code]],Locaties[#All],4,FALSE)</f>
        <v>Waalwijk</v>
      </c>
      <c r="E204" s="44"/>
      <c r="F204" s="44" t="s">
        <v>418</v>
      </c>
      <c r="G204" s="7" t="s">
        <v>259</v>
      </c>
      <c r="H204" s="56" t="s">
        <v>128</v>
      </c>
      <c r="I204" s="7">
        <v>6</v>
      </c>
      <c r="J204" s="56" t="str">
        <f>VLOOKUP(Ruimtestaat[[#This Row],[Ruimte code]],Ruimtegroepen[[#All],[Code]:[Ruimte omschrijving]],2,FALSE)</f>
        <v>Gangen/hallen</v>
      </c>
      <c r="K204" s="44" t="s">
        <v>18</v>
      </c>
      <c r="L204" s="47" t="s">
        <v>124</v>
      </c>
      <c r="M204" s="147">
        <v>18</v>
      </c>
      <c r="N204" s="149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  <c r="DY204" s="5"/>
      <c r="DZ204" s="5"/>
      <c r="EA204" s="5"/>
      <c r="EB204" s="5"/>
      <c r="EC204" s="5"/>
      <c r="ED204" s="5"/>
      <c r="EE204" s="5"/>
      <c r="EF204" s="5"/>
      <c r="EG204" s="5"/>
      <c r="EH204" s="5"/>
      <c r="EI204" s="5"/>
      <c r="EJ204" s="5"/>
      <c r="EK204" s="5"/>
      <c r="EL204" s="5"/>
      <c r="EM204" s="5"/>
      <c r="EN204" s="5"/>
      <c r="EO204" s="5"/>
      <c r="EP204" s="5"/>
      <c r="EQ204" s="5"/>
      <c r="ER204" s="5"/>
      <c r="ES204" s="5"/>
      <c r="ET204" s="5"/>
      <c r="EU204" s="5"/>
      <c r="EV204" s="5"/>
      <c r="EW204" s="5"/>
      <c r="EX204" s="5"/>
      <c r="EY204" s="5"/>
      <c r="EZ204" s="5"/>
      <c r="FA204" s="5"/>
      <c r="FB204" s="5"/>
      <c r="FC204" s="5"/>
    </row>
    <row r="205" spans="1:159" ht="15" customHeight="1">
      <c r="A205" s="44">
        <v>4</v>
      </c>
      <c r="B205" s="55" t="str">
        <f>VLOOKUP(Ruimtestaat[[#This Row],[Code]],Locaties[[Code]:[Locatie]],2,FALSE)</f>
        <v xml:space="preserve">MET Praktijkonderwijs </v>
      </c>
      <c r="C205" s="55" t="str">
        <f>VLOOKUP(Ruimtestaat[[#This Row],[Code]],Locaties[[#All],[Code]:[Adres]],3,FALSE)</f>
        <v>Koetshuislaan 1</v>
      </c>
      <c r="D205" s="55" t="str">
        <f>VLOOKUP(Ruimtestaat[[#This Row],[Code]],Locaties[#All],4,FALSE)</f>
        <v>Waalwijk</v>
      </c>
      <c r="E205" s="44"/>
      <c r="F205" s="44" t="s">
        <v>418</v>
      </c>
      <c r="G205" s="7" t="s">
        <v>260</v>
      </c>
      <c r="H205" s="56" t="s">
        <v>139</v>
      </c>
      <c r="I205" s="7">
        <v>2</v>
      </c>
      <c r="J205" s="56" t="str">
        <f>VLOOKUP(Ruimtestaat[[#This Row],[Ruimte code]],Ruimtegroepen[[#All],[Code]:[Ruimte omschrijving]],2,FALSE)</f>
        <v>Kantoren</v>
      </c>
      <c r="K205" s="44" t="s">
        <v>17</v>
      </c>
      <c r="L205" s="47" t="s">
        <v>6</v>
      </c>
      <c r="M205" s="147">
        <v>12</v>
      </c>
      <c r="N205" s="149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  <c r="DY205" s="5"/>
      <c r="DZ205" s="5"/>
      <c r="EA205" s="5"/>
      <c r="EB205" s="5"/>
      <c r="EC205" s="5"/>
      <c r="ED205" s="5"/>
      <c r="EE205" s="5"/>
      <c r="EF205" s="5"/>
      <c r="EG205" s="5"/>
      <c r="EH205" s="5"/>
      <c r="EI205" s="5"/>
      <c r="EJ205" s="5"/>
      <c r="EK205" s="5"/>
      <c r="EL205" s="5"/>
      <c r="EM205" s="5"/>
      <c r="EN205" s="5"/>
      <c r="EO205" s="5"/>
      <c r="EP205" s="5"/>
      <c r="EQ205" s="5"/>
      <c r="ER205" s="5"/>
      <c r="ES205" s="5"/>
      <c r="ET205" s="5"/>
      <c r="EU205" s="5"/>
      <c r="EV205" s="5"/>
      <c r="EW205" s="5"/>
      <c r="EX205" s="5"/>
      <c r="EY205" s="5"/>
      <c r="EZ205" s="5"/>
      <c r="FA205" s="5"/>
      <c r="FB205" s="5"/>
      <c r="FC205" s="5"/>
    </row>
    <row r="206" spans="1:159" ht="15" customHeight="1">
      <c r="A206" s="44">
        <v>4</v>
      </c>
      <c r="B206" s="55" t="str">
        <f>VLOOKUP(Ruimtestaat[[#This Row],[Code]],Locaties[[Code]:[Locatie]],2,FALSE)</f>
        <v xml:space="preserve">MET Praktijkonderwijs </v>
      </c>
      <c r="C206" s="55" t="str">
        <f>VLOOKUP(Ruimtestaat[[#This Row],[Code]],Locaties[[#All],[Code]:[Adres]],3,FALSE)</f>
        <v>Koetshuislaan 1</v>
      </c>
      <c r="D206" s="55" t="str">
        <f>VLOOKUP(Ruimtestaat[[#This Row],[Code]],Locaties[#All],4,FALSE)</f>
        <v>Waalwijk</v>
      </c>
      <c r="E206" s="44"/>
      <c r="F206" s="44" t="s">
        <v>418</v>
      </c>
      <c r="G206" s="7" t="s">
        <v>261</v>
      </c>
      <c r="H206" s="56" t="s">
        <v>134</v>
      </c>
      <c r="I206" s="7">
        <v>16</v>
      </c>
      <c r="J206" s="56" t="str">
        <f>VLOOKUP(Ruimtestaat[[#This Row],[Ruimte code]],Ruimtegroepen[[#All],[Code]:[Ruimte omschrijving]],2,FALSE)</f>
        <v>Leslokalen</v>
      </c>
      <c r="K206" s="44" t="s">
        <v>18</v>
      </c>
      <c r="L206" s="47" t="s">
        <v>124</v>
      </c>
      <c r="M206" s="147">
        <v>50</v>
      </c>
      <c r="N206" s="44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  <c r="DY206" s="5"/>
      <c r="DZ206" s="5"/>
      <c r="EA206" s="5"/>
      <c r="EB206" s="5"/>
      <c r="EC206" s="5"/>
      <c r="ED206" s="5"/>
      <c r="EE206" s="5"/>
      <c r="EF206" s="5"/>
      <c r="EG206" s="5"/>
      <c r="EH206" s="5"/>
      <c r="EI206" s="5"/>
      <c r="EJ206" s="5"/>
      <c r="EK206" s="5"/>
      <c r="EL206" s="5"/>
      <c r="EM206" s="5"/>
      <c r="EN206" s="5"/>
      <c r="EO206" s="5"/>
      <c r="EP206" s="5"/>
      <c r="EQ206" s="5"/>
      <c r="ER206" s="5"/>
      <c r="ES206" s="5"/>
      <c r="ET206" s="5"/>
      <c r="EU206" s="5"/>
      <c r="EV206" s="5"/>
      <c r="EW206" s="5"/>
      <c r="EX206" s="5"/>
      <c r="EY206" s="5"/>
      <c r="EZ206" s="5"/>
      <c r="FA206" s="5"/>
      <c r="FB206" s="5"/>
      <c r="FC206" s="5"/>
    </row>
    <row r="207" spans="1:159" ht="15" customHeight="1">
      <c r="A207" s="44">
        <v>4</v>
      </c>
      <c r="B207" s="55" t="str">
        <f>VLOOKUP(Ruimtestaat[[#This Row],[Code]],Locaties[[Code]:[Locatie]],2,FALSE)</f>
        <v xml:space="preserve">MET Praktijkonderwijs </v>
      </c>
      <c r="C207" s="55" t="str">
        <f>VLOOKUP(Ruimtestaat[[#This Row],[Code]],Locaties[[#All],[Code]:[Adres]],3,FALSE)</f>
        <v>Koetshuislaan 1</v>
      </c>
      <c r="D207" s="55" t="str">
        <f>VLOOKUP(Ruimtestaat[[#This Row],[Code]],Locaties[#All],4,FALSE)</f>
        <v>Waalwijk</v>
      </c>
      <c r="E207" s="44"/>
      <c r="F207" s="44" t="s">
        <v>418</v>
      </c>
      <c r="G207" s="7" t="s">
        <v>251</v>
      </c>
      <c r="H207" s="56" t="s">
        <v>134</v>
      </c>
      <c r="I207" s="7">
        <v>16</v>
      </c>
      <c r="J207" s="56" t="str">
        <f>VLOOKUP(Ruimtestaat[[#This Row],[Ruimte code]],Ruimtegroepen[[#All],[Code]:[Ruimte omschrijving]],2,FALSE)</f>
        <v>Leslokalen</v>
      </c>
      <c r="K207" s="44" t="s">
        <v>18</v>
      </c>
      <c r="L207" s="47" t="s">
        <v>124</v>
      </c>
      <c r="M207" s="147">
        <v>50</v>
      </c>
      <c r="N207" s="149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  <c r="DY207" s="5"/>
      <c r="DZ207" s="5"/>
      <c r="EA207" s="5"/>
      <c r="EB207" s="5"/>
      <c r="EC207" s="5"/>
      <c r="ED207" s="5"/>
      <c r="EE207" s="5"/>
      <c r="EF207" s="5"/>
      <c r="EG207" s="5"/>
      <c r="EH207" s="5"/>
      <c r="EI207" s="5"/>
      <c r="EJ207" s="5"/>
      <c r="EK207" s="5"/>
      <c r="EL207" s="5"/>
      <c r="EM207" s="5"/>
      <c r="EN207" s="5"/>
      <c r="EO207" s="5"/>
      <c r="EP207" s="5"/>
      <c r="EQ207" s="5"/>
      <c r="ER207" s="5"/>
      <c r="ES207" s="5"/>
      <c r="ET207" s="5"/>
      <c r="EU207" s="5"/>
      <c r="EV207" s="5"/>
      <c r="EW207" s="5"/>
      <c r="EX207" s="5"/>
      <c r="EY207" s="5"/>
      <c r="EZ207" s="5"/>
      <c r="FA207" s="5"/>
      <c r="FB207" s="5"/>
      <c r="FC207" s="5"/>
    </row>
    <row r="208" spans="1:159" ht="15" customHeight="1">
      <c r="A208" s="44">
        <v>4</v>
      </c>
      <c r="B208" s="55" t="str">
        <f>VLOOKUP(Ruimtestaat[[#This Row],[Code]],Locaties[[Code]:[Locatie]],2,FALSE)</f>
        <v xml:space="preserve">MET Praktijkonderwijs </v>
      </c>
      <c r="C208" s="55" t="str">
        <f>VLOOKUP(Ruimtestaat[[#This Row],[Code]],Locaties[[#All],[Code]:[Adres]],3,FALSE)</f>
        <v>Koetshuislaan 1</v>
      </c>
      <c r="D208" s="55" t="str">
        <f>VLOOKUP(Ruimtestaat[[#This Row],[Code]],Locaties[#All],4,FALSE)</f>
        <v>Waalwijk</v>
      </c>
      <c r="E208" s="44"/>
      <c r="F208" s="44" t="s">
        <v>418</v>
      </c>
      <c r="G208" s="7" t="s">
        <v>262</v>
      </c>
      <c r="H208" s="56" t="s">
        <v>134</v>
      </c>
      <c r="I208" s="7">
        <v>16</v>
      </c>
      <c r="J208" s="56" t="str">
        <f>VLOOKUP(Ruimtestaat[[#This Row],[Ruimte code]],Ruimtegroepen[[#All],[Code]:[Ruimte omschrijving]],2,FALSE)</f>
        <v>Leslokalen</v>
      </c>
      <c r="K208" s="44" t="s">
        <v>18</v>
      </c>
      <c r="L208" s="47" t="s">
        <v>124</v>
      </c>
      <c r="M208" s="147">
        <v>50</v>
      </c>
      <c r="N208" s="149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  <c r="DY208" s="5"/>
      <c r="DZ208" s="5"/>
      <c r="EA208" s="5"/>
      <c r="EB208" s="5"/>
      <c r="EC208" s="5"/>
      <c r="ED208" s="5"/>
      <c r="EE208" s="5"/>
      <c r="EF208" s="5"/>
      <c r="EG208" s="5"/>
      <c r="EH208" s="5"/>
      <c r="EI208" s="5"/>
      <c r="EJ208" s="5"/>
      <c r="EK208" s="5"/>
      <c r="EL208" s="5"/>
      <c r="EM208" s="5"/>
      <c r="EN208" s="5"/>
      <c r="EO208" s="5"/>
      <c r="EP208" s="5"/>
      <c r="EQ208" s="5"/>
      <c r="ER208" s="5"/>
      <c r="ES208" s="5"/>
      <c r="ET208" s="5"/>
      <c r="EU208" s="5"/>
      <c r="EV208" s="5"/>
      <c r="EW208" s="5"/>
      <c r="EX208" s="5"/>
      <c r="EY208" s="5"/>
      <c r="EZ208" s="5"/>
      <c r="FA208" s="5"/>
      <c r="FB208" s="5"/>
      <c r="FC208" s="5"/>
    </row>
    <row r="209" spans="1:159" ht="15" customHeight="1">
      <c r="A209" s="44">
        <v>4</v>
      </c>
      <c r="B209" s="55" t="str">
        <f>VLOOKUP(Ruimtestaat[[#This Row],[Code]],Locaties[[Code]:[Locatie]],2,FALSE)</f>
        <v xml:space="preserve">MET Praktijkonderwijs </v>
      </c>
      <c r="C209" s="55" t="str">
        <f>VLOOKUP(Ruimtestaat[[#This Row],[Code]],Locaties[[#All],[Code]:[Adres]],3,FALSE)</f>
        <v>Koetshuislaan 1</v>
      </c>
      <c r="D209" s="55" t="str">
        <f>VLOOKUP(Ruimtestaat[[#This Row],[Code]],Locaties[#All],4,FALSE)</f>
        <v>Waalwijk</v>
      </c>
      <c r="E209" s="44"/>
      <c r="F209" s="44" t="s">
        <v>418</v>
      </c>
      <c r="G209" s="7" t="s">
        <v>263</v>
      </c>
      <c r="H209" s="56" t="s">
        <v>134</v>
      </c>
      <c r="I209" s="7">
        <v>16</v>
      </c>
      <c r="J209" s="56" t="str">
        <f>VLOOKUP(Ruimtestaat[[#This Row],[Ruimte code]],Ruimtegroepen[[#All],[Code]:[Ruimte omschrijving]],2,FALSE)</f>
        <v>Leslokalen</v>
      </c>
      <c r="K209" s="44" t="s">
        <v>18</v>
      </c>
      <c r="L209" s="47" t="s">
        <v>124</v>
      </c>
      <c r="M209" s="147">
        <v>50</v>
      </c>
      <c r="N209" s="44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  <c r="DY209" s="5"/>
      <c r="DZ209" s="5"/>
      <c r="EA209" s="5"/>
      <c r="EB209" s="5"/>
      <c r="EC209" s="5"/>
      <c r="ED209" s="5"/>
      <c r="EE209" s="5"/>
      <c r="EF209" s="5"/>
      <c r="EG209" s="5"/>
      <c r="EH209" s="5"/>
      <c r="EI209" s="5"/>
      <c r="EJ209" s="5"/>
      <c r="EK209" s="5"/>
      <c r="EL209" s="5"/>
      <c r="EM209" s="5"/>
      <c r="EN209" s="5"/>
      <c r="EO209" s="5"/>
      <c r="EP209" s="5"/>
      <c r="EQ209" s="5"/>
      <c r="ER209" s="5"/>
      <c r="ES209" s="5"/>
      <c r="ET209" s="5"/>
      <c r="EU209" s="5"/>
      <c r="EV209" s="5"/>
      <c r="EW209" s="5"/>
      <c r="EX209" s="5"/>
      <c r="EY209" s="5"/>
      <c r="EZ209" s="5"/>
      <c r="FA209" s="5"/>
      <c r="FB209" s="5"/>
      <c r="FC209" s="5"/>
    </row>
    <row r="210" spans="1:159" ht="15" customHeight="1">
      <c r="A210" s="44">
        <v>4</v>
      </c>
      <c r="B210" s="55" t="str">
        <f>VLOOKUP(Ruimtestaat[[#This Row],[Code]],Locaties[[Code]:[Locatie]],2,FALSE)</f>
        <v xml:space="preserve">MET Praktijkonderwijs </v>
      </c>
      <c r="C210" s="55" t="str">
        <f>VLOOKUP(Ruimtestaat[[#This Row],[Code]],Locaties[[#All],[Code]:[Adres]],3,FALSE)</f>
        <v>Koetshuislaan 1</v>
      </c>
      <c r="D210" s="55" t="str">
        <f>VLOOKUP(Ruimtestaat[[#This Row],[Code]],Locaties[#All],4,FALSE)</f>
        <v>Waalwijk</v>
      </c>
      <c r="E210" s="44"/>
      <c r="F210" s="44" t="s">
        <v>418</v>
      </c>
      <c r="G210" s="7" t="s">
        <v>264</v>
      </c>
      <c r="H210" s="56" t="s">
        <v>134</v>
      </c>
      <c r="I210" s="7">
        <v>16</v>
      </c>
      <c r="J210" s="56" t="str">
        <f>VLOOKUP(Ruimtestaat[[#This Row],[Ruimte code]],Ruimtegroepen[[#All],[Code]:[Ruimte omschrijving]],2,FALSE)</f>
        <v>Leslokalen</v>
      </c>
      <c r="K210" s="44" t="s">
        <v>18</v>
      </c>
      <c r="L210" s="47" t="s">
        <v>124</v>
      </c>
      <c r="M210" s="147">
        <v>50</v>
      </c>
      <c r="N210" s="149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  <c r="DY210" s="5"/>
      <c r="DZ210" s="5"/>
      <c r="EA210" s="5"/>
      <c r="EB210" s="5"/>
      <c r="EC210" s="5"/>
      <c r="ED210" s="5"/>
      <c r="EE210" s="5"/>
      <c r="EF210" s="5"/>
      <c r="EG210" s="5"/>
      <c r="EH210" s="5"/>
      <c r="EI210" s="5"/>
      <c r="EJ210" s="5"/>
      <c r="EK210" s="5"/>
      <c r="EL210" s="5"/>
      <c r="EM210" s="5"/>
      <c r="EN210" s="5"/>
      <c r="EO210" s="5"/>
      <c r="EP210" s="5"/>
      <c r="EQ210" s="5"/>
      <c r="ER210" s="5"/>
      <c r="ES210" s="5"/>
      <c r="ET210" s="5"/>
      <c r="EU210" s="5"/>
      <c r="EV210" s="5"/>
      <c r="EW210" s="5"/>
      <c r="EX210" s="5"/>
      <c r="EY210" s="5"/>
      <c r="EZ210" s="5"/>
      <c r="FA210" s="5"/>
      <c r="FB210" s="5"/>
      <c r="FC210" s="5"/>
    </row>
    <row r="211" spans="1:159" ht="15" customHeight="1">
      <c r="A211" s="44">
        <v>4</v>
      </c>
      <c r="B211" s="55" t="str">
        <f>VLOOKUP(Ruimtestaat[[#This Row],[Code]],Locaties[[Code]:[Locatie]],2,FALSE)</f>
        <v xml:space="preserve">MET Praktijkonderwijs </v>
      </c>
      <c r="C211" s="55" t="str">
        <f>VLOOKUP(Ruimtestaat[[#This Row],[Code]],Locaties[[#All],[Code]:[Adres]],3,FALSE)</f>
        <v>Koetshuislaan 1</v>
      </c>
      <c r="D211" s="55" t="str">
        <f>VLOOKUP(Ruimtestaat[[#This Row],[Code]],Locaties[#All],4,FALSE)</f>
        <v>Waalwijk</v>
      </c>
      <c r="E211" s="44"/>
      <c r="F211" s="44" t="s">
        <v>418</v>
      </c>
      <c r="G211" s="7" t="s">
        <v>265</v>
      </c>
      <c r="H211" s="56" t="s">
        <v>128</v>
      </c>
      <c r="I211" s="7">
        <v>6</v>
      </c>
      <c r="J211" s="56" t="str">
        <f>VLOOKUP(Ruimtestaat[[#This Row],[Ruimte code]],Ruimtegroepen[[#All],[Code]:[Ruimte omschrijving]],2,FALSE)</f>
        <v>Gangen/hallen</v>
      </c>
      <c r="K211" s="44" t="s">
        <v>18</v>
      </c>
      <c r="L211" s="47" t="s">
        <v>124</v>
      </c>
      <c r="M211" s="147">
        <v>150</v>
      </c>
      <c r="N211" s="149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  <c r="DY211" s="5"/>
      <c r="DZ211" s="5"/>
      <c r="EA211" s="5"/>
      <c r="EB211" s="5"/>
      <c r="EC211" s="5"/>
      <c r="ED211" s="5"/>
      <c r="EE211" s="5"/>
      <c r="EF211" s="5"/>
      <c r="EG211" s="5"/>
      <c r="EH211" s="5"/>
      <c r="EI211" s="5"/>
      <c r="EJ211" s="5"/>
      <c r="EK211" s="5"/>
      <c r="EL211" s="5"/>
      <c r="EM211" s="5"/>
      <c r="EN211" s="5"/>
      <c r="EO211" s="5"/>
      <c r="EP211" s="5"/>
      <c r="EQ211" s="5"/>
      <c r="ER211" s="5"/>
      <c r="ES211" s="5"/>
      <c r="ET211" s="5"/>
      <c r="EU211" s="5"/>
      <c r="EV211" s="5"/>
      <c r="EW211" s="5"/>
      <c r="EX211" s="5"/>
      <c r="EY211" s="5"/>
      <c r="EZ211" s="5"/>
      <c r="FA211" s="5"/>
      <c r="FB211" s="5"/>
      <c r="FC211" s="5"/>
    </row>
    <row r="212" spans="1:159" ht="15" customHeight="1">
      <c r="A212" s="44">
        <v>4</v>
      </c>
      <c r="B212" s="55" t="str">
        <f>VLOOKUP(Ruimtestaat[[#This Row],[Code]],Locaties[[Code]:[Locatie]],2,FALSE)</f>
        <v xml:space="preserve">MET Praktijkonderwijs </v>
      </c>
      <c r="C212" s="55" t="str">
        <f>VLOOKUP(Ruimtestaat[[#This Row],[Code]],Locaties[[#All],[Code]:[Adres]],3,FALSE)</f>
        <v>Koetshuislaan 1</v>
      </c>
      <c r="D212" s="55" t="str">
        <f>VLOOKUP(Ruimtestaat[[#This Row],[Code]],Locaties[#All],4,FALSE)</f>
        <v>Waalwijk</v>
      </c>
      <c r="E212" s="44"/>
      <c r="F212" s="44" t="s">
        <v>418</v>
      </c>
      <c r="G212" s="7" t="s">
        <v>266</v>
      </c>
      <c r="H212" s="56" t="s">
        <v>267</v>
      </c>
      <c r="I212" s="7">
        <v>16</v>
      </c>
      <c r="J212" s="56" t="str">
        <f>VLOOKUP(Ruimtestaat[[#This Row],[Ruimte code]],Ruimtegroepen[[#All],[Code]:[Ruimte omschrijving]],2,FALSE)</f>
        <v>Leslokalen</v>
      </c>
      <c r="K212" s="44" t="s">
        <v>18</v>
      </c>
      <c r="L212" s="47" t="s">
        <v>124</v>
      </c>
      <c r="M212" s="147">
        <v>50</v>
      </c>
      <c r="N212" s="44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  <c r="DY212" s="5"/>
      <c r="DZ212" s="5"/>
      <c r="EA212" s="5"/>
      <c r="EB212" s="5"/>
      <c r="EC212" s="5"/>
      <c r="ED212" s="5"/>
      <c r="EE212" s="5"/>
      <c r="EF212" s="5"/>
      <c r="EG212" s="5"/>
      <c r="EH212" s="5"/>
      <c r="EI212" s="5"/>
      <c r="EJ212" s="5"/>
      <c r="EK212" s="5"/>
      <c r="EL212" s="5"/>
      <c r="EM212" s="5"/>
      <c r="EN212" s="5"/>
      <c r="EO212" s="5"/>
      <c r="EP212" s="5"/>
      <c r="EQ212" s="5"/>
      <c r="ER212" s="5"/>
      <c r="ES212" s="5"/>
      <c r="ET212" s="5"/>
      <c r="EU212" s="5"/>
      <c r="EV212" s="5"/>
      <c r="EW212" s="5"/>
      <c r="EX212" s="5"/>
      <c r="EY212" s="5"/>
      <c r="EZ212" s="5"/>
      <c r="FA212" s="5"/>
      <c r="FB212" s="5"/>
      <c r="FC212" s="5"/>
    </row>
    <row r="213" spans="1:159" ht="15" customHeight="1">
      <c r="A213" s="44">
        <v>4</v>
      </c>
      <c r="B213" s="55" t="str">
        <f>VLOOKUP(Ruimtestaat[[#This Row],[Code]],Locaties[[Code]:[Locatie]],2,FALSE)</f>
        <v xml:space="preserve">MET Praktijkonderwijs </v>
      </c>
      <c r="C213" s="55" t="str">
        <f>VLOOKUP(Ruimtestaat[[#This Row],[Code]],Locaties[[#All],[Code]:[Adres]],3,FALSE)</f>
        <v>Koetshuislaan 1</v>
      </c>
      <c r="D213" s="55" t="str">
        <f>VLOOKUP(Ruimtestaat[[#This Row],[Code]],Locaties[#All],4,FALSE)</f>
        <v>Waalwijk</v>
      </c>
      <c r="E213" s="44"/>
      <c r="F213" s="44" t="s">
        <v>418</v>
      </c>
      <c r="G213" s="7" t="s">
        <v>268</v>
      </c>
      <c r="H213" s="56" t="s">
        <v>158</v>
      </c>
      <c r="I213" s="7">
        <v>10</v>
      </c>
      <c r="J213" s="56" t="str">
        <f>VLOOKUP(Ruimtestaat[[#This Row],[Ruimte code]],Ruimtegroepen[[#All],[Code]:[Ruimte omschrijving]],2,FALSE)</f>
        <v>Trappenhuizen/lift</v>
      </c>
      <c r="K213" s="44" t="s">
        <v>20</v>
      </c>
      <c r="L213" s="47" t="s">
        <v>29</v>
      </c>
      <c r="M213" s="147">
        <v>35</v>
      </c>
      <c r="N213" s="149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  <c r="DY213" s="5"/>
      <c r="DZ213" s="5"/>
      <c r="EA213" s="5"/>
      <c r="EB213" s="5"/>
      <c r="EC213" s="5"/>
      <c r="ED213" s="5"/>
      <c r="EE213" s="5"/>
      <c r="EF213" s="5"/>
      <c r="EG213" s="5"/>
      <c r="EH213" s="5"/>
      <c r="EI213" s="5"/>
      <c r="EJ213" s="5"/>
      <c r="EK213" s="5"/>
      <c r="EL213" s="5"/>
      <c r="EM213" s="5"/>
      <c r="EN213" s="5"/>
      <c r="EO213" s="5"/>
      <c r="EP213" s="5"/>
      <c r="EQ213" s="5"/>
      <c r="ER213" s="5"/>
      <c r="ES213" s="5"/>
      <c r="ET213" s="5"/>
      <c r="EU213" s="5"/>
      <c r="EV213" s="5"/>
      <c r="EW213" s="5"/>
      <c r="EX213" s="5"/>
      <c r="EY213" s="5"/>
      <c r="EZ213" s="5"/>
      <c r="FA213" s="5"/>
      <c r="FB213" s="5"/>
      <c r="FC213" s="5"/>
    </row>
    <row r="214" spans="1:159" ht="15" customHeight="1">
      <c r="A214" s="44">
        <v>4</v>
      </c>
      <c r="B214" s="55" t="str">
        <f>VLOOKUP(Ruimtestaat[[#This Row],[Code]],Locaties[[Code]:[Locatie]],2,FALSE)</f>
        <v xml:space="preserve">MET Praktijkonderwijs </v>
      </c>
      <c r="C214" s="55" t="str">
        <f>VLOOKUP(Ruimtestaat[[#This Row],[Code]],Locaties[[#All],[Code]:[Adres]],3,FALSE)</f>
        <v>Koetshuislaan 1</v>
      </c>
      <c r="D214" s="55" t="str">
        <f>VLOOKUP(Ruimtestaat[[#This Row],[Code]],Locaties[#All],4,FALSE)</f>
        <v>Waalwijk</v>
      </c>
      <c r="E214" s="44"/>
      <c r="F214" s="44" t="s">
        <v>418</v>
      </c>
      <c r="G214" s="7" t="s">
        <v>269</v>
      </c>
      <c r="H214" s="56" t="s">
        <v>270</v>
      </c>
      <c r="I214" s="7">
        <v>16</v>
      </c>
      <c r="J214" s="56" t="str">
        <f>VLOOKUP(Ruimtestaat[[#This Row],[Ruimte code]],Ruimtegroepen[[#All],[Code]:[Ruimte omschrijving]],2,FALSE)</f>
        <v>Leslokalen</v>
      </c>
      <c r="K214" s="44" t="s">
        <v>18</v>
      </c>
      <c r="L214" s="47" t="s">
        <v>124</v>
      </c>
      <c r="M214" s="147">
        <v>50</v>
      </c>
      <c r="N214" s="149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  <c r="DY214" s="5"/>
      <c r="DZ214" s="5"/>
      <c r="EA214" s="5"/>
      <c r="EB214" s="5"/>
      <c r="EC214" s="5"/>
      <c r="ED214" s="5"/>
      <c r="EE214" s="5"/>
      <c r="EF214" s="5"/>
      <c r="EG214" s="5"/>
      <c r="EH214" s="5"/>
      <c r="EI214" s="5"/>
      <c r="EJ214" s="5"/>
      <c r="EK214" s="5"/>
      <c r="EL214" s="5"/>
      <c r="EM214" s="5"/>
      <c r="EN214" s="5"/>
      <c r="EO214" s="5"/>
      <c r="EP214" s="5"/>
      <c r="EQ214" s="5"/>
      <c r="ER214" s="5"/>
      <c r="ES214" s="5"/>
      <c r="ET214" s="5"/>
      <c r="EU214" s="5"/>
      <c r="EV214" s="5"/>
      <c r="EW214" s="5"/>
      <c r="EX214" s="5"/>
      <c r="EY214" s="5"/>
      <c r="EZ214" s="5"/>
      <c r="FA214" s="5"/>
      <c r="FB214" s="5"/>
      <c r="FC214" s="5"/>
    </row>
    <row r="215" spans="1:159" ht="15" customHeight="1">
      <c r="A215" s="44">
        <v>4</v>
      </c>
      <c r="B215" s="55" t="str">
        <f>VLOOKUP(Ruimtestaat[[#This Row],[Code]],Locaties[[Code]:[Locatie]],2,FALSE)</f>
        <v xml:space="preserve">MET Praktijkonderwijs </v>
      </c>
      <c r="C215" s="55" t="str">
        <f>VLOOKUP(Ruimtestaat[[#This Row],[Code]],Locaties[[#All],[Code]:[Adres]],3,FALSE)</f>
        <v>Koetshuislaan 1</v>
      </c>
      <c r="D215" s="55" t="str">
        <f>VLOOKUP(Ruimtestaat[[#This Row],[Code]],Locaties[#All],4,FALSE)</f>
        <v>Waalwijk</v>
      </c>
      <c r="E215" s="44"/>
      <c r="F215" s="44" t="s">
        <v>418</v>
      </c>
      <c r="G215" s="7" t="s">
        <v>271</v>
      </c>
      <c r="H215" s="56" t="s">
        <v>147</v>
      </c>
      <c r="I215" s="7">
        <v>14</v>
      </c>
      <c r="J215" s="56" t="str">
        <f>VLOOKUP(Ruimtestaat[[#This Row],[Ruimte code]],Ruimtegroepen[[#All],[Code]:[Ruimte omschrijving]],2,FALSE)</f>
        <v>Praktijklokalen</v>
      </c>
      <c r="K215" s="44" t="s">
        <v>20</v>
      </c>
      <c r="L215" s="47" t="s">
        <v>29</v>
      </c>
      <c r="M215" s="147">
        <v>87</v>
      </c>
      <c r="N215" s="44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  <c r="DY215" s="5"/>
      <c r="DZ215" s="5"/>
      <c r="EA215" s="5"/>
      <c r="EB215" s="5"/>
      <c r="EC215" s="5"/>
      <c r="ED215" s="5"/>
      <c r="EE215" s="5"/>
      <c r="EF215" s="5"/>
      <c r="EG215" s="5"/>
      <c r="EH215" s="5"/>
      <c r="EI215" s="5"/>
      <c r="EJ215" s="5"/>
      <c r="EK215" s="5"/>
      <c r="EL215" s="5"/>
      <c r="EM215" s="5"/>
      <c r="EN215" s="5"/>
      <c r="EO215" s="5"/>
      <c r="EP215" s="5"/>
      <c r="EQ215" s="5"/>
      <c r="ER215" s="5"/>
      <c r="ES215" s="5"/>
      <c r="ET215" s="5"/>
      <c r="EU215" s="5"/>
      <c r="EV215" s="5"/>
      <c r="EW215" s="5"/>
      <c r="EX215" s="5"/>
      <c r="EY215" s="5"/>
      <c r="EZ215" s="5"/>
      <c r="FA215" s="5"/>
      <c r="FB215" s="5"/>
      <c r="FC215" s="5"/>
    </row>
    <row r="216" spans="1:159" ht="15" customHeight="1">
      <c r="A216" s="44">
        <v>4</v>
      </c>
      <c r="B216" s="55" t="str">
        <f>VLOOKUP(Ruimtestaat[[#This Row],[Code]],Locaties[[Code]:[Locatie]],2,FALSE)</f>
        <v xml:space="preserve">MET Praktijkonderwijs </v>
      </c>
      <c r="C216" s="55" t="str">
        <f>VLOOKUP(Ruimtestaat[[#This Row],[Code]],Locaties[[#All],[Code]:[Adres]],3,FALSE)</f>
        <v>Koetshuislaan 1</v>
      </c>
      <c r="D216" s="55" t="str">
        <f>VLOOKUP(Ruimtestaat[[#This Row],[Code]],Locaties[#All],4,FALSE)</f>
        <v>Waalwijk</v>
      </c>
      <c r="E216" s="44"/>
      <c r="F216" s="44" t="s">
        <v>418</v>
      </c>
      <c r="G216" s="7" t="s">
        <v>272</v>
      </c>
      <c r="H216" s="56" t="s">
        <v>147</v>
      </c>
      <c r="I216" s="7">
        <v>14</v>
      </c>
      <c r="J216" s="56" t="str">
        <f>VLOOKUP(Ruimtestaat[[#This Row],[Ruimte code]],Ruimtegroepen[[#All],[Code]:[Ruimte omschrijving]],2,FALSE)</f>
        <v>Praktijklokalen</v>
      </c>
      <c r="K216" s="44" t="s">
        <v>20</v>
      </c>
      <c r="L216" s="47" t="s">
        <v>29</v>
      </c>
      <c r="M216" s="147">
        <v>87</v>
      </c>
      <c r="N216" s="149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  <c r="DY216" s="5"/>
      <c r="DZ216" s="5"/>
      <c r="EA216" s="5"/>
      <c r="EB216" s="5"/>
      <c r="EC216" s="5"/>
      <c r="ED216" s="5"/>
      <c r="EE216" s="5"/>
      <c r="EF216" s="5"/>
      <c r="EG216" s="5"/>
      <c r="EH216" s="5"/>
      <c r="EI216" s="5"/>
      <c r="EJ216" s="5"/>
      <c r="EK216" s="5"/>
      <c r="EL216" s="5"/>
      <c r="EM216" s="5"/>
      <c r="EN216" s="5"/>
      <c r="EO216" s="5"/>
      <c r="EP216" s="5"/>
      <c r="EQ216" s="5"/>
      <c r="ER216" s="5"/>
      <c r="ES216" s="5"/>
      <c r="ET216" s="5"/>
      <c r="EU216" s="5"/>
      <c r="EV216" s="5"/>
      <c r="EW216" s="5"/>
      <c r="EX216" s="5"/>
      <c r="EY216" s="5"/>
      <c r="EZ216" s="5"/>
      <c r="FA216" s="5"/>
      <c r="FB216" s="5"/>
      <c r="FC216" s="5"/>
    </row>
    <row r="217" spans="1:159" ht="15" customHeight="1">
      <c r="A217" s="44">
        <v>4</v>
      </c>
      <c r="B217" s="55" t="str">
        <f>VLOOKUP(Ruimtestaat[[#This Row],[Code]],Locaties[[Code]:[Locatie]],2,FALSE)</f>
        <v xml:space="preserve">MET Praktijkonderwijs </v>
      </c>
      <c r="C217" s="55" t="str">
        <f>VLOOKUP(Ruimtestaat[[#This Row],[Code]],Locaties[[#All],[Code]:[Adres]],3,FALSE)</f>
        <v>Koetshuislaan 1</v>
      </c>
      <c r="D217" s="55" t="str">
        <f>VLOOKUP(Ruimtestaat[[#This Row],[Code]],Locaties[#All],4,FALSE)</f>
        <v>Waalwijk</v>
      </c>
      <c r="E217" s="44"/>
      <c r="F217" s="44" t="s">
        <v>418</v>
      </c>
      <c r="G217" s="44" t="s">
        <v>273</v>
      </c>
      <c r="H217" s="56" t="s">
        <v>274</v>
      </c>
      <c r="I217" s="44">
        <v>14</v>
      </c>
      <c r="J217" s="53" t="str">
        <f>VLOOKUP(Ruimtestaat[[#This Row],[Ruimte code]],Ruimtegroepen[[#All],[Code]:[Ruimte omschrijving]],2,FALSE)</f>
        <v>Praktijklokalen</v>
      </c>
      <c r="K217" s="44" t="s">
        <v>20</v>
      </c>
      <c r="L217" s="47" t="s">
        <v>29</v>
      </c>
      <c r="M217" s="147">
        <v>15</v>
      </c>
      <c r="N217" s="149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  <c r="DY217" s="5"/>
      <c r="DZ217" s="5"/>
      <c r="EA217" s="5"/>
      <c r="EB217" s="5"/>
      <c r="EC217" s="5"/>
      <c r="ED217" s="5"/>
      <c r="EE217" s="5"/>
      <c r="EF217" s="5"/>
      <c r="EG217" s="5"/>
      <c r="EH217" s="5"/>
      <c r="EI217" s="5"/>
      <c r="EJ217" s="5"/>
      <c r="EK217" s="5"/>
      <c r="EL217" s="5"/>
      <c r="EM217" s="5"/>
      <c r="EN217" s="5"/>
      <c r="EO217" s="5"/>
      <c r="EP217" s="5"/>
      <c r="EQ217" s="5"/>
      <c r="ER217" s="5"/>
      <c r="ES217" s="5"/>
      <c r="ET217" s="5"/>
      <c r="EU217" s="5"/>
      <c r="EV217" s="5"/>
      <c r="EW217" s="5"/>
      <c r="EX217" s="5"/>
      <c r="EY217" s="5"/>
      <c r="EZ217" s="5"/>
      <c r="FA217" s="5"/>
      <c r="FB217" s="5"/>
      <c r="FC217" s="5"/>
    </row>
    <row r="218" spans="1:159" ht="15" customHeight="1">
      <c r="A218" s="44">
        <v>4</v>
      </c>
      <c r="B218" s="55" t="str">
        <f>VLOOKUP(Ruimtestaat[[#This Row],[Code]],Locaties[[Code]:[Locatie]],2,FALSE)</f>
        <v xml:space="preserve">MET Praktijkonderwijs </v>
      </c>
      <c r="C218" s="55" t="str">
        <f>VLOOKUP(Ruimtestaat[[#This Row],[Code]],Locaties[[#All],[Code]:[Adres]],3,FALSE)</f>
        <v>Koetshuislaan 1</v>
      </c>
      <c r="D218" s="55" t="str">
        <f>VLOOKUP(Ruimtestaat[[#This Row],[Code]],Locaties[#All],4,FALSE)</f>
        <v>Waalwijk</v>
      </c>
      <c r="E218" s="44"/>
      <c r="F218" s="44" t="s">
        <v>418</v>
      </c>
      <c r="G218" s="7" t="s">
        <v>275</v>
      </c>
      <c r="H218" s="56" t="s">
        <v>147</v>
      </c>
      <c r="I218" s="44">
        <v>14</v>
      </c>
      <c r="J218" s="56" t="str">
        <f>VLOOKUP(Ruimtestaat[[#This Row],[Ruimte code]],Ruimtegroepen[[#All],[Code]:[Ruimte omschrijving]],2,FALSE)</f>
        <v>Praktijklokalen</v>
      </c>
      <c r="K218" s="44" t="s">
        <v>20</v>
      </c>
      <c r="L218" s="47" t="s">
        <v>29</v>
      </c>
      <c r="M218" s="147">
        <v>96</v>
      </c>
      <c r="N218" s="44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  <c r="DY218" s="5"/>
      <c r="DZ218" s="5"/>
      <c r="EA218" s="5"/>
      <c r="EB218" s="5"/>
      <c r="EC218" s="5"/>
      <c r="ED218" s="5"/>
      <c r="EE218" s="5"/>
      <c r="EF218" s="5"/>
      <c r="EG218" s="5"/>
      <c r="EH218" s="5"/>
      <c r="EI218" s="5"/>
      <c r="EJ218" s="5"/>
      <c r="EK218" s="5"/>
      <c r="EL218" s="5"/>
      <c r="EM218" s="5"/>
      <c r="EN218" s="5"/>
      <c r="EO218" s="5"/>
      <c r="EP218" s="5"/>
      <c r="EQ218" s="5"/>
      <c r="ER218" s="5"/>
      <c r="ES218" s="5"/>
      <c r="ET218" s="5"/>
      <c r="EU218" s="5"/>
      <c r="EV218" s="5"/>
      <c r="EW218" s="5"/>
      <c r="EX218" s="5"/>
      <c r="EY218" s="5"/>
      <c r="EZ218" s="5"/>
      <c r="FA218" s="5"/>
      <c r="FB218" s="5"/>
      <c r="FC218" s="5"/>
    </row>
    <row r="219" spans="1:159" ht="15" customHeight="1">
      <c r="A219" s="44">
        <v>4</v>
      </c>
      <c r="B219" s="55" t="str">
        <f>VLOOKUP(Ruimtestaat[[#This Row],[Code]],Locaties[[Code]:[Locatie]],2,FALSE)</f>
        <v xml:space="preserve">MET Praktijkonderwijs </v>
      </c>
      <c r="C219" s="55" t="str">
        <f>VLOOKUP(Ruimtestaat[[#This Row],[Code]],Locaties[[#All],[Code]:[Adres]],3,FALSE)</f>
        <v>Koetshuislaan 1</v>
      </c>
      <c r="D219" s="55" t="str">
        <f>VLOOKUP(Ruimtestaat[[#This Row],[Code]],Locaties[#All],4,FALSE)</f>
        <v>Waalwijk</v>
      </c>
      <c r="E219" s="44"/>
      <c r="F219" s="44" t="s">
        <v>418</v>
      </c>
      <c r="G219" s="7" t="s">
        <v>276</v>
      </c>
      <c r="H219" s="56" t="s">
        <v>147</v>
      </c>
      <c r="I219" s="7">
        <v>14</v>
      </c>
      <c r="J219" s="56" t="str">
        <f>VLOOKUP(Ruimtestaat[[#This Row],[Ruimte code]],Ruimtegroepen[[#All],[Code]:[Ruimte omschrijving]],2,FALSE)</f>
        <v>Praktijklokalen</v>
      </c>
      <c r="K219" s="44" t="s">
        <v>20</v>
      </c>
      <c r="L219" s="47" t="s">
        <v>29</v>
      </c>
      <c r="M219" s="147">
        <v>96</v>
      </c>
      <c r="N219" s="149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  <c r="DY219" s="5"/>
      <c r="DZ219" s="5"/>
      <c r="EA219" s="5"/>
      <c r="EB219" s="5"/>
      <c r="EC219" s="5"/>
      <c r="ED219" s="5"/>
      <c r="EE219" s="5"/>
      <c r="EF219" s="5"/>
      <c r="EG219" s="5"/>
      <c r="EH219" s="5"/>
      <c r="EI219" s="5"/>
      <c r="EJ219" s="5"/>
      <c r="EK219" s="5"/>
      <c r="EL219" s="5"/>
      <c r="EM219" s="5"/>
      <c r="EN219" s="5"/>
      <c r="EO219" s="5"/>
      <c r="EP219" s="5"/>
      <c r="EQ219" s="5"/>
      <c r="ER219" s="5"/>
      <c r="ES219" s="5"/>
      <c r="ET219" s="5"/>
      <c r="EU219" s="5"/>
      <c r="EV219" s="5"/>
      <c r="EW219" s="5"/>
      <c r="EX219" s="5"/>
      <c r="EY219" s="5"/>
      <c r="EZ219" s="5"/>
      <c r="FA219" s="5"/>
      <c r="FB219" s="5"/>
      <c r="FC219" s="5"/>
    </row>
    <row r="220" spans="1:159" ht="15" customHeight="1">
      <c r="A220" s="44">
        <v>4</v>
      </c>
      <c r="B220" s="55" t="str">
        <f>VLOOKUP(Ruimtestaat[[#This Row],[Code]],Locaties[[Code]:[Locatie]],2,FALSE)</f>
        <v xml:space="preserve">MET Praktijkonderwijs </v>
      </c>
      <c r="C220" s="55" t="str">
        <f>VLOOKUP(Ruimtestaat[[#This Row],[Code]],Locaties[[#All],[Code]:[Adres]],3,FALSE)</f>
        <v>Koetshuislaan 1</v>
      </c>
      <c r="D220" s="55" t="str">
        <f>VLOOKUP(Ruimtestaat[[#This Row],[Code]],Locaties[#All],4,FALSE)</f>
        <v>Waalwijk</v>
      </c>
      <c r="E220" s="44"/>
      <c r="F220" s="44" t="s">
        <v>418</v>
      </c>
      <c r="G220" s="7" t="s">
        <v>277</v>
      </c>
      <c r="H220" s="56" t="s">
        <v>158</v>
      </c>
      <c r="I220" s="7">
        <v>10</v>
      </c>
      <c r="J220" s="56" t="str">
        <f>VLOOKUP(Ruimtestaat[[#This Row],[Ruimte code]],Ruimtegroepen[[#All],[Code]:[Ruimte omschrijving]],2,FALSE)</f>
        <v>Trappenhuizen/lift</v>
      </c>
      <c r="K220" s="44" t="s">
        <v>20</v>
      </c>
      <c r="L220" s="47" t="s">
        <v>29</v>
      </c>
      <c r="M220" s="147">
        <v>25</v>
      </c>
      <c r="N220" s="149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  <c r="DY220" s="5"/>
      <c r="DZ220" s="5"/>
      <c r="EA220" s="5"/>
      <c r="EB220" s="5"/>
      <c r="EC220" s="5"/>
      <c r="ED220" s="5"/>
      <c r="EE220" s="5"/>
      <c r="EF220" s="5"/>
      <c r="EG220" s="5"/>
      <c r="EH220" s="5"/>
      <c r="EI220" s="5"/>
      <c r="EJ220" s="5"/>
      <c r="EK220" s="5"/>
      <c r="EL220" s="5"/>
      <c r="EM220" s="5"/>
      <c r="EN220" s="5"/>
      <c r="EO220" s="5"/>
      <c r="EP220" s="5"/>
      <c r="EQ220" s="5"/>
      <c r="ER220" s="5"/>
      <c r="ES220" s="5"/>
      <c r="ET220" s="5"/>
      <c r="EU220" s="5"/>
      <c r="EV220" s="5"/>
      <c r="EW220" s="5"/>
      <c r="EX220" s="5"/>
      <c r="EY220" s="5"/>
      <c r="EZ220" s="5"/>
      <c r="FA220" s="5"/>
      <c r="FB220" s="5"/>
      <c r="FC220" s="5"/>
    </row>
    <row r="221" spans="1:159" ht="15" customHeight="1">
      <c r="A221" s="44">
        <v>4</v>
      </c>
      <c r="B221" s="55" t="str">
        <f>VLOOKUP(Ruimtestaat[[#This Row],[Code]],Locaties[[Code]:[Locatie]],2,FALSE)</f>
        <v xml:space="preserve">MET Praktijkonderwijs </v>
      </c>
      <c r="C221" s="55" t="str">
        <f>VLOOKUP(Ruimtestaat[[#This Row],[Code]],Locaties[[#All],[Code]:[Adres]],3,FALSE)</f>
        <v>Koetshuislaan 1</v>
      </c>
      <c r="D221" s="55" t="str">
        <f>VLOOKUP(Ruimtestaat[[#This Row],[Code]],Locaties[#All],4,FALSE)</f>
        <v>Waalwijk</v>
      </c>
      <c r="E221" s="44"/>
      <c r="F221" s="44" t="s">
        <v>418</v>
      </c>
      <c r="G221" s="7" t="s">
        <v>278</v>
      </c>
      <c r="H221" s="56" t="s">
        <v>159</v>
      </c>
      <c r="I221" s="7">
        <v>6</v>
      </c>
      <c r="J221" s="56" t="str">
        <f>VLOOKUP(Ruimtestaat[[#This Row],[Ruimte code]],Ruimtegroepen[[#All],[Code]:[Ruimte omschrijving]],2,FALSE)</f>
        <v>Gangen/hallen</v>
      </c>
      <c r="K221" s="44" t="s">
        <v>18</v>
      </c>
      <c r="L221" s="47" t="s">
        <v>124</v>
      </c>
      <c r="M221" s="147">
        <v>12</v>
      </c>
      <c r="N221" s="44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  <c r="DY221" s="5"/>
      <c r="DZ221" s="5"/>
      <c r="EA221" s="5"/>
      <c r="EB221" s="5"/>
      <c r="EC221" s="5"/>
      <c r="ED221" s="5"/>
      <c r="EE221" s="5"/>
      <c r="EF221" s="5"/>
      <c r="EG221" s="5"/>
      <c r="EH221" s="5"/>
      <c r="EI221" s="5"/>
      <c r="EJ221" s="5"/>
      <c r="EK221" s="5"/>
      <c r="EL221" s="5"/>
      <c r="EM221" s="5"/>
      <c r="EN221" s="5"/>
      <c r="EO221" s="5"/>
      <c r="EP221" s="5"/>
      <c r="EQ221" s="5"/>
      <c r="ER221" s="5"/>
      <c r="ES221" s="5"/>
      <c r="ET221" s="5"/>
      <c r="EU221" s="5"/>
      <c r="EV221" s="5"/>
      <c r="EW221" s="5"/>
      <c r="EX221" s="5"/>
      <c r="EY221" s="5"/>
      <c r="EZ221" s="5"/>
      <c r="FA221" s="5"/>
      <c r="FB221" s="5"/>
      <c r="FC221" s="5"/>
    </row>
    <row r="222" spans="1:159" ht="15" customHeight="1">
      <c r="A222" s="44">
        <v>4</v>
      </c>
      <c r="B222" s="55" t="str">
        <f>VLOOKUP(Ruimtestaat[[#This Row],[Code]],Locaties[[Code]:[Locatie]],2,FALSE)</f>
        <v xml:space="preserve">MET Praktijkonderwijs </v>
      </c>
      <c r="C222" s="55" t="str">
        <f>VLOOKUP(Ruimtestaat[[#This Row],[Code]],Locaties[[#All],[Code]:[Adres]],3,FALSE)</f>
        <v>Koetshuislaan 1</v>
      </c>
      <c r="D222" s="55" t="str">
        <f>VLOOKUP(Ruimtestaat[[#This Row],[Code]],Locaties[#All],4,FALSE)</f>
        <v>Waalwijk</v>
      </c>
      <c r="E222" s="44"/>
      <c r="F222" s="44" t="s">
        <v>418</v>
      </c>
      <c r="G222" s="7" t="s">
        <v>279</v>
      </c>
      <c r="H222" s="56" t="s">
        <v>162</v>
      </c>
      <c r="I222" s="7">
        <v>5</v>
      </c>
      <c r="J222" s="56" t="str">
        <f>VLOOKUP(Ruimtestaat[[#This Row],[Ruimte code]],Ruimtegroepen[[#All],[Code]:[Ruimte omschrijving]],2,FALSE)</f>
        <v>Sanitair</v>
      </c>
      <c r="K222" s="44" t="s">
        <v>19</v>
      </c>
      <c r="L222" s="47" t="s">
        <v>367</v>
      </c>
      <c r="M222" s="147">
        <v>10</v>
      </c>
      <c r="N222" s="149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  <c r="DY222" s="5"/>
      <c r="DZ222" s="5"/>
      <c r="EA222" s="5"/>
      <c r="EB222" s="5"/>
      <c r="EC222" s="5"/>
      <c r="ED222" s="5"/>
      <c r="EE222" s="5"/>
      <c r="EF222" s="5"/>
      <c r="EG222" s="5"/>
      <c r="EH222" s="5"/>
      <c r="EI222" s="5"/>
      <c r="EJ222" s="5"/>
      <c r="EK222" s="5"/>
      <c r="EL222" s="5"/>
      <c r="EM222" s="5"/>
      <c r="EN222" s="5"/>
      <c r="EO222" s="5"/>
      <c r="EP222" s="5"/>
      <c r="EQ222" s="5"/>
      <c r="ER222" s="5"/>
      <c r="ES222" s="5"/>
      <c r="ET222" s="5"/>
      <c r="EU222" s="5"/>
      <c r="EV222" s="5"/>
      <c r="EW222" s="5"/>
      <c r="EX222" s="5"/>
      <c r="EY222" s="5"/>
      <c r="EZ222" s="5"/>
      <c r="FA222" s="5"/>
      <c r="FB222" s="5"/>
      <c r="FC222" s="5"/>
    </row>
    <row r="223" spans="1:159" ht="15" customHeight="1">
      <c r="A223" s="44">
        <v>4</v>
      </c>
      <c r="B223" s="55" t="str">
        <f>VLOOKUP(Ruimtestaat[[#This Row],[Code]],Locaties[[Code]:[Locatie]],2,FALSE)</f>
        <v xml:space="preserve">MET Praktijkonderwijs </v>
      </c>
      <c r="C223" s="55" t="str">
        <f>VLOOKUP(Ruimtestaat[[#This Row],[Code]],Locaties[[#All],[Code]:[Adres]],3,FALSE)</f>
        <v>Koetshuislaan 1</v>
      </c>
      <c r="D223" s="55" t="str">
        <f>VLOOKUP(Ruimtestaat[[#This Row],[Code]],Locaties[#All],4,FALSE)</f>
        <v>Waalwijk</v>
      </c>
      <c r="E223" s="44"/>
      <c r="F223" s="44" t="s">
        <v>418</v>
      </c>
      <c r="G223" s="7" t="s">
        <v>280</v>
      </c>
      <c r="H223" s="56" t="s">
        <v>163</v>
      </c>
      <c r="I223" s="7">
        <v>5</v>
      </c>
      <c r="J223" s="56" t="str">
        <f>VLOOKUP(Ruimtestaat[[#This Row],[Ruimte code]],Ruimtegroepen[[#All],[Code]:[Ruimte omschrijving]],2,FALSE)</f>
        <v>Sanitair</v>
      </c>
      <c r="K223" s="44" t="s">
        <v>19</v>
      </c>
      <c r="L223" s="47" t="s">
        <v>367</v>
      </c>
      <c r="M223" s="147">
        <v>10</v>
      </c>
      <c r="N223" s="149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  <c r="DY223" s="5"/>
      <c r="DZ223" s="5"/>
      <c r="EA223" s="5"/>
      <c r="EB223" s="5"/>
      <c r="EC223" s="5"/>
      <c r="ED223" s="5"/>
      <c r="EE223" s="5"/>
      <c r="EF223" s="5"/>
      <c r="EG223" s="5"/>
      <c r="EH223" s="5"/>
      <c r="EI223" s="5"/>
      <c r="EJ223" s="5"/>
      <c r="EK223" s="5"/>
      <c r="EL223" s="5"/>
      <c r="EM223" s="5"/>
      <c r="EN223" s="5"/>
      <c r="EO223" s="5"/>
      <c r="EP223" s="5"/>
      <c r="EQ223" s="5"/>
      <c r="ER223" s="5"/>
      <c r="ES223" s="5"/>
      <c r="ET223" s="5"/>
      <c r="EU223" s="5"/>
      <c r="EV223" s="5"/>
      <c r="EW223" s="5"/>
      <c r="EX223" s="5"/>
      <c r="EY223" s="5"/>
      <c r="EZ223" s="5"/>
      <c r="FA223" s="5"/>
      <c r="FB223" s="5"/>
      <c r="FC223" s="5"/>
    </row>
    <row r="224" spans="1:159" ht="15" customHeight="1">
      <c r="A224" s="44">
        <v>4</v>
      </c>
      <c r="B224" s="55" t="str">
        <f>VLOOKUP(Ruimtestaat[[#This Row],[Code]],Locaties[[Code]:[Locatie]],2,FALSE)</f>
        <v xml:space="preserve">MET Praktijkonderwijs </v>
      </c>
      <c r="C224" s="55" t="str">
        <f>VLOOKUP(Ruimtestaat[[#This Row],[Code]],Locaties[[#All],[Code]:[Adres]],3,FALSE)</f>
        <v>Koetshuislaan 1</v>
      </c>
      <c r="D224" s="55" t="str">
        <f>VLOOKUP(Ruimtestaat[[#This Row],[Code]],Locaties[#All],4,FALSE)</f>
        <v>Waalwijk</v>
      </c>
      <c r="E224" s="44"/>
      <c r="F224" s="44" t="s">
        <v>418</v>
      </c>
      <c r="G224" s="7" t="s">
        <v>281</v>
      </c>
      <c r="H224" s="56" t="s">
        <v>139</v>
      </c>
      <c r="I224" s="7">
        <v>2</v>
      </c>
      <c r="J224" s="56" t="str">
        <f>VLOOKUP(Ruimtestaat[[#This Row],[Ruimte code]],Ruimtegroepen[[#All],[Code]:[Ruimte omschrijving]],2,FALSE)</f>
        <v>Kantoren</v>
      </c>
      <c r="K224" s="44" t="s">
        <v>17</v>
      </c>
      <c r="L224" s="47" t="s">
        <v>6</v>
      </c>
      <c r="M224" s="147">
        <v>18</v>
      </c>
      <c r="N224" s="44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  <c r="DY224" s="5"/>
      <c r="DZ224" s="5"/>
      <c r="EA224" s="5"/>
      <c r="EB224" s="5"/>
      <c r="EC224" s="5"/>
      <c r="ED224" s="5"/>
      <c r="EE224" s="5"/>
      <c r="EF224" s="5"/>
      <c r="EG224" s="5"/>
      <c r="EH224" s="5"/>
      <c r="EI224" s="5"/>
      <c r="EJ224" s="5"/>
      <c r="EK224" s="5"/>
      <c r="EL224" s="5"/>
      <c r="EM224" s="5"/>
      <c r="EN224" s="5"/>
      <c r="EO224" s="5"/>
      <c r="EP224" s="5"/>
      <c r="EQ224" s="5"/>
      <c r="ER224" s="5"/>
      <c r="ES224" s="5"/>
      <c r="ET224" s="5"/>
      <c r="EU224" s="5"/>
      <c r="EV224" s="5"/>
      <c r="EW224" s="5"/>
      <c r="EX224" s="5"/>
      <c r="EY224" s="5"/>
      <c r="EZ224" s="5"/>
      <c r="FA224" s="5"/>
      <c r="FB224" s="5"/>
      <c r="FC224" s="5"/>
    </row>
    <row r="225" spans="1:159" ht="15" customHeight="1">
      <c r="A225" s="44">
        <v>4</v>
      </c>
      <c r="B225" s="55" t="str">
        <f>VLOOKUP(Ruimtestaat[[#This Row],[Code]],Locaties[[Code]:[Locatie]],2,FALSE)</f>
        <v xml:space="preserve">MET Praktijkonderwijs </v>
      </c>
      <c r="C225" s="55" t="str">
        <f>VLOOKUP(Ruimtestaat[[#This Row],[Code]],Locaties[[#All],[Code]:[Adres]],3,FALSE)</f>
        <v>Koetshuislaan 1</v>
      </c>
      <c r="D225" s="55" t="str">
        <f>VLOOKUP(Ruimtestaat[[#This Row],[Code]],Locaties[#All],4,FALSE)</f>
        <v>Waalwijk</v>
      </c>
      <c r="E225" s="44"/>
      <c r="F225" s="44" t="s">
        <v>418</v>
      </c>
      <c r="G225" s="7" t="s">
        <v>282</v>
      </c>
      <c r="H225" s="56" t="s">
        <v>139</v>
      </c>
      <c r="I225" s="7">
        <v>2</v>
      </c>
      <c r="J225" s="56" t="str">
        <f>VLOOKUP(Ruimtestaat[[#This Row],[Ruimte code]],Ruimtegroepen[[#All],[Code]:[Ruimte omschrijving]],2,FALSE)</f>
        <v>Kantoren</v>
      </c>
      <c r="K225" s="44" t="s">
        <v>17</v>
      </c>
      <c r="L225" s="47" t="s">
        <v>6</v>
      </c>
      <c r="M225" s="147">
        <v>18</v>
      </c>
      <c r="N225" s="149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  <c r="DY225" s="5"/>
      <c r="DZ225" s="5"/>
      <c r="EA225" s="5"/>
      <c r="EB225" s="5"/>
      <c r="EC225" s="5"/>
      <c r="ED225" s="5"/>
      <c r="EE225" s="5"/>
      <c r="EF225" s="5"/>
      <c r="EG225" s="5"/>
      <c r="EH225" s="5"/>
      <c r="EI225" s="5"/>
      <c r="EJ225" s="5"/>
      <c r="EK225" s="5"/>
      <c r="EL225" s="5"/>
      <c r="EM225" s="5"/>
      <c r="EN225" s="5"/>
      <c r="EO225" s="5"/>
      <c r="EP225" s="5"/>
      <c r="EQ225" s="5"/>
      <c r="ER225" s="5"/>
      <c r="ES225" s="5"/>
      <c r="ET225" s="5"/>
      <c r="EU225" s="5"/>
      <c r="EV225" s="5"/>
      <c r="EW225" s="5"/>
      <c r="EX225" s="5"/>
      <c r="EY225" s="5"/>
      <c r="EZ225" s="5"/>
      <c r="FA225" s="5"/>
      <c r="FB225" s="5"/>
      <c r="FC225" s="5"/>
    </row>
    <row r="226" spans="1:159" ht="15" customHeight="1">
      <c r="A226" s="44">
        <v>4</v>
      </c>
      <c r="B226" s="55" t="str">
        <f>VLOOKUP(Ruimtestaat[[#This Row],[Code]],Locaties[[Code]:[Locatie]],2,FALSE)</f>
        <v xml:space="preserve">MET Praktijkonderwijs </v>
      </c>
      <c r="C226" s="55" t="str">
        <f>VLOOKUP(Ruimtestaat[[#This Row],[Code]],Locaties[[#All],[Code]:[Adres]],3,FALSE)</f>
        <v>Koetshuislaan 1</v>
      </c>
      <c r="D226" s="55" t="str">
        <f>VLOOKUP(Ruimtestaat[[#This Row],[Code]],Locaties[#All],4,FALSE)</f>
        <v>Waalwijk</v>
      </c>
      <c r="E226" s="44"/>
      <c r="F226" s="44" t="s">
        <v>418</v>
      </c>
      <c r="G226" s="7" t="s">
        <v>283</v>
      </c>
      <c r="H226" s="56" t="s">
        <v>139</v>
      </c>
      <c r="I226" s="7">
        <v>2</v>
      </c>
      <c r="J226" s="56" t="str">
        <f>VLOOKUP(Ruimtestaat[[#This Row],[Ruimte code]],Ruimtegroepen[[#All],[Code]:[Ruimte omschrijving]],2,FALSE)</f>
        <v>Kantoren</v>
      </c>
      <c r="K226" s="44" t="s">
        <v>17</v>
      </c>
      <c r="L226" s="47" t="s">
        <v>6</v>
      </c>
      <c r="M226" s="147">
        <v>18</v>
      </c>
      <c r="N226" s="149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  <c r="DY226" s="5"/>
      <c r="DZ226" s="5"/>
      <c r="EA226" s="5"/>
      <c r="EB226" s="5"/>
      <c r="EC226" s="5"/>
      <c r="ED226" s="5"/>
      <c r="EE226" s="5"/>
      <c r="EF226" s="5"/>
      <c r="EG226" s="5"/>
      <c r="EH226" s="5"/>
      <c r="EI226" s="5"/>
      <c r="EJ226" s="5"/>
      <c r="EK226" s="5"/>
      <c r="EL226" s="5"/>
      <c r="EM226" s="5"/>
      <c r="EN226" s="5"/>
      <c r="EO226" s="5"/>
      <c r="EP226" s="5"/>
      <c r="EQ226" s="5"/>
      <c r="ER226" s="5"/>
      <c r="ES226" s="5"/>
      <c r="ET226" s="5"/>
      <c r="EU226" s="5"/>
      <c r="EV226" s="5"/>
      <c r="EW226" s="5"/>
      <c r="EX226" s="5"/>
      <c r="EY226" s="5"/>
      <c r="EZ226" s="5"/>
      <c r="FA226" s="5"/>
      <c r="FB226" s="5"/>
      <c r="FC226" s="5"/>
    </row>
    <row r="227" spans="1:159" ht="15" customHeight="1">
      <c r="A227" s="44">
        <v>4</v>
      </c>
      <c r="B227" s="55" t="str">
        <f>VLOOKUP(Ruimtestaat[[#This Row],[Code]],Locaties[[Code]:[Locatie]],2,FALSE)</f>
        <v xml:space="preserve">MET Praktijkonderwijs </v>
      </c>
      <c r="C227" s="55" t="str">
        <f>VLOOKUP(Ruimtestaat[[#This Row],[Code]],Locaties[[#All],[Code]:[Adres]],3,FALSE)</f>
        <v>Koetshuislaan 1</v>
      </c>
      <c r="D227" s="55" t="str">
        <f>VLOOKUP(Ruimtestaat[[#This Row],[Code]],Locaties[#All],4,FALSE)</f>
        <v>Waalwijk</v>
      </c>
      <c r="E227" s="44"/>
      <c r="F227" s="44" t="s">
        <v>418</v>
      </c>
      <c r="G227" s="7" t="s">
        <v>284</v>
      </c>
      <c r="H227" s="56" t="s">
        <v>139</v>
      </c>
      <c r="I227" s="7">
        <v>2</v>
      </c>
      <c r="J227" s="56" t="str">
        <f>VLOOKUP(Ruimtestaat[[#This Row],[Ruimte code]],Ruimtegroepen[[#All],[Code]:[Ruimte omschrijving]],2,FALSE)</f>
        <v>Kantoren</v>
      </c>
      <c r="K227" s="44" t="s">
        <v>17</v>
      </c>
      <c r="L227" s="47" t="s">
        <v>6</v>
      </c>
      <c r="M227" s="147">
        <v>18</v>
      </c>
      <c r="N227" s="44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  <c r="DY227" s="5"/>
      <c r="DZ227" s="5"/>
      <c r="EA227" s="5"/>
      <c r="EB227" s="5"/>
      <c r="EC227" s="5"/>
      <c r="ED227" s="5"/>
      <c r="EE227" s="5"/>
      <c r="EF227" s="5"/>
      <c r="EG227" s="5"/>
      <c r="EH227" s="5"/>
      <c r="EI227" s="5"/>
      <c r="EJ227" s="5"/>
      <c r="EK227" s="5"/>
      <c r="EL227" s="5"/>
      <c r="EM227" s="5"/>
      <c r="EN227" s="5"/>
      <c r="EO227" s="5"/>
      <c r="EP227" s="5"/>
      <c r="EQ227" s="5"/>
      <c r="ER227" s="5"/>
      <c r="ES227" s="5"/>
      <c r="ET227" s="5"/>
      <c r="EU227" s="5"/>
      <c r="EV227" s="5"/>
      <c r="EW227" s="5"/>
      <c r="EX227" s="5"/>
      <c r="EY227" s="5"/>
      <c r="EZ227" s="5"/>
      <c r="FA227" s="5"/>
      <c r="FB227" s="5"/>
      <c r="FC227" s="5"/>
    </row>
    <row r="228" spans="1:159" ht="15" customHeight="1">
      <c r="A228" s="44">
        <v>4</v>
      </c>
      <c r="B228" s="55" t="str">
        <f>VLOOKUP(Ruimtestaat[[#This Row],[Code]],Locaties[[Code]:[Locatie]],2,FALSE)</f>
        <v xml:space="preserve">MET Praktijkonderwijs </v>
      </c>
      <c r="C228" s="55" t="str">
        <f>VLOOKUP(Ruimtestaat[[#This Row],[Code]],Locaties[[#All],[Code]:[Adres]],3,FALSE)</f>
        <v>Koetshuislaan 1</v>
      </c>
      <c r="D228" s="55" t="str">
        <f>VLOOKUP(Ruimtestaat[[#This Row],[Code]],Locaties[#All],4,FALSE)</f>
        <v>Waalwijk</v>
      </c>
      <c r="E228" s="44"/>
      <c r="F228" s="44" t="s">
        <v>418</v>
      </c>
      <c r="G228" s="7" t="s">
        <v>285</v>
      </c>
      <c r="H228" s="56" t="s">
        <v>134</v>
      </c>
      <c r="I228" s="7">
        <v>16</v>
      </c>
      <c r="J228" s="56" t="str">
        <f>VLOOKUP(Ruimtestaat[[#This Row],[Ruimte code]],Ruimtegroepen[[#All],[Code]:[Ruimte omschrijving]],2,FALSE)</f>
        <v>Leslokalen</v>
      </c>
      <c r="K228" s="44" t="s">
        <v>18</v>
      </c>
      <c r="L228" s="47" t="s">
        <v>124</v>
      </c>
      <c r="M228" s="147">
        <v>50</v>
      </c>
      <c r="N228" s="149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  <c r="DY228" s="5"/>
      <c r="DZ228" s="5"/>
      <c r="EA228" s="5"/>
      <c r="EB228" s="5"/>
      <c r="EC228" s="5"/>
      <c r="ED228" s="5"/>
      <c r="EE228" s="5"/>
      <c r="EF228" s="5"/>
      <c r="EG228" s="5"/>
      <c r="EH228" s="5"/>
      <c r="EI228" s="5"/>
      <c r="EJ228" s="5"/>
      <c r="EK228" s="5"/>
      <c r="EL228" s="5"/>
      <c r="EM228" s="5"/>
      <c r="EN228" s="5"/>
      <c r="EO228" s="5"/>
      <c r="EP228" s="5"/>
      <c r="EQ228" s="5"/>
      <c r="ER228" s="5"/>
      <c r="ES228" s="5"/>
      <c r="ET228" s="5"/>
      <c r="EU228" s="5"/>
      <c r="EV228" s="5"/>
      <c r="EW228" s="5"/>
      <c r="EX228" s="5"/>
      <c r="EY228" s="5"/>
      <c r="EZ228" s="5"/>
      <c r="FA228" s="5"/>
      <c r="FB228" s="5"/>
      <c r="FC228" s="5"/>
    </row>
    <row r="229" spans="1:159" ht="15" customHeight="1">
      <c r="A229" s="44">
        <v>4</v>
      </c>
      <c r="B229" s="55" t="str">
        <f>VLOOKUP(Ruimtestaat[[#This Row],[Code]],Locaties[[Code]:[Locatie]],2,FALSE)</f>
        <v xml:space="preserve">MET Praktijkonderwijs </v>
      </c>
      <c r="C229" s="55" t="str">
        <f>VLOOKUP(Ruimtestaat[[#This Row],[Code]],Locaties[[#All],[Code]:[Adres]],3,FALSE)</f>
        <v>Koetshuislaan 1</v>
      </c>
      <c r="D229" s="55" t="str">
        <f>VLOOKUP(Ruimtestaat[[#This Row],[Code]],Locaties[#All],4,FALSE)</f>
        <v>Waalwijk</v>
      </c>
      <c r="E229" s="44"/>
      <c r="F229" s="44" t="s">
        <v>418</v>
      </c>
      <c r="G229" s="7" t="s">
        <v>286</v>
      </c>
      <c r="H229" s="56" t="s">
        <v>134</v>
      </c>
      <c r="I229" s="7">
        <v>16</v>
      </c>
      <c r="J229" s="56" t="str">
        <f>VLOOKUP(Ruimtestaat[[#This Row],[Ruimte code]],Ruimtegroepen[[#All],[Code]:[Ruimte omschrijving]],2,FALSE)</f>
        <v>Leslokalen</v>
      </c>
      <c r="K229" s="44" t="s">
        <v>18</v>
      </c>
      <c r="L229" s="47" t="s">
        <v>124</v>
      </c>
      <c r="M229" s="147">
        <v>50</v>
      </c>
      <c r="N229" s="149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</row>
    <row r="230" spans="1:159" ht="15" customHeight="1">
      <c r="A230" s="44">
        <v>4</v>
      </c>
      <c r="B230" s="55" t="str">
        <f>VLOOKUP(Ruimtestaat[[#This Row],[Code]],Locaties[[Code]:[Locatie]],2,FALSE)</f>
        <v xml:space="preserve">MET Praktijkonderwijs </v>
      </c>
      <c r="C230" s="55" t="str">
        <f>VLOOKUP(Ruimtestaat[[#This Row],[Code]],Locaties[[#All],[Code]:[Adres]],3,FALSE)</f>
        <v>Koetshuislaan 1</v>
      </c>
      <c r="D230" s="55" t="str">
        <f>VLOOKUP(Ruimtestaat[[#This Row],[Code]],Locaties[#All],4,FALSE)</f>
        <v>Waalwijk</v>
      </c>
      <c r="E230" s="44"/>
      <c r="F230" s="44" t="s">
        <v>418</v>
      </c>
      <c r="G230" s="7" t="s">
        <v>287</v>
      </c>
      <c r="H230" s="56" t="s">
        <v>134</v>
      </c>
      <c r="I230" s="7">
        <v>16</v>
      </c>
      <c r="J230" s="56" t="str">
        <f>VLOOKUP(Ruimtestaat[[#This Row],[Ruimte code]],Ruimtegroepen[[#All],[Code]:[Ruimte omschrijving]],2,FALSE)</f>
        <v>Leslokalen</v>
      </c>
      <c r="K230" s="44" t="s">
        <v>18</v>
      </c>
      <c r="L230" s="47" t="s">
        <v>124</v>
      </c>
      <c r="M230" s="147">
        <v>50</v>
      </c>
      <c r="N230" s="44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</row>
    <row r="231" spans="1:159" ht="15" customHeight="1">
      <c r="A231" s="44">
        <v>4</v>
      </c>
      <c r="B231" s="55" t="str">
        <f>VLOOKUP(Ruimtestaat[[#This Row],[Code]],Locaties[[Code]:[Locatie]],2,FALSE)</f>
        <v xml:space="preserve">MET Praktijkonderwijs </v>
      </c>
      <c r="C231" s="55" t="str">
        <f>VLOOKUP(Ruimtestaat[[#This Row],[Code]],Locaties[[#All],[Code]:[Adres]],3,FALSE)</f>
        <v>Koetshuislaan 1</v>
      </c>
      <c r="D231" s="55" t="str">
        <f>VLOOKUP(Ruimtestaat[[#This Row],[Code]],Locaties[#All],4,FALSE)</f>
        <v>Waalwijk</v>
      </c>
      <c r="E231" s="44"/>
      <c r="F231" s="44" t="s">
        <v>535</v>
      </c>
      <c r="G231" s="7" t="s">
        <v>288</v>
      </c>
      <c r="H231" s="56" t="s">
        <v>158</v>
      </c>
      <c r="I231" s="7">
        <v>10</v>
      </c>
      <c r="J231" s="56" t="str">
        <f>VLOOKUP(Ruimtestaat[[#This Row],[Ruimte code]],Ruimtegroepen[[#All],[Code]:[Ruimte omschrijving]],2,FALSE)</f>
        <v>Trappenhuizen/lift</v>
      </c>
      <c r="K231" s="44" t="s">
        <v>20</v>
      </c>
      <c r="L231" s="47" t="s">
        <v>29</v>
      </c>
      <c r="M231" s="147">
        <v>25</v>
      </c>
      <c r="N231" s="149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</row>
    <row r="232" spans="1:159" ht="15" customHeight="1">
      <c r="A232" s="44">
        <v>4</v>
      </c>
      <c r="B232" s="55" t="str">
        <f>VLOOKUP(Ruimtestaat[[#This Row],[Code]],Locaties[[Code]:[Locatie]],2,FALSE)</f>
        <v xml:space="preserve">MET Praktijkonderwijs </v>
      </c>
      <c r="C232" s="55" t="str">
        <f>VLOOKUP(Ruimtestaat[[#This Row],[Code]],Locaties[[#All],[Code]:[Adres]],3,FALSE)</f>
        <v>Koetshuislaan 1</v>
      </c>
      <c r="D232" s="55" t="str">
        <f>VLOOKUP(Ruimtestaat[[#This Row],[Code]],Locaties[#All],4,FALSE)</f>
        <v>Waalwijk</v>
      </c>
      <c r="E232" s="44"/>
      <c r="F232" s="44" t="s">
        <v>535</v>
      </c>
      <c r="G232" s="7" t="s">
        <v>289</v>
      </c>
      <c r="H232" s="56" t="s">
        <v>159</v>
      </c>
      <c r="I232" s="7">
        <v>6</v>
      </c>
      <c r="J232" s="56" t="str">
        <f>VLOOKUP(Ruimtestaat[[#This Row],[Ruimte code]],Ruimtegroepen[[#All],[Code]:[Ruimte omschrijving]],2,FALSE)</f>
        <v>Gangen/hallen</v>
      </c>
      <c r="K232" s="44" t="s">
        <v>18</v>
      </c>
      <c r="L232" s="47" t="s">
        <v>124</v>
      </c>
      <c r="M232" s="147">
        <v>12</v>
      </c>
      <c r="N232" s="149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</row>
    <row r="233" spans="1:159" ht="15" customHeight="1">
      <c r="A233" s="44">
        <v>4</v>
      </c>
      <c r="B233" s="55" t="str">
        <f>VLOOKUP(Ruimtestaat[[#This Row],[Code]],Locaties[[Code]:[Locatie]],2,FALSE)</f>
        <v xml:space="preserve">MET Praktijkonderwijs </v>
      </c>
      <c r="C233" s="55" t="str">
        <f>VLOOKUP(Ruimtestaat[[#This Row],[Code]],Locaties[[#All],[Code]:[Adres]],3,FALSE)</f>
        <v>Koetshuislaan 1</v>
      </c>
      <c r="D233" s="55" t="str">
        <f>VLOOKUP(Ruimtestaat[[#This Row],[Code]],Locaties[#All],4,FALSE)</f>
        <v>Waalwijk</v>
      </c>
      <c r="E233" s="44"/>
      <c r="F233" s="44" t="s">
        <v>535</v>
      </c>
      <c r="G233" s="7" t="s">
        <v>290</v>
      </c>
      <c r="H233" s="56" t="s">
        <v>162</v>
      </c>
      <c r="I233" s="7">
        <v>5</v>
      </c>
      <c r="J233" s="56" t="str">
        <f>VLOOKUP(Ruimtestaat[[#This Row],[Ruimte code]],Ruimtegroepen[[#All],[Code]:[Ruimte omschrijving]],2,FALSE)</f>
        <v>Sanitair</v>
      </c>
      <c r="K233" s="44" t="s">
        <v>19</v>
      </c>
      <c r="L233" s="47" t="s">
        <v>367</v>
      </c>
      <c r="M233" s="147">
        <v>14</v>
      </c>
      <c r="N233" s="44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</row>
    <row r="234" spans="1:159" ht="15" customHeight="1">
      <c r="A234" s="44">
        <v>4</v>
      </c>
      <c r="B234" s="55" t="str">
        <f>VLOOKUP(Ruimtestaat[[#This Row],[Code]],Locaties[[Code]:[Locatie]],2,FALSE)</f>
        <v xml:space="preserve">MET Praktijkonderwijs </v>
      </c>
      <c r="C234" s="55" t="str">
        <f>VLOOKUP(Ruimtestaat[[#This Row],[Code]],Locaties[[#All],[Code]:[Adres]],3,FALSE)</f>
        <v>Koetshuislaan 1</v>
      </c>
      <c r="D234" s="55" t="str">
        <f>VLOOKUP(Ruimtestaat[[#This Row],[Code]],Locaties[#All],4,FALSE)</f>
        <v>Waalwijk</v>
      </c>
      <c r="E234" s="44"/>
      <c r="F234" s="44" t="s">
        <v>535</v>
      </c>
      <c r="G234" s="7" t="s">
        <v>291</v>
      </c>
      <c r="H234" s="56" t="s">
        <v>163</v>
      </c>
      <c r="I234" s="7">
        <v>5</v>
      </c>
      <c r="J234" s="56" t="str">
        <f>VLOOKUP(Ruimtestaat[[#This Row],[Ruimte code]],Ruimtegroepen[[#All],[Code]:[Ruimte omschrijving]],2,FALSE)</f>
        <v>Sanitair</v>
      </c>
      <c r="K234" s="44" t="s">
        <v>19</v>
      </c>
      <c r="L234" s="47" t="s">
        <v>367</v>
      </c>
      <c r="M234" s="147">
        <v>8</v>
      </c>
      <c r="N234" s="149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</row>
    <row r="235" spans="1:159" ht="15" customHeight="1">
      <c r="A235" s="44">
        <v>4</v>
      </c>
      <c r="B235" s="55" t="str">
        <f>VLOOKUP(Ruimtestaat[[#This Row],[Code]],Locaties[[Code]:[Locatie]],2,FALSE)</f>
        <v xml:space="preserve">MET Praktijkonderwijs </v>
      </c>
      <c r="C235" s="55" t="str">
        <f>VLOOKUP(Ruimtestaat[[#This Row],[Code]],Locaties[[#All],[Code]:[Adres]],3,FALSE)</f>
        <v>Koetshuislaan 1</v>
      </c>
      <c r="D235" s="55" t="str">
        <f>VLOOKUP(Ruimtestaat[[#This Row],[Code]],Locaties[#All],4,FALSE)</f>
        <v>Waalwijk</v>
      </c>
      <c r="E235" s="44"/>
      <c r="F235" s="44" t="s">
        <v>535</v>
      </c>
      <c r="G235" s="7" t="s">
        <v>292</v>
      </c>
      <c r="H235" s="56" t="s">
        <v>128</v>
      </c>
      <c r="I235" s="7">
        <v>6</v>
      </c>
      <c r="J235" s="56" t="str">
        <f>VLOOKUP(Ruimtestaat[[#This Row],[Ruimte code]],Ruimtegroepen[[#All],[Code]:[Ruimte omschrijving]],2,FALSE)</f>
        <v>Gangen/hallen</v>
      </c>
      <c r="K235" s="44" t="s">
        <v>18</v>
      </c>
      <c r="L235" s="47" t="s">
        <v>124</v>
      </c>
      <c r="M235" s="147">
        <v>150</v>
      </c>
      <c r="N235" s="149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</row>
    <row r="236" spans="1:159" ht="15" customHeight="1">
      <c r="A236" s="44">
        <v>4</v>
      </c>
      <c r="B236" s="55" t="str">
        <f>VLOOKUP(Ruimtestaat[[#This Row],[Code]],Locaties[[Code]:[Locatie]],2,FALSE)</f>
        <v xml:space="preserve">MET Praktijkonderwijs </v>
      </c>
      <c r="C236" s="55" t="str">
        <f>VLOOKUP(Ruimtestaat[[#This Row],[Code]],Locaties[[#All],[Code]:[Adres]],3,FALSE)</f>
        <v>Koetshuislaan 1</v>
      </c>
      <c r="D236" s="55" t="str">
        <f>VLOOKUP(Ruimtestaat[[#This Row],[Code]],Locaties[#All],4,FALSE)</f>
        <v>Waalwijk</v>
      </c>
      <c r="E236" s="44"/>
      <c r="F236" s="44" t="s">
        <v>535</v>
      </c>
      <c r="G236" s="7" t="s">
        <v>293</v>
      </c>
      <c r="H236" s="56" t="s">
        <v>134</v>
      </c>
      <c r="I236" s="7">
        <v>16</v>
      </c>
      <c r="J236" s="56" t="str">
        <f>VLOOKUP(Ruimtestaat[[#This Row],[Ruimte code]],Ruimtegroepen[[#All],[Code]:[Ruimte omschrijving]],2,FALSE)</f>
        <v>Leslokalen</v>
      </c>
      <c r="K236" s="44" t="s">
        <v>18</v>
      </c>
      <c r="L236" s="47" t="s">
        <v>124</v>
      </c>
      <c r="M236" s="147">
        <v>62</v>
      </c>
      <c r="N236" s="44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</row>
    <row r="237" spans="1:159" ht="15" customHeight="1">
      <c r="A237" s="44">
        <v>4</v>
      </c>
      <c r="B237" s="55" t="str">
        <f>VLOOKUP(Ruimtestaat[[#This Row],[Code]],Locaties[[Code]:[Locatie]],2,FALSE)</f>
        <v xml:space="preserve">MET Praktijkonderwijs </v>
      </c>
      <c r="C237" s="55" t="str">
        <f>VLOOKUP(Ruimtestaat[[#This Row],[Code]],Locaties[[#All],[Code]:[Adres]],3,FALSE)</f>
        <v>Koetshuislaan 1</v>
      </c>
      <c r="D237" s="55" t="str">
        <f>VLOOKUP(Ruimtestaat[[#This Row],[Code]],Locaties[#All],4,FALSE)</f>
        <v>Waalwijk</v>
      </c>
      <c r="E237" s="44"/>
      <c r="F237" s="44" t="s">
        <v>535</v>
      </c>
      <c r="G237" s="7" t="s">
        <v>294</v>
      </c>
      <c r="H237" s="56" t="s">
        <v>134</v>
      </c>
      <c r="I237" s="7">
        <v>16</v>
      </c>
      <c r="J237" s="56" t="str">
        <f>VLOOKUP(Ruimtestaat[[#This Row],[Ruimte code]],Ruimtegroepen[[#All],[Code]:[Ruimte omschrijving]],2,FALSE)</f>
        <v>Leslokalen</v>
      </c>
      <c r="K237" s="44" t="s">
        <v>18</v>
      </c>
      <c r="L237" s="47" t="s">
        <v>124</v>
      </c>
      <c r="M237" s="147">
        <v>68</v>
      </c>
      <c r="N237" s="149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</row>
    <row r="238" spans="1:159" ht="15" customHeight="1">
      <c r="A238" s="44">
        <v>4</v>
      </c>
      <c r="B238" s="55" t="str">
        <f>VLOOKUP(Ruimtestaat[[#This Row],[Code]],Locaties[[Code]:[Locatie]],2,FALSE)</f>
        <v xml:space="preserve">MET Praktijkonderwijs </v>
      </c>
      <c r="C238" s="55" t="str">
        <f>VLOOKUP(Ruimtestaat[[#This Row],[Code]],Locaties[[#All],[Code]:[Adres]],3,FALSE)</f>
        <v>Koetshuislaan 1</v>
      </c>
      <c r="D238" s="55" t="str">
        <f>VLOOKUP(Ruimtestaat[[#This Row],[Code]],Locaties[#All],4,FALSE)</f>
        <v>Waalwijk</v>
      </c>
      <c r="E238" s="44"/>
      <c r="F238" s="44" t="s">
        <v>535</v>
      </c>
      <c r="G238" s="7" t="s">
        <v>295</v>
      </c>
      <c r="H238" s="56" t="s">
        <v>134</v>
      </c>
      <c r="I238" s="7">
        <v>16</v>
      </c>
      <c r="J238" s="56" t="str">
        <f>VLOOKUP(Ruimtestaat[[#This Row],[Ruimte code]],Ruimtegroepen[[#All],[Code]:[Ruimte omschrijving]],2,FALSE)</f>
        <v>Leslokalen</v>
      </c>
      <c r="K238" s="44" t="s">
        <v>18</v>
      </c>
      <c r="L238" s="47" t="s">
        <v>124</v>
      </c>
      <c r="M238" s="147">
        <v>55.8</v>
      </c>
      <c r="N238" s="149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</row>
    <row r="239" spans="1:159" ht="15" customHeight="1">
      <c r="A239" s="44">
        <v>4</v>
      </c>
      <c r="B239" s="55" t="str">
        <f>VLOOKUP(Ruimtestaat[[#This Row],[Code]],Locaties[[Code]:[Locatie]],2,FALSE)</f>
        <v xml:space="preserve">MET Praktijkonderwijs </v>
      </c>
      <c r="C239" s="55" t="str">
        <f>VLOOKUP(Ruimtestaat[[#This Row],[Code]],Locaties[[#All],[Code]:[Adres]],3,FALSE)</f>
        <v>Koetshuislaan 1</v>
      </c>
      <c r="D239" s="55" t="str">
        <f>VLOOKUP(Ruimtestaat[[#This Row],[Code]],Locaties[#All],4,FALSE)</f>
        <v>Waalwijk</v>
      </c>
      <c r="E239" s="44"/>
      <c r="F239" s="44" t="s">
        <v>535</v>
      </c>
      <c r="G239" s="7" t="s">
        <v>296</v>
      </c>
      <c r="H239" s="56" t="s">
        <v>128</v>
      </c>
      <c r="I239" s="7">
        <v>6</v>
      </c>
      <c r="J239" s="56" t="str">
        <f>VLOOKUP(Ruimtestaat[[#This Row],[Ruimte code]],Ruimtegroepen[[#All],[Code]:[Ruimte omschrijving]],2,FALSE)</f>
        <v>Gangen/hallen</v>
      </c>
      <c r="K239" s="44" t="s">
        <v>18</v>
      </c>
      <c r="L239" s="47" t="s">
        <v>124</v>
      </c>
      <c r="M239" s="147">
        <v>22</v>
      </c>
      <c r="N239" s="44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</row>
    <row r="240" spans="1:159" ht="15" customHeight="1">
      <c r="A240" s="44">
        <v>4</v>
      </c>
      <c r="B240" s="55" t="str">
        <f>VLOOKUP(Ruimtestaat[[#This Row],[Code]],Locaties[[Code]:[Locatie]],2,FALSE)</f>
        <v xml:space="preserve">MET Praktijkonderwijs </v>
      </c>
      <c r="C240" s="55" t="str">
        <f>VLOOKUP(Ruimtestaat[[#This Row],[Code]],Locaties[[#All],[Code]:[Adres]],3,FALSE)</f>
        <v>Koetshuislaan 1</v>
      </c>
      <c r="D240" s="55" t="str">
        <f>VLOOKUP(Ruimtestaat[[#This Row],[Code]],Locaties[#All],4,FALSE)</f>
        <v>Waalwijk</v>
      </c>
      <c r="E240" s="44"/>
      <c r="F240" s="44" t="s">
        <v>535</v>
      </c>
      <c r="G240" s="7" t="s">
        <v>297</v>
      </c>
      <c r="H240" s="56" t="s">
        <v>298</v>
      </c>
      <c r="I240" s="7">
        <v>14</v>
      </c>
      <c r="J240" s="56" t="str">
        <f>VLOOKUP(Ruimtestaat[[#This Row],[Ruimte code]],Ruimtegroepen[[#All],[Code]:[Ruimte omschrijving]],2,FALSE)</f>
        <v>Praktijklokalen</v>
      </c>
      <c r="K240" s="44" t="s">
        <v>18</v>
      </c>
      <c r="L240" s="47" t="s">
        <v>124</v>
      </c>
      <c r="M240" s="147">
        <v>47.7</v>
      </c>
      <c r="N240" s="149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  <c r="DY240" s="5"/>
      <c r="DZ240" s="5"/>
      <c r="EA240" s="5"/>
      <c r="EB240" s="5"/>
      <c r="EC240" s="5"/>
      <c r="ED240" s="5"/>
      <c r="EE240" s="5"/>
      <c r="EF240" s="5"/>
      <c r="EG240" s="5"/>
      <c r="EH240" s="5"/>
      <c r="EI240" s="5"/>
      <c r="EJ240" s="5"/>
      <c r="EK240" s="5"/>
      <c r="EL240" s="5"/>
      <c r="EM240" s="5"/>
      <c r="EN240" s="5"/>
      <c r="EO240" s="5"/>
      <c r="EP240" s="5"/>
      <c r="EQ240" s="5"/>
      <c r="ER240" s="5"/>
      <c r="ES240" s="5"/>
      <c r="ET240" s="5"/>
      <c r="EU240" s="5"/>
      <c r="EV240" s="5"/>
      <c r="EW240" s="5"/>
      <c r="EX240" s="5"/>
      <c r="EY240" s="5"/>
      <c r="EZ240" s="5"/>
      <c r="FA240" s="5"/>
      <c r="FB240" s="5"/>
      <c r="FC240" s="5"/>
    </row>
    <row r="241" spans="1:159" ht="15" customHeight="1">
      <c r="A241" s="44">
        <v>4</v>
      </c>
      <c r="B241" s="55" t="str">
        <f>VLOOKUP(Ruimtestaat[[#This Row],[Code]],Locaties[[Code]:[Locatie]],2,FALSE)</f>
        <v xml:space="preserve">MET Praktijkonderwijs </v>
      </c>
      <c r="C241" s="55" t="str">
        <f>VLOOKUP(Ruimtestaat[[#This Row],[Code]],Locaties[[#All],[Code]:[Adres]],3,FALSE)</f>
        <v>Koetshuislaan 1</v>
      </c>
      <c r="D241" s="55" t="str">
        <f>VLOOKUP(Ruimtestaat[[#This Row],[Code]],Locaties[#All],4,FALSE)</f>
        <v>Waalwijk</v>
      </c>
      <c r="E241" s="44"/>
      <c r="F241" s="44" t="s">
        <v>535</v>
      </c>
      <c r="G241" s="7" t="s">
        <v>299</v>
      </c>
      <c r="H241" s="56" t="s">
        <v>300</v>
      </c>
      <c r="I241" s="7">
        <v>14</v>
      </c>
      <c r="J241" s="56" t="str">
        <f>VLOOKUP(Ruimtestaat[[#This Row],[Ruimte code]],Ruimtegroepen[[#All],[Code]:[Ruimte omschrijving]],2,FALSE)</f>
        <v>Praktijklokalen</v>
      </c>
      <c r="K241" s="44" t="s">
        <v>18</v>
      </c>
      <c r="L241" s="47" t="s">
        <v>124</v>
      </c>
      <c r="M241" s="147">
        <v>97.5</v>
      </c>
      <c r="N241" s="149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  <c r="DY241" s="5"/>
      <c r="DZ241" s="5"/>
      <c r="EA241" s="5"/>
      <c r="EB241" s="5"/>
      <c r="EC241" s="5"/>
      <c r="ED241" s="5"/>
      <c r="EE241" s="5"/>
      <c r="EF241" s="5"/>
      <c r="EG241" s="5"/>
      <c r="EH241" s="5"/>
      <c r="EI241" s="5"/>
      <c r="EJ241" s="5"/>
      <c r="EK241" s="5"/>
      <c r="EL241" s="5"/>
      <c r="EM241" s="5"/>
      <c r="EN241" s="5"/>
      <c r="EO241" s="5"/>
      <c r="EP241" s="5"/>
      <c r="EQ241" s="5"/>
      <c r="ER241" s="5"/>
      <c r="ES241" s="5"/>
      <c r="ET241" s="5"/>
      <c r="EU241" s="5"/>
      <c r="EV241" s="5"/>
      <c r="EW241" s="5"/>
      <c r="EX241" s="5"/>
      <c r="EY241" s="5"/>
      <c r="EZ241" s="5"/>
      <c r="FA241" s="5"/>
      <c r="FB241" s="5"/>
      <c r="FC241" s="5"/>
    </row>
    <row r="242" spans="1:159" ht="15" customHeight="1">
      <c r="A242" s="44">
        <v>4</v>
      </c>
      <c r="B242" s="55" t="str">
        <f>VLOOKUP(Ruimtestaat[[#This Row],[Code]],Locaties[[Code]:[Locatie]],2,FALSE)</f>
        <v xml:space="preserve">MET Praktijkonderwijs </v>
      </c>
      <c r="C242" s="55" t="str">
        <f>VLOOKUP(Ruimtestaat[[#This Row],[Code]],Locaties[[#All],[Code]:[Adres]],3,FALSE)</f>
        <v>Koetshuislaan 1</v>
      </c>
      <c r="D242" s="55" t="str">
        <f>VLOOKUP(Ruimtestaat[[#This Row],[Code]],Locaties[#All],4,FALSE)</f>
        <v>Waalwijk</v>
      </c>
      <c r="E242" s="44"/>
      <c r="F242" s="44" t="s">
        <v>535</v>
      </c>
      <c r="G242" s="7" t="s">
        <v>301</v>
      </c>
      <c r="H242" s="56" t="s">
        <v>302</v>
      </c>
      <c r="I242" s="7">
        <v>14</v>
      </c>
      <c r="J242" s="56" t="str">
        <f>VLOOKUP(Ruimtestaat[[#This Row],[Ruimte code]],Ruimtegroepen[[#All],[Code]:[Ruimte omschrijving]],2,FALSE)</f>
        <v>Praktijklokalen</v>
      </c>
      <c r="K242" s="44" t="s">
        <v>18</v>
      </c>
      <c r="L242" s="47" t="s">
        <v>124</v>
      </c>
      <c r="M242" s="147">
        <v>83.9</v>
      </c>
      <c r="N242" s="44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  <c r="DY242" s="5"/>
      <c r="DZ242" s="5"/>
      <c r="EA242" s="5"/>
      <c r="EB242" s="5"/>
      <c r="EC242" s="5"/>
      <c r="ED242" s="5"/>
      <c r="EE242" s="5"/>
      <c r="EF242" s="5"/>
      <c r="EG242" s="5"/>
      <c r="EH242" s="5"/>
      <c r="EI242" s="5"/>
      <c r="EJ242" s="5"/>
      <c r="EK242" s="5"/>
      <c r="EL242" s="5"/>
      <c r="EM242" s="5"/>
      <c r="EN242" s="5"/>
      <c r="EO242" s="5"/>
      <c r="EP242" s="5"/>
      <c r="EQ242" s="5"/>
      <c r="ER242" s="5"/>
      <c r="ES242" s="5"/>
      <c r="ET242" s="5"/>
      <c r="EU242" s="5"/>
      <c r="EV242" s="5"/>
      <c r="EW242" s="5"/>
      <c r="EX242" s="5"/>
      <c r="EY242" s="5"/>
      <c r="EZ242" s="5"/>
      <c r="FA242" s="5"/>
      <c r="FB242" s="5"/>
      <c r="FC242" s="5"/>
    </row>
    <row r="243" spans="1:159" ht="15" customHeight="1">
      <c r="A243" s="44">
        <v>4</v>
      </c>
      <c r="B243" s="55" t="str">
        <f>VLOOKUP(Ruimtestaat[[#This Row],[Code]],Locaties[[Code]:[Locatie]],2,FALSE)</f>
        <v xml:space="preserve">MET Praktijkonderwijs </v>
      </c>
      <c r="C243" s="55" t="str">
        <f>VLOOKUP(Ruimtestaat[[#This Row],[Code]],Locaties[[#All],[Code]:[Adres]],3,FALSE)</f>
        <v>Koetshuislaan 1</v>
      </c>
      <c r="D243" s="55" t="str">
        <f>VLOOKUP(Ruimtestaat[[#This Row],[Code]],Locaties[#All],4,FALSE)</f>
        <v>Waalwijk</v>
      </c>
      <c r="E243" s="44"/>
      <c r="F243" s="44" t="s">
        <v>535</v>
      </c>
      <c r="G243" s="7" t="s">
        <v>303</v>
      </c>
      <c r="H243" s="56" t="s">
        <v>128</v>
      </c>
      <c r="I243" s="7">
        <v>6</v>
      </c>
      <c r="J243" s="56" t="str">
        <f>VLOOKUP(Ruimtestaat[[#This Row],[Ruimte code]],Ruimtegroepen[[#All],[Code]:[Ruimte omschrijving]],2,FALSE)</f>
        <v>Gangen/hallen</v>
      </c>
      <c r="K243" s="44" t="s">
        <v>18</v>
      </c>
      <c r="L243" s="47" t="s">
        <v>124</v>
      </c>
      <c r="M243" s="147">
        <v>150</v>
      </c>
      <c r="N243" s="149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  <c r="DY243" s="5"/>
      <c r="DZ243" s="5"/>
      <c r="EA243" s="5"/>
      <c r="EB243" s="5"/>
      <c r="EC243" s="5"/>
      <c r="ED243" s="5"/>
      <c r="EE243" s="5"/>
      <c r="EF243" s="5"/>
      <c r="EG243" s="5"/>
      <c r="EH243" s="5"/>
      <c r="EI243" s="5"/>
      <c r="EJ243" s="5"/>
      <c r="EK243" s="5"/>
      <c r="EL243" s="5"/>
      <c r="EM243" s="5"/>
      <c r="EN243" s="5"/>
      <c r="EO243" s="5"/>
      <c r="EP243" s="5"/>
      <c r="EQ243" s="5"/>
      <c r="ER243" s="5"/>
      <c r="ES243" s="5"/>
      <c r="ET243" s="5"/>
      <c r="EU243" s="5"/>
      <c r="EV243" s="5"/>
      <c r="EW243" s="5"/>
      <c r="EX243" s="5"/>
      <c r="EY243" s="5"/>
      <c r="EZ243" s="5"/>
      <c r="FA243" s="5"/>
      <c r="FB243" s="5"/>
      <c r="FC243" s="5"/>
    </row>
    <row r="244" spans="1:159" ht="15" customHeight="1">
      <c r="A244" s="44">
        <v>4</v>
      </c>
      <c r="B244" s="55" t="str">
        <f>VLOOKUP(Ruimtestaat[[#This Row],[Code]],Locaties[[Code]:[Locatie]],2,FALSE)</f>
        <v xml:space="preserve">MET Praktijkonderwijs </v>
      </c>
      <c r="C244" s="55" t="str">
        <f>VLOOKUP(Ruimtestaat[[#This Row],[Code]],Locaties[[#All],[Code]:[Adres]],3,FALSE)</f>
        <v>Koetshuislaan 1</v>
      </c>
      <c r="D244" s="55" t="str">
        <f>VLOOKUP(Ruimtestaat[[#This Row],[Code]],Locaties[#All],4,FALSE)</f>
        <v>Waalwijk</v>
      </c>
      <c r="E244" s="44"/>
      <c r="F244" s="44" t="s">
        <v>535</v>
      </c>
      <c r="G244" s="7" t="s">
        <v>304</v>
      </c>
      <c r="H244" s="56" t="s">
        <v>305</v>
      </c>
      <c r="I244" s="7">
        <v>14</v>
      </c>
      <c r="J244" s="56" t="str">
        <f>VLOOKUP(Ruimtestaat[[#This Row],[Ruimte code]],Ruimtegroepen[[#All],[Code]:[Ruimte omschrijving]],2,FALSE)</f>
        <v>Praktijklokalen</v>
      </c>
      <c r="K244" s="44" t="s">
        <v>18</v>
      </c>
      <c r="L244" s="47" t="s">
        <v>124</v>
      </c>
      <c r="M244" s="147">
        <v>93</v>
      </c>
      <c r="N244" s="149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  <c r="DY244" s="5"/>
      <c r="DZ244" s="5"/>
      <c r="EA244" s="5"/>
      <c r="EB244" s="5"/>
      <c r="EC244" s="5"/>
      <c r="ED244" s="5"/>
      <c r="EE244" s="5"/>
      <c r="EF244" s="5"/>
      <c r="EG244" s="5"/>
      <c r="EH244" s="5"/>
      <c r="EI244" s="5"/>
      <c r="EJ244" s="5"/>
      <c r="EK244" s="5"/>
      <c r="EL244" s="5"/>
      <c r="EM244" s="5"/>
      <c r="EN244" s="5"/>
      <c r="EO244" s="5"/>
      <c r="EP244" s="5"/>
      <c r="EQ244" s="5"/>
      <c r="ER244" s="5"/>
      <c r="ES244" s="5"/>
      <c r="ET244" s="5"/>
      <c r="EU244" s="5"/>
      <c r="EV244" s="5"/>
      <c r="EW244" s="5"/>
      <c r="EX244" s="5"/>
      <c r="EY244" s="5"/>
      <c r="EZ244" s="5"/>
      <c r="FA244" s="5"/>
      <c r="FB244" s="5"/>
      <c r="FC244" s="5"/>
    </row>
    <row r="245" spans="1:159" ht="15" customHeight="1">
      <c r="A245" s="44">
        <v>4</v>
      </c>
      <c r="B245" s="55" t="str">
        <f>VLOOKUP(Ruimtestaat[[#This Row],[Code]],Locaties[[Code]:[Locatie]],2,FALSE)</f>
        <v xml:space="preserve">MET Praktijkonderwijs </v>
      </c>
      <c r="C245" s="55" t="str">
        <f>VLOOKUP(Ruimtestaat[[#This Row],[Code]],Locaties[[#All],[Code]:[Adres]],3,FALSE)</f>
        <v>Koetshuislaan 1</v>
      </c>
      <c r="D245" s="55" t="str">
        <f>VLOOKUP(Ruimtestaat[[#This Row],[Code]],Locaties[#All],4,FALSE)</f>
        <v>Waalwijk</v>
      </c>
      <c r="E245" s="44"/>
      <c r="F245" s="44" t="s">
        <v>535</v>
      </c>
      <c r="G245" s="7" t="s">
        <v>306</v>
      </c>
      <c r="H245" s="56" t="s">
        <v>307</v>
      </c>
      <c r="I245" s="7">
        <v>14</v>
      </c>
      <c r="J245" s="56" t="str">
        <f>VLOOKUP(Ruimtestaat[[#This Row],[Ruimte code]],Ruimtegroepen[[#All],[Code]:[Ruimte omschrijving]],2,FALSE)</f>
        <v>Praktijklokalen</v>
      </c>
      <c r="K245" s="44" t="s">
        <v>18</v>
      </c>
      <c r="L245" s="47" t="s">
        <v>124</v>
      </c>
      <c r="M245" s="147">
        <v>30</v>
      </c>
      <c r="N245" s="44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  <c r="DY245" s="5"/>
      <c r="DZ245" s="5"/>
      <c r="EA245" s="5"/>
      <c r="EB245" s="5"/>
      <c r="EC245" s="5"/>
      <c r="ED245" s="5"/>
      <c r="EE245" s="5"/>
      <c r="EF245" s="5"/>
      <c r="EG245" s="5"/>
      <c r="EH245" s="5"/>
      <c r="EI245" s="5"/>
      <c r="EJ245" s="5"/>
      <c r="EK245" s="5"/>
      <c r="EL245" s="5"/>
      <c r="EM245" s="5"/>
      <c r="EN245" s="5"/>
      <c r="EO245" s="5"/>
      <c r="EP245" s="5"/>
      <c r="EQ245" s="5"/>
      <c r="ER245" s="5"/>
      <c r="ES245" s="5"/>
      <c r="ET245" s="5"/>
      <c r="EU245" s="5"/>
      <c r="EV245" s="5"/>
      <c r="EW245" s="5"/>
      <c r="EX245" s="5"/>
      <c r="EY245" s="5"/>
      <c r="EZ245" s="5"/>
      <c r="FA245" s="5"/>
      <c r="FB245" s="5"/>
      <c r="FC245" s="5"/>
    </row>
    <row r="246" spans="1:159" ht="15" customHeight="1">
      <c r="A246" s="44">
        <v>4</v>
      </c>
      <c r="B246" s="55" t="str">
        <f>VLOOKUP(Ruimtestaat[[#This Row],[Code]],Locaties[[Code]:[Locatie]],2,FALSE)</f>
        <v xml:space="preserve">MET Praktijkonderwijs </v>
      </c>
      <c r="C246" s="55" t="str">
        <f>VLOOKUP(Ruimtestaat[[#This Row],[Code]],Locaties[[#All],[Code]:[Adres]],3,FALSE)</f>
        <v>Koetshuislaan 1</v>
      </c>
      <c r="D246" s="55" t="str">
        <f>VLOOKUP(Ruimtestaat[[#This Row],[Code]],Locaties[#All],4,FALSE)</f>
        <v>Waalwijk</v>
      </c>
      <c r="E246" s="44"/>
      <c r="F246" s="44" t="s">
        <v>535</v>
      </c>
      <c r="G246" s="7" t="s">
        <v>308</v>
      </c>
      <c r="H246" s="56" t="s">
        <v>158</v>
      </c>
      <c r="I246" s="7">
        <v>10</v>
      </c>
      <c r="J246" s="56" t="str">
        <f>VLOOKUP(Ruimtestaat[[#This Row],[Ruimte code]],Ruimtegroepen[[#All],[Code]:[Ruimte omschrijving]],2,FALSE)</f>
        <v>Trappenhuizen/lift</v>
      </c>
      <c r="K246" s="44" t="s">
        <v>20</v>
      </c>
      <c r="L246" s="47" t="s">
        <v>29</v>
      </c>
      <c r="M246" s="147">
        <v>35</v>
      </c>
      <c r="N246" s="149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  <c r="DY246" s="5"/>
      <c r="DZ246" s="5"/>
      <c r="EA246" s="5"/>
      <c r="EB246" s="5"/>
      <c r="EC246" s="5"/>
      <c r="ED246" s="5"/>
      <c r="EE246" s="5"/>
      <c r="EF246" s="5"/>
      <c r="EG246" s="5"/>
      <c r="EH246" s="5"/>
      <c r="EI246" s="5"/>
      <c r="EJ246" s="5"/>
      <c r="EK246" s="5"/>
      <c r="EL246" s="5"/>
      <c r="EM246" s="5"/>
      <c r="EN246" s="5"/>
      <c r="EO246" s="5"/>
      <c r="EP246" s="5"/>
      <c r="EQ246" s="5"/>
      <c r="ER246" s="5"/>
      <c r="ES246" s="5"/>
      <c r="ET246" s="5"/>
      <c r="EU246" s="5"/>
      <c r="EV246" s="5"/>
      <c r="EW246" s="5"/>
      <c r="EX246" s="5"/>
      <c r="EY246" s="5"/>
      <c r="EZ246" s="5"/>
      <c r="FA246" s="5"/>
      <c r="FB246" s="5"/>
      <c r="FC246" s="5"/>
    </row>
    <row r="247" spans="1:159" ht="15" customHeight="1">
      <c r="A247" s="44">
        <v>4</v>
      </c>
      <c r="B247" s="55" t="str">
        <f>VLOOKUP(Ruimtestaat[[#This Row],[Code]],Locaties[[Code]:[Locatie]],2,FALSE)</f>
        <v xml:space="preserve">MET Praktijkonderwijs </v>
      </c>
      <c r="C247" s="55" t="str">
        <f>VLOOKUP(Ruimtestaat[[#This Row],[Code]],Locaties[[#All],[Code]:[Adres]],3,FALSE)</f>
        <v>Koetshuislaan 1</v>
      </c>
      <c r="D247" s="55" t="str">
        <f>VLOOKUP(Ruimtestaat[[#This Row],[Code]],Locaties[#All],4,FALSE)</f>
        <v>Waalwijk</v>
      </c>
      <c r="E247" s="44"/>
      <c r="F247" s="44" t="s">
        <v>535</v>
      </c>
      <c r="G247" s="7" t="s">
        <v>309</v>
      </c>
      <c r="H247" s="56" t="s">
        <v>310</v>
      </c>
      <c r="I247" s="7">
        <v>16</v>
      </c>
      <c r="J247" s="56" t="str">
        <f>VLOOKUP(Ruimtestaat[[#This Row],[Ruimte code]],Ruimtegroepen[[#All],[Code]:[Ruimte omschrijving]],2,FALSE)</f>
        <v>Leslokalen</v>
      </c>
      <c r="K247" s="44" t="s">
        <v>18</v>
      </c>
      <c r="L247" s="47" t="s">
        <v>124</v>
      </c>
      <c r="M247" s="147">
        <v>50</v>
      </c>
      <c r="N247" s="149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  <c r="DY247" s="5"/>
      <c r="DZ247" s="5"/>
      <c r="EA247" s="5"/>
      <c r="EB247" s="5"/>
      <c r="EC247" s="5"/>
      <c r="ED247" s="5"/>
      <c r="EE247" s="5"/>
      <c r="EF247" s="5"/>
      <c r="EG247" s="5"/>
      <c r="EH247" s="5"/>
      <c r="EI247" s="5"/>
      <c r="EJ247" s="5"/>
      <c r="EK247" s="5"/>
      <c r="EL247" s="5"/>
      <c r="EM247" s="5"/>
      <c r="EN247" s="5"/>
      <c r="EO247" s="5"/>
      <c r="EP247" s="5"/>
      <c r="EQ247" s="5"/>
      <c r="ER247" s="5"/>
      <c r="ES247" s="5"/>
      <c r="ET247" s="5"/>
      <c r="EU247" s="5"/>
      <c r="EV247" s="5"/>
      <c r="EW247" s="5"/>
      <c r="EX247" s="5"/>
      <c r="EY247" s="5"/>
      <c r="EZ247" s="5"/>
      <c r="FA247" s="5"/>
      <c r="FB247" s="5"/>
      <c r="FC247" s="5"/>
    </row>
    <row r="248" spans="1:159" ht="15" customHeight="1">
      <c r="A248" s="44">
        <v>4</v>
      </c>
      <c r="B248" s="55" t="str">
        <f>VLOOKUP(Ruimtestaat[[#This Row],[Code]],Locaties[[Code]:[Locatie]],2,FALSE)</f>
        <v xml:space="preserve">MET Praktijkonderwijs </v>
      </c>
      <c r="C248" s="55" t="str">
        <f>VLOOKUP(Ruimtestaat[[#This Row],[Code]],Locaties[[#All],[Code]:[Adres]],3,FALSE)</f>
        <v>Koetshuislaan 1</v>
      </c>
      <c r="D248" s="55" t="str">
        <f>VLOOKUP(Ruimtestaat[[#This Row],[Code]],Locaties[#All],4,FALSE)</f>
        <v>Waalwijk</v>
      </c>
      <c r="E248" s="44"/>
      <c r="F248" s="44" t="s">
        <v>535</v>
      </c>
      <c r="G248" s="7" t="s">
        <v>311</v>
      </c>
      <c r="H248" s="56" t="s">
        <v>134</v>
      </c>
      <c r="I248" s="7">
        <v>16</v>
      </c>
      <c r="J248" s="56" t="str">
        <f>VLOOKUP(Ruimtestaat[[#This Row],[Ruimte code]],Ruimtegroepen[[#All],[Code]:[Ruimte omschrijving]],2,FALSE)</f>
        <v>Leslokalen</v>
      </c>
      <c r="K248" s="44" t="s">
        <v>18</v>
      </c>
      <c r="L248" s="47" t="s">
        <v>124</v>
      </c>
      <c r="M248" s="147">
        <v>50</v>
      </c>
      <c r="N248" s="44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  <c r="DY248" s="5"/>
      <c r="DZ248" s="5"/>
      <c r="EA248" s="5"/>
      <c r="EB248" s="5"/>
      <c r="EC248" s="5"/>
      <c r="ED248" s="5"/>
      <c r="EE248" s="5"/>
      <c r="EF248" s="5"/>
      <c r="EG248" s="5"/>
      <c r="EH248" s="5"/>
      <c r="EI248" s="5"/>
      <c r="EJ248" s="5"/>
      <c r="EK248" s="5"/>
      <c r="EL248" s="5"/>
      <c r="EM248" s="5"/>
      <c r="EN248" s="5"/>
      <c r="EO248" s="5"/>
      <c r="EP248" s="5"/>
      <c r="EQ248" s="5"/>
      <c r="ER248" s="5"/>
      <c r="ES248" s="5"/>
      <c r="ET248" s="5"/>
      <c r="EU248" s="5"/>
      <c r="EV248" s="5"/>
      <c r="EW248" s="5"/>
      <c r="EX248" s="5"/>
      <c r="EY248" s="5"/>
      <c r="EZ248" s="5"/>
      <c r="FA248" s="5"/>
      <c r="FB248" s="5"/>
      <c r="FC248" s="5"/>
    </row>
    <row r="249" spans="1:159" ht="15" customHeight="1">
      <c r="A249" s="44">
        <v>4</v>
      </c>
      <c r="B249" s="55" t="str">
        <f>VLOOKUP(Ruimtestaat[[#This Row],[Code]],Locaties[[Code]:[Locatie]],2,FALSE)</f>
        <v xml:space="preserve">MET Praktijkonderwijs </v>
      </c>
      <c r="C249" s="55" t="str">
        <f>VLOOKUP(Ruimtestaat[[#This Row],[Code]],Locaties[[#All],[Code]:[Adres]],3,FALSE)</f>
        <v>Koetshuislaan 1</v>
      </c>
      <c r="D249" s="55" t="str">
        <f>VLOOKUP(Ruimtestaat[[#This Row],[Code]],Locaties[#All],4,FALSE)</f>
        <v>Waalwijk</v>
      </c>
      <c r="E249" s="44"/>
      <c r="F249" s="44" t="s">
        <v>535</v>
      </c>
      <c r="G249" s="7" t="s">
        <v>312</v>
      </c>
      <c r="H249" s="56" t="s">
        <v>134</v>
      </c>
      <c r="I249" s="7">
        <v>16</v>
      </c>
      <c r="J249" s="56" t="str">
        <f>VLOOKUP(Ruimtestaat[[#This Row],[Ruimte code]],Ruimtegroepen[[#All],[Code]:[Ruimte omschrijving]],2,FALSE)</f>
        <v>Leslokalen</v>
      </c>
      <c r="K249" s="44" t="s">
        <v>18</v>
      </c>
      <c r="L249" s="47" t="s">
        <v>124</v>
      </c>
      <c r="M249" s="147">
        <v>50</v>
      </c>
      <c r="N249" s="149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  <c r="DY249" s="5"/>
      <c r="DZ249" s="5"/>
      <c r="EA249" s="5"/>
      <c r="EB249" s="5"/>
      <c r="EC249" s="5"/>
      <c r="ED249" s="5"/>
      <c r="EE249" s="5"/>
      <c r="EF249" s="5"/>
      <c r="EG249" s="5"/>
      <c r="EH249" s="5"/>
      <c r="EI249" s="5"/>
      <c r="EJ249" s="5"/>
      <c r="EK249" s="5"/>
      <c r="EL249" s="5"/>
      <c r="EM249" s="5"/>
      <c r="EN249" s="5"/>
      <c r="EO249" s="5"/>
      <c r="EP249" s="5"/>
      <c r="EQ249" s="5"/>
      <c r="ER249" s="5"/>
      <c r="ES249" s="5"/>
      <c r="ET249" s="5"/>
      <c r="EU249" s="5"/>
      <c r="EV249" s="5"/>
      <c r="EW249" s="5"/>
      <c r="EX249" s="5"/>
      <c r="EY249" s="5"/>
      <c r="EZ249" s="5"/>
      <c r="FA249" s="5"/>
      <c r="FB249" s="5"/>
      <c r="FC249" s="5"/>
    </row>
    <row r="250" spans="1:159" ht="15" customHeight="1">
      <c r="A250" s="44">
        <v>4</v>
      </c>
      <c r="B250" s="55" t="str">
        <f>VLOOKUP(Ruimtestaat[[#This Row],[Code]],Locaties[[Code]:[Locatie]],2,FALSE)</f>
        <v xml:space="preserve">MET Praktijkonderwijs </v>
      </c>
      <c r="C250" s="55" t="str">
        <f>VLOOKUP(Ruimtestaat[[#This Row],[Code]],Locaties[[#All],[Code]:[Adres]],3,FALSE)</f>
        <v>Koetshuislaan 1</v>
      </c>
      <c r="D250" s="55" t="str">
        <f>VLOOKUP(Ruimtestaat[[#This Row],[Code]],Locaties[#All],4,FALSE)</f>
        <v>Waalwijk</v>
      </c>
      <c r="E250" s="44"/>
      <c r="F250" s="44" t="s">
        <v>535</v>
      </c>
      <c r="G250" s="7" t="s">
        <v>313</v>
      </c>
      <c r="H250" s="56" t="s">
        <v>134</v>
      </c>
      <c r="I250" s="7">
        <v>16</v>
      </c>
      <c r="J250" s="56" t="str">
        <f>VLOOKUP(Ruimtestaat[[#This Row],[Ruimte code]],Ruimtegroepen[[#All],[Code]:[Ruimte omschrijving]],2,FALSE)</f>
        <v>Leslokalen</v>
      </c>
      <c r="K250" s="44" t="s">
        <v>18</v>
      </c>
      <c r="L250" s="47" t="s">
        <v>124</v>
      </c>
      <c r="M250" s="147">
        <v>50</v>
      </c>
      <c r="N250" s="149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  <c r="DY250" s="5"/>
      <c r="DZ250" s="5"/>
      <c r="EA250" s="5"/>
      <c r="EB250" s="5"/>
      <c r="EC250" s="5"/>
      <c r="ED250" s="5"/>
      <c r="EE250" s="5"/>
      <c r="EF250" s="5"/>
      <c r="EG250" s="5"/>
      <c r="EH250" s="5"/>
      <c r="EI250" s="5"/>
      <c r="EJ250" s="5"/>
      <c r="EK250" s="5"/>
      <c r="EL250" s="5"/>
      <c r="EM250" s="5"/>
      <c r="EN250" s="5"/>
      <c r="EO250" s="5"/>
      <c r="EP250" s="5"/>
      <c r="EQ250" s="5"/>
      <c r="ER250" s="5"/>
      <c r="ES250" s="5"/>
      <c r="ET250" s="5"/>
      <c r="EU250" s="5"/>
      <c r="EV250" s="5"/>
      <c r="EW250" s="5"/>
      <c r="EX250" s="5"/>
      <c r="EY250" s="5"/>
      <c r="EZ250" s="5"/>
      <c r="FA250" s="5"/>
      <c r="FB250" s="5"/>
      <c r="FC250" s="5"/>
    </row>
    <row r="251" spans="1:159" ht="15" customHeight="1">
      <c r="A251" s="44">
        <v>4</v>
      </c>
      <c r="B251" s="55" t="str">
        <f>VLOOKUP(Ruimtestaat[[#This Row],[Code]],Locaties[[Code]:[Locatie]],2,FALSE)</f>
        <v xml:space="preserve">MET Praktijkonderwijs </v>
      </c>
      <c r="C251" s="55" t="str">
        <f>VLOOKUP(Ruimtestaat[[#This Row],[Code]],Locaties[[#All],[Code]:[Adres]],3,FALSE)</f>
        <v>Koetshuislaan 1</v>
      </c>
      <c r="D251" s="55" t="str">
        <f>VLOOKUP(Ruimtestaat[[#This Row],[Code]],Locaties[#All],4,FALSE)</f>
        <v>Waalwijk</v>
      </c>
      <c r="E251" s="44"/>
      <c r="F251" s="44" t="s">
        <v>535</v>
      </c>
      <c r="G251" s="7" t="s">
        <v>314</v>
      </c>
      <c r="H251" s="56" t="s">
        <v>134</v>
      </c>
      <c r="I251" s="7">
        <v>16</v>
      </c>
      <c r="J251" s="56" t="str">
        <f>VLOOKUP(Ruimtestaat[[#This Row],[Ruimte code]],Ruimtegroepen[[#All],[Code]:[Ruimte omschrijving]],2,FALSE)</f>
        <v>Leslokalen</v>
      </c>
      <c r="K251" s="44" t="s">
        <v>18</v>
      </c>
      <c r="L251" s="47" t="s">
        <v>124</v>
      </c>
      <c r="M251" s="147">
        <v>50</v>
      </c>
      <c r="N251" s="44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  <c r="DY251" s="5"/>
      <c r="DZ251" s="5"/>
      <c r="EA251" s="5"/>
      <c r="EB251" s="5"/>
      <c r="EC251" s="5"/>
      <c r="ED251" s="5"/>
      <c r="EE251" s="5"/>
      <c r="EF251" s="5"/>
      <c r="EG251" s="5"/>
      <c r="EH251" s="5"/>
      <c r="EI251" s="5"/>
      <c r="EJ251" s="5"/>
      <c r="EK251" s="5"/>
      <c r="EL251" s="5"/>
      <c r="EM251" s="5"/>
      <c r="EN251" s="5"/>
      <c r="EO251" s="5"/>
      <c r="EP251" s="5"/>
      <c r="EQ251" s="5"/>
      <c r="ER251" s="5"/>
      <c r="ES251" s="5"/>
      <c r="ET251" s="5"/>
      <c r="EU251" s="5"/>
      <c r="EV251" s="5"/>
      <c r="EW251" s="5"/>
      <c r="EX251" s="5"/>
      <c r="EY251" s="5"/>
      <c r="EZ251" s="5"/>
      <c r="FA251" s="5"/>
      <c r="FB251" s="5"/>
      <c r="FC251" s="5"/>
    </row>
    <row r="252" spans="1:159" ht="15" customHeight="1">
      <c r="A252" s="44">
        <v>4</v>
      </c>
      <c r="B252" s="55" t="str">
        <f>VLOOKUP(Ruimtestaat[[#This Row],[Code]],Locaties[[Code]:[Locatie]],2,FALSE)</f>
        <v xml:space="preserve">MET Praktijkonderwijs </v>
      </c>
      <c r="C252" s="55" t="str">
        <f>VLOOKUP(Ruimtestaat[[#This Row],[Code]],Locaties[[#All],[Code]:[Adres]],3,FALSE)</f>
        <v>Koetshuislaan 1</v>
      </c>
      <c r="D252" s="55" t="str">
        <f>VLOOKUP(Ruimtestaat[[#This Row],[Code]],Locaties[#All],4,FALSE)</f>
        <v>Waalwijk</v>
      </c>
      <c r="E252" s="44"/>
      <c r="F252" s="44" t="s">
        <v>535</v>
      </c>
      <c r="G252" s="7" t="s">
        <v>315</v>
      </c>
      <c r="H252" s="56" t="s">
        <v>139</v>
      </c>
      <c r="I252" s="7">
        <v>2</v>
      </c>
      <c r="J252" s="56" t="str">
        <f>VLOOKUP(Ruimtestaat[[#This Row],[Ruimte code]],Ruimtegroepen[[#All],[Code]:[Ruimte omschrijving]],2,FALSE)</f>
        <v>Kantoren</v>
      </c>
      <c r="K252" s="44" t="s">
        <v>17</v>
      </c>
      <c r="L252" s="47" t="s">
        <v>6</v>
      </c>
      <c r="M252" s="147">
        <v>12</v>
      </c>
      <c r="N252" s="149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  <c r="DY252" s="5"/>
      <c r="DZ252" s="5"/>
      <c r="EA252" s="5"/>
      <c r="EB252" s="5"/>
      <c r="EC252" s="5"/>
      <c r="ED252" s="5"/>
      <c r="EE252" s="5"/>
      <c r="EF252" s="5"/>
      <c r="EG252" s="5"/>
      <c r="EH252" s="5"/>
      <c r="EI252" s="5"/>
      <c r="EJ252" s="5"/>
      <c r="EK252" s="5"/>
      <c r="EL252" s="5"/>
      <c r="EM252" s="5"/>
      <c r="EN252" s="5"/>
      <c r="EO252" s="5"/>
      <c r="EP252" s="5"/>
      <c r="EQ252" s="5"/>
      <c r="ER252" s="5"/>
      <c r="ES252" s="5"/>
      <c r="ET252" s="5"/>
      <c r="EU252" s="5"/>
      <c r="EV252" s="5"/>
      <c r="EW252" s="5"/>
      <c r="EX252" s="5"/>
      <c r="EY252" s="5"/>
      <c r="EZ252" s="5"/>
      <c r="FA252" s="5"/>
      <c r="FB252" s="5"/>
      <c r="FC252" s="5"/>
    </row>
    <row r="253" spans="1:159" ht="15" customHeight="1">
      <c r="A253" s="44">
        <v>4</v>
      </c>
      <c r="B253" s="55" t="str">
        <f>VLOOKUP(Ruimtestaat[[#This Row],[Code]],Locaties[[Code]:[Locatie]],2,FALSE)</f>
        <v xml:space="preserve">MET Praktijkonderwijs </v>
      </c>
      <c r="C253" s="55" t="str">
        <f>VLOOKUP(Ruimtestaat[[#This Row],[Code]],Locaties[[#All],[Code]:[Adres]],3,FALSE)</f>
        <v>Koetshuislaan 1</v>
      </c>
      <c r="D253" s="55" t="str">
        <f>VLOOKUP(Ruimtestaat[[#This Row],[Code]],Locaties[#All],4,FALSE)</f>
        <v>Waalwijk</v>
      </c>
      <c r="E253" s="44"/>
      <c r="F253" s="44" t="s">
        <v>535</v>
      </c>
      <c r="G253" s="7" t="s">
        <v>316</v>
      </c>
      <c r="H253" s="56" t="s">
        <v>134</v>
      </c>
      <c r="I253" s="7">
        <v>16</v>
      </c>
      <c r="J253" s="56" t="str">
        <f>VLOOKUP(Ruimtestaat[[#This Row],[Ruimte code]],Ruimtegroepen[[#All],[Code]:[Ruimte omschrijving]],2,FALSE)</f>
        <v>Leslokalen</v>
      </c>
      <c r="K253" s="44" t="s">
        <v>18</v>
      </c>
      <c r="L253" s="47" t="s">
        <v>124</v>
      </c>
      <c r="M253" s="147">
        <v>49</v>
      </c>
      <c r="N253" s="149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  <c r="DY253" s="5"/>
      <c r="DZ253" s="5"/>
      <c r="EA253" s="5"/>
      <c r="EB253" s="5"/>
      <c r="EC253" s="5"/>
      <c r="ED253" s="5"/>
      <c r="EE253" s="5"/>
      <c r="EF253" s="5"/>
      <c r="EG253" s="5"/>
      <c r="EH253" s="5"/>
      <c r="EI253" s="5"/>
      <c r="EJ253" s="5"/>
      <c r="EK253" s="5"/>
      <c r="EL253" s="5"/>
      <c r="EM253" s="5"/>
      <c r="EN253" s="5"/>
      <c r="EO253" s="5"/>
      <c r="EP253" s="5"/>
      <c r="EQ253" s="5"/>
      <c r="ER253" s="5"/>
      <c r="ES253" s="5"/>
      <c r="ET253" s="5"/>
      <c r="EU253" s="5"/>
      <c r="EV253" s="5"/>
      <c r="EW253" s="5"/>
      <c r="EX253" s="5"/>
      <c r="EY253" s="5"/>
      <c r="EZ253" s="5"/>
      <c r="FA253" s="5"/>
      <c r="FB253" s="5"/>
      <c r="FC253" s="5"/>
    </row>
    <row r="254" spans="1:159" ht="15" customHeight="1">
      <c r="A254" s="44">
        <v>4</v>
      </c>
      <c r="B254" s="55" t="str">
        <f>VLOOKUP(Ruimtestaat[[#This Row],[Code]],Locaties[[Code]:[Locatie]],2,FALSE)</f>
        <v xml:space="preserve">MET Praktijkonderwijs </v>
      </c>
      <c r="C254" s="55" t="str">
        <f>VLOOKUP(Ruimtestaat[[#This Row],[Code]],Locaties[[#All],[Code]:[Adres]],3,FALSE)</f>
        <v>Koetshuislaan 1</v>
      </c>
      <c r="D254" s="55" t="str">
        <f>VLOOKUP(Ruimtestaat[[#This Row],[Code]],Locaties[#All],4,FALSE)</f>
        <v>Waalwijk</v>
      </c>
      <c r="E254" s="44"/>
      <c r="F254" s="44" t="s">
        <v>535</v>
      </c>
      <c r="G254" s="7" t="s">
        <v>317</v>
      </c>
      <c r="H254" s="56" t="s">
        <v>128</v>
      </c>
      <c r="I254" s="44">
        <v>6</v>
      </c>
      <c r="J254" s="56" t="str">
        <f>VLOOKUP(Ruimtestaat[[#This Row],[Ruimte code]],Ruimtegroepen[[#All],[Code]:[Ruimte omschrijving]],2,FALSE)</f>
        <v>Gangen/hallen</v>
      </c>
      <c r="K254" s="44" t="s">
        <v>18</v>
      </c>
      <c r="L254" s="47" t="s">
        <v>124</v>
      </c>
      <c r="M254" s="147">
        <v>28</v>
      </c>
      <c r="N254" s="44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  <c r="DY254" s="5"/>
      <c r="DZ254" s="5"/>
      <c r="EA254" s="5"/>
      <c r="EB254" s="5"/>
      <c r="EC254" s="5"/>
      <c r="ED254" s="5"/>
      <c r="EE254" s="5"/>
      <c r="EF254" s="5"/>
      <c r="EG254" s="5"/>
      <c r="EH254" s="5"/>
      <c r="EI254" s="5"/>
      <c r="EJ254" s="5"/>
      <c r="EK254" s="5"/>
      <c r="EL254" s="5"/>
      <c r="EM254" s="5"/>
      <c r="EN254" s="5"/>
      <c r="EO254" s="5"/>
      <c r="EP254" s="5"/>
      <c r="EQ254" s="5"/>
      <c r="ER254" s="5"/>
      <c r="ES254" s="5"/>
      <c r="ET254" s="5"/>
      <c r="EU254" s="5"/>
      <c r="EV254" s="5"/>
      <c r="EW254" s="5"/>
      <c r="EX254" s="5"/>
      <c r="EY254" s="5"/>
      <c r="EZ254" s="5"/>
      <c r="FA254" s="5"/>
      <c r="FB254" s="5"/>
      <c r="FC254" s="5"/>
    </row>
    <row r="255" spans="1:159" ht="15" customHeight="1">
      <c r="A255" s="44">
        <v>4</v>
      </c>
      <c r="B255" s="55" t="str">
        <f>VLOOKUP(Ruimtestaat[[#This Row],[Code]],Locaties[[Code]:[Locatie]],2,FALSE)</f>
        <v xml:space="preserve">MET Praktijkonderwijs </v>
      </c>
      <c r="C255" s="55" t="str">
        <f>VLOOKUP(Ruimtestaat[[#This Row],[Code]],Locaties[[#All],[Code]:[Adres]],3,FALSE)</f>
        <v>Koetshuislaan 1</v>
      </c>
      <c r="D255" s="55" t="str">
        <f>VLOOKUP(Ruimtestaat[[#This Row],[Code]],Locaties[#All],4,FALSE)</f>
        <v>Waalwijk</v>
      </c>
      <c r="E255" s="44"/>
      <c r="F255" s="44" t="s">
        <v>535</v>
      </c>
      <c r="G255" s="7" t="s">
        <v>318</v>
      </c>
      <c r="H255" s="56" t="s">
        <v>139</v>
      </c>
      <c r="I255" s="7">
        <v>2</v>
      </c>
      <c r="J255" s="56" t="str">
        <f>VLOOKUP(Ruimtestaat[[#This Row],[Ruimte code]],Ruimtegroepen[[#All],[Code]:[Ruimte omschrijving]],2,FALSE)</f>
        <v>Kantoren</v>
      </c>
      <c r="K255" s="44" t="s">
        <v>17</v>
      </c>
      <c r="L255" s="47" t="s">
        <v>6</v>
      </c>
      <c r="M255" s="147">
        <v>12</v>
      </c>
      <c r="N255" s="149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  <c r="DY255" s="5"/>
      <c r="DZ255" s="5"/>
      <c r="EA255" s="5"/>
      <c r="EB255" s="5"/>
      <c r="EC255" s="5"/>
      <c r="ED255" s="5"/>
      <c r="EE255" s="5"/>
      <c r="EF255" s="5"/>
      <c r="EG255" s="5"/>
      <c r="EH255" s="5"/>
      <c r="EI255" s="5"/>
      <c r="EJ255" s="5"/>
      <c r="EK255" s="5"/>
      <c r="EL255" s="5"/>
      <c r="EM255" s="5"/>
      <c r="EN255" s="5"/>
      <c r="EO255" s="5"/>
      <c r="EP255" s="5"/>
      <c r="EQ255" s="5"/>
      <c r="ER255" s="5"/>
      <c r="ES255" s="5"/>
      <c r="ET255" s="5"/>
      <c r="EU255" s="5"/>
      <c r="EV255" s="5"/>
      <c r="EW255" s="5"/>
      <c r="EX255" s="5"/>
      <c r="EY255" s="5"/>
      <c r="EZ255" s="5"/>
      <c r="FA255" s="5"/>
      <c r="FB255" s="5"/>
      <c r="FC255" s="5"/>
    </row>
    <row r="256" spans="1:159" ht="15" customHeight="1">
      <c r="A256" s="44">
        <v>4</v>
      </c>
      <c r="B256" s="55" t="str">
        <f>VLOOKUP(Ruimtestaat[[#This Row],[Code]],Locaties[[Code]:[Locatie]],2,FALSE)</f>
        <v xml:space="preserve">MET Praktijkonderwijs </v>
      </c>
      <c r="C256" s="55" t="str">
        <f>VLOOKUP(Ruimtestaat[[#This Row],[Code]],Locaties[[#All],[Code]:[Adres]],3,FALSE)</f>
        <v>Koetshuislaan 1</v>
      </c>
      <c r="D256" s="55" t="str">
        <f>VLOOKUP(Ruimtestaat[[#This Row],[Code]],Locaties[#All],4,FALSE)</f>
        <v>Waalwijk</v>
      </c>
      <c r="E256" s="44"/>
      <c r="F256" s="44" t="s">
        <v>535</v>
      </c>
      <c r="G256" s="7" t="s">
        <v>319</v>
      </c>
      <c r="H256" s="56" t="s">
        <v>134</v>
      </c>
      <c r="I256" s="7">
        <v>16</v>
      </c>
      <c r="J256" s="56" t="str">
        <f>VLOOKUP(Ruimtestaat[[#This Row],[Ruimte code]],Ruimtegroepen[[#All],[Code]:[Ruimte omschrijving]],2,FALSE)</f>
        <v>Leslokalen</v>
      </c>
      <c r="K256" s="44" t="s">
        <v>18</v>
      </c>
      <c r="L256" s="47" t="s">
        <v>124</v>
      </c>
      <c r="M256" s="147">
        <v>50</v>
      </c>
      <c r="N256" s="149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  <c r="DY256" s="5"/>
      <c r="DZ256" s="5"/>
      <c r="EA256" s="5"/>
      <c r="EB256" s="5"/>
      <c r="EC256" s="5"/>
      <c r="ED256" s="5"/>
      <c r="EE256" s="5"/>
      <c r="EF256" s="5"/>
      <c r="EG256" s="5"/>
      <c r="EH256" s="5"/>
      <c r="EI256" s="5"/>
      <c r="EJ256" s="5"/>
      <c r="EK256" s="5"/>
      <c r="EL256" s="5"/>
      <c r="EM256" s="5"/>
      <c r="EN256" s="5"/>
      <c r="EO256" s="5"/>
      <c r="EP256" s="5"/>
      <c r="EQ256" s="5"/>
      <c r="ER256" s="5"/>
      <c r="ES256" s="5"/>
      <c r="ET256" s="5"/>
      <c r="EU256" s="5"/>
      <c r="EV256" s="5"/>
      <c r="EW256" s="5"/>
      <c r="EX256" s="5"/>
      <c r="EY256" s="5"/>
      <c r="EZ256" s="5"/>
      <c r="FA256" s="5"/>
      <c r="FB256" s="5"/>
      <c r="FC256" s="5"/>
    </row>
    <row r="257" spans="1:159" ht="15" customHeight="1">
      <c r="A257" s="44">
        <v>4</v>
      </c>
      <c r="B257" s="55" t="str">
        <f>VLOOKUP(Ruimtestaat[[#This Row],[Code]],Locaties[[Code]:[Locatie]],2,FALSE)</f>
        <v xml:space="preserve">MET Praktijkonderwijs </v>
      </c>
      <c r="C257" s="55" t="str">
        <f>VLOOKUP(Ruimtestaat[[#This Row],[Code]],Locaties[[#All],[Code]:[Adres]],3,FALSE)</f>
        <v>Koetshuislaan 1</v>
      </c>
      <c r="D257" s="55" t="str">
        <f>VLOOKUP(Ruimtestaat[[#This Row],[Code]],Locaties[#All],4,FALSE)</f>
        <v>Waalwijk</v>
      </c>
      <c r="E257" s="44"/>
      <c r="F257" s="44" t="s">
        <v>535</v>
      </c>
      <c r="G257" s="7" t="s">
        <v>320</v>
      </c>
      <c r="H257" s="56" t="s">
        <v>134</v>
      </c>
      <c r="I257" s="7">
        <v>16</v>
      </c>
      <c r="J257" s="56" t="str">
        <f>VLOOKUP(Ruimtestaat[[#This Row],[Ruimte code]],Ruimtegroepen[[#All],[Code]:[Ruimte omschrijving]],2,FALSE)</f>
        <v>Leslokalen</v>
      </c>
      <c r="K257" s="44" t="s">
        <v>18</v>
      </c>
      <c r="L257" s="47" t="s">
        <v>124</v>
      </c>
      <c r="M257" s="147">
        <v>50</v>
      </c>
      <c r="N257" s="44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  <c r="DY257" s="5"/>
      <c r="DZ257" s="5"/>
      <c r="EA257" s="5"/>
      <c r="EB257" s="5"/>
      <c r="EC257" s="5"/>
      <c r="ED257" s="5"/>
      <c r="EE257" s="5"/>
      <c r="EF257" s="5"/>
      <c r="EG257" s="5"/>
      <c r="EH257" s="5"/>
      <c r="EI257" s="5"/>
      <c r="EJ257" s="5"/>
      <c r="EK257" s="5"/>
      <c r="EL257" s="5"/>
      <c r="EM257" s="5"/>
      <c r="EN257" s="5"/>
      <c r="EO257" s="5"/>
      <c r="EP257" s="5"/>
      <c r="EQ257" s="5"/>
      <c r="ER257" s="5"/>
      <c r="ES257" s="5"/>
      <c r="ET257" s="5"/>
      <c r="EU257" s="5"/>
      <c r="EV257" s="5"/>
      <c r="EW257" s="5"/>
      <c r="EX257" s="5"/>
      <c r="EY257" s="5"/>
      <c r="EZ257" s="5"/>
      <c r="FA257" s="5"/>
      <c r="FB257" s="5"/>
      <c r="FC257" s="5"/>
    </row>
    <row r="258" spans="1:159" ht="15" customHeight="1">
      <c r="A258" s="44">
        <v>4</v>
      </c>
      <c r="B258" s="55" t="str">
        <f>VLOOKUP(Ruimtestaat[[#This Row],[Code]],Locaties[[Code]:[Locatie]],2,FALSE)</f>
        <v xml:space="preserve">MET Praktijkonderwijs </v>
      </c>
      <c r="C258" s="55" t="str">
        <f>VLOOKUP(Ruimtestaat[[#This Row],[Code]],Locaties[[#All],[Code]:[Adres]],3,FALSE)</f>
        <v>Koetshuislaan 1</v>
      </c>
      <c r="D258" s="55" t="str">
        <f>VLOOKUP(Ruimtestaat[[#This Row],[Code]],Locaties[#All],4,FALSE)</f>
        <v>Waalwijk</v>
      </c>
      <c r="E258" s="44"/>
      <c r="F258" s="44" t="s">
        <v>535</v>
      </c>
      <c r="G258" s="7" t="s">
        <v>321</v>
      </c>
      <c r="H258" s="56" t="s">
        <v>158</v>
      </c>
      <c r="I258" s="7">
        <v>10</v>
      </c>
      <c r="J258" s="56" t="str">
        <f>VLOOKUP(Ruimtestaat[[#This Row],[Ruimte code]],Ruimtegroepen[[#All],[Code]:[Ruimte omschrijving]],2,FALSE)</f>
        <v>Trappenhuizen/lift</v>
      </c>
      <c r="K258" s="44" t="s">
        <v>20</v>
      </c>
      <c r="L258" s="47" t="s">
        <v>29</v>
      </c>
      <c r="M258" s="147">
        <v>25</v>
      </c>
      <c r="N258" s="149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  <c r="DY258" s="5"/>
      <c r="DZ258" s="5"/>
      <c r="EA258" s="5"/>
      <c r="EB258" s="5"/>
      <c r="EC258" s="5"/>
      <c r="ED258" s="5"/>
      <c r="EE258" s="5"/>
      <c r="EF258" s="5"/>
      <c r="EG258" s="5"/>
      <c r="EH258" s="5"/>
      <c r="EI258" s="5"/>
      <c r="EJ258" s="5"/>
      <c r="EK258" s="5"/>
      <c r="EL258" s="5"/>
      <c r="EM258" s="5"/>
      <c r="EN258" s="5"/>
      <c r="EO258" s="5"/>
      <c r="EP258" s="5"/>
      <c r="EQ258" s="5"/>
      <c r="ER258" s="5"/>
      <c r="ES258" s="5"/>
      <c r="ET258" s="5"/>
      <c r="EU258" s="5"/>
      <c r="EV258" s="5"/>
      <c r="EW258" s="5"/>
      <c r="EX258" s="5"/>
      <c r="EY258" s="5"/>
      <c r="EZ258" s="5"/>
      <c r="FA258" s="5"/>
      <c r="FB258" s="5"/>
      <c r="FC258" s="5"/>
    </row>
    <row r="259" spans="1:159" ht="15" customHeight="1">
      <c r="A259" s="44">
        <v>4</v>
      </c>
      <c r="B259" s="55" t="str">
        <f>VLOOKUP(Ruimtestaat[[#This Row],[Code]],Locaties[[Code]:[Locatie]],2,FALSE)</f>
        <v xml:space="preserve">MET Praktijkonderwijs </v>
      </c>
      <c r="C259" s="55" t="str">
        <f>VLOOKUP(Ruimtestaat[[#This Row],[Code]],Locaties[[#All],[Code]:[Adres]],3,FALSE)</f>
        <v>Koetshuislaan 1</v>
      </c>
      <c r="D259" s="55" t="str">
        <f>VLOOKUP(Ruimtestaat[[#This Row],[Code]],Locaties[#All],4,FALSE)</f>
        <v>Waalwijk</v>
      </c>
      <c r="E259" s="44"/>
      <c r="F259" s="44" t="s">
        <v>535</v>
      </c>
      <c r="G259" s="7" t="s">
        <v>322</v>
      </c>
      <c r="H259" s="56" t="s">
        <v>159</v>
      </c>
      <c r="I259" s="7">
        <v>6</v>
      </c>
      <c r="J259" s="56" t="str">
        <f>VLOOKUP(Ruimtestaat[[#This Row],[Ruimte code]],Ruimtegroepen[[#All],[Code]:[Ruimte omschrijving]],2,FALSE)</f>
        <v>Gangen/hallen</v>
      </c>
      <c r="K259" s="44" t="s">
        <v>18</v>
      </c>
      <c r="L259" s="47" t="s">
        <v>124</v>
      </c>
      <c r="M259" s="147">
        <v>12</v>
      </c>
      <c r="N259" s="149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  <c r="DY259" s="5"/>
      <c r="DZ259" s="5"/>
      <c r="EA259" s="5"/>
      <c r="EB259" s="5"/>
      <c r="EC259" s="5"/>
      <c r="ED259" s="5"/>
      <c r="EE259" s="5"/>
      <c r="EF259" s="5"/>
      <c r="EG259" s="5"/>
      <c r="EH259" s="5"/>
      <c r="EI259" s="5"/>
      <c r="EJ259" s="5"/>
      <c r="EK259" s="5"/>
      <c r="EL259" s="5"/>
      <c r="EM259" s="5"/>
      <c r="EN259" s="5"/>
      <c r="EO259" s="5"/>
      <c r="EP259" s="5"/>
      <c r="EQ259" s="5"/>
      <c r="ER259" s="5"/>
      <c r="ES259" s="5"/>
      <c r="ET259" s="5"/>
      <c r="EU259" s="5"/>
      <c r="EV259" s="5"/>
      <c r="EW259" s="5"/>
      <c r="EX259" s="5"/>
      <c r="EY259" s="5"/>
      <c r="EZ259" s="5"/>
      <c r="FA259" s="5"/>
      <c r="FB259" s="5"/>
      <c r="FC259" s="5"/>
    </row>
    <row r="260" spans="1:159" ht="15" customHeight="1">
      <c r="A260" s="44">
        <v>4</v>
      </c>
      <c r="B260" s="55" t="str">
        <f>VLOOKUP(Ruimtestaat[[#This Row],[Code]],Locaties[[Code]:[Locatie]],2,FALSE)</f>
        <v xml:space="preserve">MET Praktijkonderwijs </v>
      </c>
      <c r="C260" s="55" t="str">
        <f>VLOOKUP(Ruimtestaat[[#This Row],[Code]],Locaties[[#All],[Code]:[Adres]],3,FALSE)</f>
        <v>Koetshuislaan 1</v>
      </c>
      <c r="D260" s="55" t="str">
        <f>VLOOKUP(Ruimtestaat[[#This Row],[Code]],Locaties[#All],4,FALSE)</f>
        <v>Waalwijk</v>
      </c>
      <c r="E260" s="44"/>
      <c r="F260" s="44" t="s">
        <v>535</v>
      </c>
      <c r="G260" s="7" t="s">
        <v>323</v>
      </c>
      <c r="H260" s="56" t="s">
        <v>162</v>
      </c>
      <c r="I260" s="7">
        <v>5</v>
      </c>
      <c r="J260" s="56" t="str">
        <f>VLOOKUP(Ruimtestaat[[#This Row],[Ruimte code]],Ruimtegroepen[[#All],[Code]:[Ruimte omschrijving]],2,FALSE)</f>
        <v>Sanitair</v>
      </c>
      <c r="K260" s="44" t="s">
        <v>19</v>
      </c>
      <c r="L260" s="47" t="s">
        <v>367</v>
      </c>
      <c r="M260" s="147">
        <v>10</v>
      </c>
      <c r="N260" s="44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  <c r="DY260" s="5"/>
      <c r="DZ260" s="5"/>
      <c r="EA260" s="5"/>
      <c r="EB260" s="5"/>
      <c r="EC260" s="5"/>
      <c r="ED260" s="5"/>
      <c r="EE260" s="5"/>
      <c r="EF260" s="5"/>
      <c r="EG260" s="5"/>
      <c r="EH260" s="5"/>
      <c r="EI260" s="5"/>
      <c r="EJ260" s="5"/>
      <c r="EK260" s="5"/>
      <c r="EL260" s="5"/>
      <c r="EM260" s="5"/>
      <c r="EN260" s="5"/>
      <c r="EO260" s="5"/>
      <c r="EP260" s="5"/>
      <c r="EQ260" s="5"/>
      <c r="ER260" s="5"/>
      <c r="ES260" s="5"/>
      <c r="ET260" s="5"/>
      <c r="EU260" s="5"/>
      <c r="EV260" s="5"/>
      <c r="EW260" s="5"/>
      <c r="EX260" s="5"/>
      <c r="EY260" s="5"/>
      <c r="EZ260" s="5"/>
      <c r="FA260" s="5"/>
      <c r="FB260" s="5"/>
      <c r="FC260" s="5"/>
    </row>
    <row r="261" spans="1:159" ht="15" customHeight="1">
      <c r="A261" s="44">
        <v>4</v>
      </c>
      <c r="B261" s="55" t="str">
        <f>VLOOKUP(Ruimtestaat[[#This Row],[Code]],Locaties[[Code]:[Locatie]],2,FALSE)</f>
        <v xml:space="preserve">MET Praktijkonderwijs </v>
      </c>
      <c r="C261" s="55" t="str">
        <f>VLOOKUP(Ruimtestaat[[#This Row],[Code]],Locaties[[#All],[Code]:[Adres]],3,FALSE)</f>
        <v>Koetshuislaan 1</v>
      </c>
      <c r="D261" s="55" t="str">
        <f>VLOOKUP(Ruimtestaat[[#This Row],[Code]],Locaties[#All],4,FALSE)</f>
        <v>Waalwijk</v>
      </c>
      <c r="E261" s="44"/>
      <c r="F261" s="44" t="s">
        <v>535</v>
      </c>
      <c r="G261" s="7" t="s">
        <v>324</v>
      </c>
      <c r="H261" s="56" t="s">
        <v>163</v>
      </c>
      <c r="I261" s="7">
        <v>5</v>
      </c>
      <c r="J261" s="56" t="str">
        <f>VLOOKUP(Ruimtestaat[[#This Row],[Ruimte code]],Ruimtegroepen[[#All],[Code]:[Ruimte omschrijving]],2,FALSE)</f>
        <v>Sanitair</v>
      </c>
      <c r="K261" s="44" t="s">
        <v>19</v>
      </c>
      <c r="L261" s="47" t="s">
        <v>367</v>
      </c>
      <c r="M261" s="147">
        <v>10</v>
      </c>
      <c r="N261" s="149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  <c r="DY261" s="5"/>
      <c r="DZ261" s="5"/>
      <c r="EA261" s="5"/>
      <c r="EB261" s="5"/>
      <c r="EC261" s="5"/>
      <c r="ED261" s="5"/>
      <c r="EE261" s="5"/>
      <c r="EF261" s="5"/>
      <c r="EG261" s="5"/>
      <c r="EH261" s="5"/>
      <c r="EI261" s="5"/>
      <c r="EJ261" s="5"/>
      <c r="EK261" s="5"/>
      <c r="EL261" s="5"/>
      <c r="EM261" s="5"/>
      <c r="EN261" s="5"/>
      <c r="EO261" s="5"/>
      <c r="EP261" s="5"/>
      <c r="EQ261" s="5"/>
      <c r="ER261" s="5"/>
      <c r="ES261" s="5"/>
      <c r="ET261" s="5"/>
      <c r="EU261" s="5"/>
      <c r="EV261" s="5"/>
      <c r="EW261" s="5"/>
      <c r="EX261" s="5"/>
      <c r="EY261" s="5"/>
      <c r="EZ261" s="5"/>
      <c r="FA261" s="5"/>
      <c r="FB261" s="5"/>
      <c r="FC261" s="5"/>
    </row>
    <row r="262" spans="1:159" ht="15" customHeight="1">
      <c r="A262" s="44">
        <v>4</v>
      </c>
      <c r="B262" s="55" t="str">
        <f>VLOOKUP(Ruimtestaat[[#This Row],[Code]],Locaties[[Code]:[Locatie]],2,FALSE)</f>
        <v xml:space="preserve">MET Praktijkonderwijs </v>
      </c>
      <c r="C262" s="55" t="str">
        <f>VLOOKUP(Ruimtestaat[[#This Row],[Code]],Locaties[[#All],[Code]:[Adres]],3,FALSE)</f>
        <v>Koetshuislaan 1</v>
      </c>
      <c r="D262" s="55" t="str">
        <f>VLOOKUP(Ruimtestaat[[#This Row],[Code]],Locaties[#All],4,FALSE)</f>
        <v>Waalwijk</v>
      </c>
      <c r="E262" s="44"/>
      <c r="F262" s="44" t="s">
        <v>535</v>
      </c>
      <c r="G262" s="7" t="s">
        <v>325</v>
      </c>
      <c r="H262" s="56" t="s">
        <v>134</v>
      </c>
      <c r="I262" s="7">
        <v>16</v>
      </c>
      <c r="J262" s="56" t="str">
        <f>VLOOKUP(Ruimtestaat[[#This Row],[Ruimte code]],Ruimtegroepen[[#All],[Code]:[Ruimte omschrijving]],2,FALSE)</f>
        <v>Leslokalen</v>
      </c>
      <c r="K262" s="44" t="s">
        <v>18</v>
      </c>
      <c r="L262" s="47" t="s">
        <v>124</v>
      </c>
      <c r="M262" s="147">
        <v>50</v>
      </c>
      <c r="N262" s="149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  <c r="DY262" s="5"/>
      <c r="DZ262" s="5"/>
      <c r="EA262" s="5"/>
      <c r="EB262" s="5"/>
      <c r="EC262" s="5"/>
      <c r="ED262" s="5"/>
      <c r="EE262" s="5"/>
      <c r="EF262" s="5"/>
      <c r="EG262" s="5"/>
      <c r="EH262" s="5"/>
      <c r="EI262" s="5"/>
      <c r="EJ262" s="5"/>
      <c r="EK262" s="5"/>
      <c r="EL262" s="5"/>
      <c r="EM262" s="5"/>
      <c r="EN262" s="5"/>
      <c r="EO262" s="5"/>
      <c r="EP262" s="5"/>
      <c r="EQ262" s="5"/>
      <c r="ER262" s="5"/>
      <c r="ES262" s="5"/>
      <c r="ET262" s="5"/>
      <c r="EU262" s="5"/>
      <c r="EV262" s="5"/>
      <c r="EW262" s="5"/>
      <c r="EX262" s="5"/>
      <c r="EY262" s="5"/>
      <c r="EZ262" s="5"/>
      <c r="FA262" s="5"/>
      <c r="FB262" s="5"/>
      <c r="FC262" s="5"/>
    </row>
    <row r="263" spans="1:159" ht="15" customHeight="1">
      <c r="A263" s="44">
        <v>4</v>
      </c>
      <c r="B263" s="55" t="str">
        <f>VLOOKUP(Ruimtestaat[[#This Row],[Code]],Locaties[[Code]:[Locatie]],2,FALSE)</f>
        <v xml:space="preserve">MET Praktijkonderwijs </v>
      </c>
      <c r="C263" s="55" t="str">
        <f>VLOOKUP(Ruimtestaat[[#This Row],[Code]],Locaties[[#All],[Code]:[Adres]],3,FALSE)</f>
        <v>Koetshuislaan 1</v>
      </c>
      <c r="D263" s="55" t="str">
        <f>VLOOKUP(Ruimtestaat[[#This Row],[Code]],Locaties[#All],4,FALSE)</f>
        <v>Waalwijk</v>
      </c>
      <c r="E263" s="44"/>
      <c r="F263" s="44" t="s">
        <v>535</v>
      </c>
      <c r="G263" s="7" t="s">
        <v>326</v>
      </c>
      <c r="H263" s="56" t="s">
        <v>134</v>
      </c>
      <c r="I263" s="7">
        <v>16</v>
      </c>
      <c r="J263" s="56" t="str">
        <f>VLOOKUP(Ruimtestaat[[#This Row],[Ruimte code]],Ruimtegroepen[[#All],[Code]:[Ruimte omschrijving]],2,FALSE)</f>
        <v>Leslokalen</v>
      </c>
      <c r="K263" s="44" t="s">
        <v>18</v>
      </c>
      <c r="L263" s="47" t="s">
        <v>124</v>
      </c>
      <c r="M263" s="147">
        <v>50</v>
      </c>
      <c r="N263" s="44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  <c r="DY263" s="5"/>
      <c r="DZ263" s="5"/>
      <c r="EA263" s="5"/>
      <c r="EB263" s="5"/>
      <c r="EC263" s="5"/>
      <c r="ED263" s="5"/>
      <c r="EE263" s="5"/>
      <c r="EF263" s="5"/>
      <c r="EG263" s="5"/>
      <c r="EH263" s="5"/>
      <c r="EI263" s="5"/>
      <c r="EJ263" s="5"/>
      <c r="EK263" s="5"/>
      <c r="EL263" s="5"/>
      <c r="EM263" s="5"/>
      <c r="EN263" s="5"/>
      <c r="EO263" s="5"/>
      <c r="EP263" s="5"/>
      <c r="EQ263" s="5"/>
      <c r="ER263" s="5"/>
      <c r="ES263" s="5"/>
      <c r="ET263" s="5"/>
      <c r="EU263" s="5"/>
      <c r="EV263" s="5"/>
      <c r="EW263" s="5"/>
      <c r="EX263" s="5"/>
      <c r="EY263" s="5"/>
      <c r="EZ263" s="5"/>
      <c r="FA263" s="5"/>
      <c r="FB263" s="5"/>
      <c r="FC263" s="5"/>
    </row>
    <row r="264" spans="1:159" ht="15" customHeight="1">
      <c r="A264" s="44">
        <v>4</v>
      </c>
      <c r="B264" s="55" t="str">
        <f>VLOOKUP(Ruimtestaat[[#This Row],[Code]],Locaties[[Code]:[Locatie]],2,FALSE)</f>
        <v xml:space="preserve">MET Praktijkonderwijs </v>
      </c>
      <c r="C264" s="55" t="str">
        <f>VLOOKUP(Ruimtestaat[[#This Row],[Code]],Locaties[[#All],[Code]:[Adres]],3,FALSE)</f>
        <v>Koetshuislaan 1</v>
      </c>
      <c r="D264" s="55" t="str">
        <f>VLOOKUP(Ruimtestaat[[#This Row],[Code]],Locaties[#All],4,FALSE)</f>
        <v>Waalwijk</v>
      </c>
      <c r="E264" s="44"/>
      <c r="F264" s="44" t="s">
        <v>535</v>
      </c>
      <c r="G264" s="7" t="s">
        <v>327</v>
      </c>
      <c r="H264" s="56" t="s">
        <v>139</v>
      </c>
      <c r="I264" s="7">
        <v>2</v>
      </c>
      <c r="J264" s="56" t="str">
        <f>VLOOKUP(Ruimtestaat[[#This Row],[Ruimte code]],Ruimtegroepen[[#All],[Code]:[Ruimte omschrijving]],2,FALSE)</f>
        <v>Kantoren</v>
      </c>
      <c r="K264" s="44" t="s">
        <v>17</v>
      </c>
      <c r="L264" s="47" t="s">
        <v>6</v>
      </c>
      <c r="M264" s="147">
        <v>18</v>
      </c>
      <c r="N264" s="149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  <c r="DY264" s="5"/>
      <c r="DZ264" s="5"/>
      <c r="EA264" s="5"/>
      <c r="EB264" s="5"/>
      <c r="EC264" s="5"/>
      <c r="ED264" s="5"/>
      <c r="EE264" s="5"/>
      <c r="EF264" s="5"/>
      <c r="EG264" s="5"/>
      <c r="EH264" s="5"/>
      <c r="EI264" s="5"/>
      <c r="EJ264" s="5"/>
      <c r="EK264" s="5"/>
      <c r="EL264" s="5"/>
      <c r="EM264" s="5"/>
      <c r="EN264" s="5"/>
      <c r="EO264" s="5"/>
      <c r="EP264" s="5"/>
      <c r="EQ264" s="5"/>
      <c r="ER264" s="5"/>
      <c r="ES264" s="5"/>
      <c r="ET264" s="5"/>
      <c r="EU264" s="5"/>
      <c r="EV264" s="5"/>
      <c r="EW264" s="5"/>
      <c r="EX264" s="5"/>
      <c r="EY264" s="5"/>
      <c r="EZ264" s="5"/>
      <c r="FA264" s="5"/>
      <c r="FB264" s="5"/>
      <c r="FC264" s="5"/>
    </row>
    <row r="265" spans="1:159" ht="15" customHeight="1">
      <c r="A265" s="44">
        <v>4</v>
      </c>
      <c r="B265" s="55" t="str">
        <f>VLOOKUP(Ruimtestaat[[#This Row],[Code]],Locaties[[Code]:[Locatie]],2,FALSE)</f>
        <v xml:space="preserve">MET Praktijkonderwijs </v>
      </c>
      <c r="C265" s="55" t="str">
        <f>VLOOKUP(Ruimtestaat[[#This Row],[Code]],Locaties[[#All],[Code]:[Adres]],3,FALSE)</f>
        <v>Koetshuislaan 1</v>
      </c>
      <c r="D265" s="55" t="str">
        <f>VLOOKUP(Ruimtestaat[[#This Row],[Code]],Locaties[#All],4,FALSE)</f>
        <v>Waalwijk</v>
      </c>
      <c r="E265" s="44"/>
      <c r="F265" s="44" t="s">
        <v>535</v>
      </c>
      <c r="G265" s="7" t="s">
        <v>328</v>
      </c>
      <c r="H265" s="56" t="s">
        <v>139</v>
      </c>
      <c r="I265" s="7">
        <v>2</v>
      </c>
      <c r="J265" s="56" t="str">
        <f>VLOOKUP(Ruimtestaat[[#This Row],[Ruimte code]],Ruimtegroepen[[#All],[Code]:[Ruimte omschrijving]],2,FALSE)</f>
        <v>Kantoren</v>
      </c>
      <c r="K265" s="44" t="s">
        <v>17</v>
      </c>
      <c r="L265" s="47" t="s">
        <v>6</v>
      </c>
      <c r="M265" s="147">
        <v>18</v>
      </c>
      <c r="N265" s="149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  <c r="DY265" s="5"/>
      <c r="DZ265" s="5"/>
      <c r="EA265" s="5"/>
      <c r="EB265" s="5"/>
      <c r="EC265" s="5"/>
      <c r="ED265" s="5"/>
      <c r="EE265" s="5"/>
      <c r="EF265" s="5"/>
      <c r="EG265" s="5"/>
      <c r="EH265" s="5"/>
      <c r="EI265" s="5"/>
      <c r="EJ265" s="5"/>
      <c r="EK265" s="5"/>
      <c r="EL265" s="5"/>
      <c r="EM265" s="5"/>
      <c r="EN265" s="5"/>
      <c r="EO265" s="5"/>
      <c r="EP265" s="5"/>
      <c r="EQ265" s="5"/>
      <c r="ER265" s="5"/>
      <c r="ES265" s="5"/>
      <c r="ET265" s="5"/>
      <c r="EU265" s="5"/>
      <c r="EV265" s="5"/>
      <c r="EW265" s="5"/>
      <c r="EX265" s="5"/>
      <c r="EY265" s="5"/>
      <c r="EZ265" s="5"/>
      <c r="FA265" s="5"/>
      <c r="FB265" s="5"/>
      <c r="FC265" s="5"/>
    </row>
    <row r="266" spans="1:159" ht="15" customHeight="1">
      <c r="A266" s="44">
        <v>4</v>
      </c>
      <c r="B266" s="55" t="str">
        <f>VLOOKUP(Ruimtestaat[[#This Row],[Code]],Locaties[[Code]:[Locatie]],2,FALSE)</f>
        <v xml:space="preserve">MET Praktijkonderwijs </v>
      </c>
      <c r="C266" s="55" t="str">
        <f>VLOOKUP(Ruimtestaat[[#This Row],[Code]],Locaties[[#All],[Code]:[Adres]],3,FALSE)</f>
        <v>Koetshuislaan 1</v>
      </c>
      <c r="D266" s="55" t="str">
        <f>VLOOKUP(Ruimtestaat[[#This Row],[Code]],Locaties[#All],4,FALSE)</f>
        <v>Waalwijk</v>
      </c>
      <c r="E266" s="44"/>
      <c r="F266" s="44" t="s">
        <v>535</v>
      </c>
      <c r="G266" s="7" t="s">
        <v>329</v>
      </c>
      <c r="H266" s="56" t="s">
        <v>139</v>
      </c>
      <c r="I266" s="7">
        <v>2</v>
      </c>
      <c r="J266" s="56" t="str">
        <f>VLOOKUP(Ruimtestaat[[#This Row],[Ruimte code]],Ruimtegroepen[[#All],[Code]:[Ruimte omschrijving]],2,FALSE)</f>
        <v>Kantoren</v>
      </c>
      <c r="K266" s="44" t="s">
        <v>17</v>
      </c>
      <c r="L266" s="47" t="s">
        <v>6</v>
      </c>
      <c r="M266" s="147">
        <v>18</v>
      </c>
      <c r="N266" s="44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  <c r="DY266" s="5"/>
      <c r="DZ266" s="5"/>
      <c r="EA266" s="5"/>
      <c r="EB266" s="5"/>
      <c r="EC266" s="5"/>
      <c r="ED266" s="5"/>
      <c r="EE266" s="5"/>
      <c r="EF266" s="5"/>
      <c r="EG266" s="5"/>
      <c r="EH266" s="5"/>
      <c r="EI266" s="5"/>
      <c r="EJ266" s="5"/>
      <c r="EK266" s="5"/>
      <c r="EL266" s="5"/>
      <c r="EM266" s="5"/>
      <c r="EN266" s="5"/>
      <c r="EO266" s="5"/>
      <c r="EP266" s="5"/>
      <c r="EQ266" s="5"/>
      <c r="ER266" s="5"/>
      <c r="ES266" s="5"/>
      <c r="ET266" s="5"/>
      <c r="EU266" s="5"/>
      <c r="EV266" s="5"/>
      <c r="EW266" s="5"/>
      <c r="EX266" s="5"/>
      <c r="EY266" s="5"/>
      <c r="EZ266" s="5"/>
      <c r="FA266" s="5"/>
      <c r="FB266" s="5"/>
      <c r="FC266" s="5"/>
    </row>
    <row r="267" spans="1:159" ht="15" customHeight="1">
      <c r="A267" s="44">
        <v>4</v>
      </c>
      <c r="B267" s="55" t="str">
        <f>VLOOKUP(Ruimtestaat[[#This Row],[Code]],Locaties[[Code]:[Locatie]],2,FALSE)</f>
        <v xml:space="preserve">MET Praktijkonderwijs </v>
      </c>
      <c r="C267" s="55" t="str">
        <f>VLOOKUP(Ruimtestaat[[#This Row],[Code]],Locaties[[#All],[Code]:[Adres]],3,FALSE)</f>
        <v>Koetshuislaan 1</v>
      </c>
      <c r="D267" s="55" t="str">
        <f>VLOOKUP(Ruimtestaat[[#This Row],[Code]],Locaties[#All],4,FALSE)</f>
        <v>Waalwijk</v>
      </c>
      <c r="E267" s="44"/>
      <c r="F267" s="44" t="s">
        <v>535</v>
      </c>
      <c r="G267" s="7" t="s">
        <v>330</v>
      </c>
      <c r="H267" s="56" t="s">
        <v>139</v>
      </c>
      <c r="I267" s="7">
        <v>2</v>
      </c>
      <c r="J267" s="56" t="str">
        <f>VLOOKUP(Ruimtestaat[[#This Row],[Ruimte code]],Ruimtegroepen[[#All],[Code]:[Ruimte omschrijving]],2,FALSE)</f>
        <v>Kantoren</v>
      </c>
      <c r="K267" s="44" t="s">
        <v>17</v>
      </c>
      <c r="L267" s="47" t="s">
        <v>6</v>
      </c>
      <c r="M267" s="147">
        <v>18</v>
      </c>
      <c r="N267" s="149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  <c r="DY267" s="5"/>
      <c r="DZ267" s="5"/>
      <c r="EA267" s="5"/>
      <c r="EB267" s="5"/>
      <c r="EC267" s="5"/>
      <c r="ED267" s="5"/>
      <c r="EE267" s="5"/>
      <c r="EF267" s="5"/>
      <c r="EG267" s="5"/>
      <c r="EH267" s="5"/>
      <c r="EI267" s="5"/>
      <c r="EJ267" s="5"/>
      <c r="EK267" s="5"/>
      <c r="EL267" s="5"/>
      <c r="EM267" s="5"/>
      <c r="EN267" s="5"/>
      <c r="EO267" s="5"/>
      <c r="EP267" s="5"/>
      <c r="EQ267" s="5"/>
      <c r="ER267" s="5"/>
      <c r="ES267" s="5"/>
      <c r="ET267" s="5"/>
      <c r="EU267" s="5"/>
      <c r="EV267" s="5"/>
      <c r="EW267" s="5"/>
      <c r="EX267" s="5"/>
      <c r="EY267" s="5"/>
      <c r="EZ267" s="5"/>
      <c r="FA267" s="5"/>
      <c r="FB267" s="5"/>
      <c r="FC267" s="5"/>
    </row>
    <row r="268" spans="1:159" ht="15" customHeight="1">
      <c r="A268" s="44">
        <v>4</v>
      </c>
      <c r="B268" s="55" t="str">
        <f>VLOOKUP(Ruimtestaat[[#This Row],[Code]],Locaties[[Code]:[Locatie]],2,FALSE)</f>
        <v xml:space="preserve">MET Praktijkonderwijs </v>
      </c>
      <c r="C268" s="55" t="str">
        <f>VLOOKUP(Ruimtestaat[[#This Row],[Code]],Locaties[[#All],[Code]:[Adres]],3,FALSE)</f>
        <v>Koetshuislaan 1</v>
      </c>
      <c r="D268" s="55" t="str">
        <f>VLOOKUP(Ruimtestaat[[#This Row],[Code]],Locaties[#All],4,FALSE)</f>
        <v>Waalwijk</v>
      </c>
      <c r="E268" s="44"/>
      <c r="F268" s="44" t="s">
        <v>535</v>
      </c>
      <c r="G268" s="7" t="s">
        <v>331</v>
      </c>
      <c r="H268" s="56" t="s">
        <v>134</v>
      </c>
      <c r="I268" s="7">
        <v>16</v>
      </c>
      <c r="J268" s="56" t="str">
        <f>VLOOKUP(Ruimtestaat[[#This Row],[Ruimte code]],Ruimtegroepen[[#All],[Code]:[Ruimte omschrijving]],2,FALSE)</f>
        <v>Leslokalen</v>
      </c>
      <c r="K268" s="44" t="s">
        <v>18</v>
      </c>
      <c r="L268" s="47" t="s">
        <v>124</v>
      </c>
      <c r="M268" s="147">
        <v>50</v>
      </c>
      <c r="N268" s="149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  <c r="DY268" s="5"/>
      <c r="DZ268" s="5"/>
      <c r="EA268" s="5"/>
      <c r="EB268" s="5"/>
      <c r="EC268" s="5"/>
      <c r="ED268" s="5"/>
      <c r="EE268" s="5"/>
      <c r="EF268" s="5"/>
      <c r="EG268" s="5"/>
      <c r="EH268" s="5"/>
      <c r="EI268" s="5"/>
      <c r="EJ268" s="5"/>
      <c r="EK268" s="5"/>
      <c r="EL268" s="5"/>
      <c r="EM268" s="5"/>
      <c r="EN268" s="5"/>
      <c r="EO268" s="5"/>
      <c r="EP268" s="5"/>
      <c r="EQ268" s="5"/>
      <c r="ER268" s="5"/>
      <c r="ES268" s="5"/>
      <c r="ET268" s="5"/>
      <c r="EU268" s="5"/>
      <c r="EV268" s="5"/>
      <c r="EW268" s="5"/>
      <c r="EX268" s="5"/>
      <c r="EY268" s="5"/>
      <c r="EZ268" s="5"/>
      <c r="FA268" s="5"/>
      <c r="FB268" s="5"/>
      <c r="FC268" s="5"/>
    </row>
    <row r="269" spans="1:159" ht="15" customHeight="1">
      <c r="A269" s="44">
        <v>4</v>
      </c>
      <c r="B269" s="55" t="str">
        <f>VLOOKUP(Ruimtestaat[[#This Row],[Code]],Locaties[[Code]:[Locatie]],2,FALSE)</f>
        <v xml:space="preserve">MET Praktijkonderwijs </v>
      </c>
      <c r="C269" s="55" t="str">
        <f>VLOOKUP(Ruimtestaat[[#This Row],[Code]],Locaties[[#All],[Code]:[Adres]],3,FALSE)</f>
        <v>Koetshuislaan 1</v>
      </c>
      <c r="D269" s="55" t="str">
        <f>VLOOKUP(Ruimtestaat[[#This Row],[Code]],Locaties[#All],4,FALSE)</f>
        <v>Waalwijk</v>
      </c>
      <c r="E269" s="44"/>
      <c r="F269" s="44" t="s">
        <v>535</v>
      </c>
      <c r="G269" s="7" t="s">
        <v>332</v>
      </c>
      <c r="H269" s="56" t="s">
        <v>333</v>
      </c>
      <c r="I269" s="7">
        <v>14</v>
      </c>
      <c r="J269" s="56" t="str">
        <f>VLOOKUP(Ruimtestaat[[#This Row],[Ruimte code]],Ruimtegroepen[[#All],[Code]:[Ruimte omschrijving]],2,FALSE)</f>
        <v>Praktijklokalen</v>
      </c>
      <c r="K269" s="44" t="s">
        <v>18</v>
      </c>
      <c r="L269" s="47" t="s">
        <v>124</v>
      </c>
      <c r="M269" s="147">
        <v>80</v>
      </c>
      <c r="N269" s="44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  <c r="DY269" s="5"/>
      <c r="DZ269" s="5"/>
      <c r="EA269" s="5"/>
      <c r="EB269" s="5"/>
      <c r="EC269" s="5"/>
      <c r="ED269" s="5"/>
      <c r="EE269" s="5"/>
      <c r="EF269" s="5"/>
      <c r="EG269" s="5"/>
      <c r="EH269" s="5"/>
      <c r="EI269" s="5"/>
      <c r="EJ269" s="5"/>
      <c r="EK269" s="5"/>
      <c r="EL269" s="5"/>
      <c r="EM269" s="5"/>
      <c r="EN269" s="5"/>
      <c r="EO269" s="5"/>
      <c r="EP269" s="5"/>
      <c r="EQ269" s="5"/>
      <c r="ER269" s="5"/>
      <c r="ES269" s="5"/>
      <c r="ET269" s="5"/>
      <c r="EU269" s="5"/>
      <c r="EV269" s="5"/>
      <c r="EW269" s="5"/>
      <c r="EX269" s="5"/>
      <c r="EY269" s="5"/>
      <c r="EZ269" s="5"/>
      <c r="FA269" s="5"/>
      <c r="FB269" s="5"/>
      <c r="FC269" s="5"/>
    </row>
    <row r="270" spans="1:159" ht="15" customHeight="1">
      <c r="A270" s="7">
        <v>5</v>
      </c>
      <c r="B270" s="55" t="str">
        <f>VLOOKUP(Ruimtestaat[[#This Row],[Code]],Locaties[[Code]:[Locatie]],2,FALSE)</f>
        <v>Willem van Oranje – Waalwijk</v>
      </c>
      <c r="C270" s="55" t="str">
        <f>VLOOKUP(Ruimtestaat[[#This Row],[Code]],Locaties[[#All],[Code]:[Adres]],3,FALSE)</f>
        <v>De Gaard 4</v>
      </c>
      <c r="D270" s="55" t="str">
        <f>VLOOKUP(Ruimtestaat[[#This Row],[Code]],Locaties[#All],4,FALSE)</f>
        <v>Waalwijk</v>
      </c>
      <c r="E270" s="44" t="s">
        <v>358</v>
      </c>
      <c r="F270" s="44" t="s">
        <v>392</v>
      </c>
      <c r="G270" s="7" t="s">
        <v>125</v>
      </c>
      <c r="H270" s="56" t="s">
        <v>8</v>
      </c>
      <c r="I270" s="7">
        <v>7</v>
      </c>
      <c r="J270" s="56" t="str">
        <f>VLOOKUP(Ruimtestaat[[#This Row],[Ruimte code]],Ruimtegroepen[[#All],[Code]:[Ruimte omschrijving]],2,FALSE)</f>
        <v>Entree</v>
      </c>
      <c r="K270" s="44" t="s">
        <v>18</v>
      </c>
      <c r="L270" s="47" t="s">
        <v>124</v>
      </c>
      <c r="M270" s="147">
        <v>53.5</v>
      </c>
      <c r="N270" s="149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  <c r="DY270" s="5"/>
      <c r="DZ270" s="5"/>
      <c r="EA270" s="5"/>
      <c r="EB270" s="5"/>
      <c r="EC270" s="5"/>
      <c r="ED270" s="5"/>
      <c r="EE270" s="5"/>
      <c r="EF270" s="5"/>
      <c r="EG270" s="5"/>
      <c r="EH270" s="5"/>
      <c r="EI270" s="5"/>
      <c r="EJ270" s="5"/>
      <c r="EK270" s="5"/>
      <c r="EL270" s="5"/>
      <c r="EM270" s="5"/>
      <c r="EN270" s="5"/>
      <c r="EO270" s="5"/>
      <c r="EP270" s="5"/>
      <c r="EQ270" s="5"/>
      <c r="ER270" s="5"/>
      <c r="ES270" s="5"/>
      <c r="ET270" s="5"/>
      <c r="EU270" s="5"/>
      <c r="EV270" s="5"/>
      <c r="EW270" s="5"/>
      <c r="EX270" s="5"/>
      <c r="EY270" s="5"/>
      <c r="EZ270" s="5"/>
      <c r="FA270" s="5"/>
      <c r="FB270" s="5"/>
      <c r="FC270" s="5"/>
    </row>
    <row r="271" spans="1:159" ht="15" customHeight="1">
      <c r="A271" s="7">
        <v>5</v>
      </c>
      <c r="B271" s="55" t="str">
        <f>VLOOKUP(Ruimtestaat[[#This Row],[Code]],Locaties[[Code]:[Locatie]],2,FALSE)</f>
        <v>Willem van Oranje – Waalwijk</v>
      </c>
      <c r="C271" s="55" t="str">
        <f>VLOOKUP(Ruimtestaat[[#This Row],[Code]],Locaties[[#All],[Code]:[Adres]],3,FALSE)</f>
        <v>De Gaard 4</v>
      </c>
      <c r="D271" s="55" t="str">
        <f>VLOOKUP(Ruimtestaat[[#This Row],[Code]],Locaties[#All],4,FALSE)</f>
        <v>Waalwijk</v>
      </c>
      <c r="E271" s="44" t="s">
        <v>358</v>
      </c>
      <c r="F271" s="44" t="s">
        <v>392</v>
      </c>
      <c r="G271" s="7" t="s">
        <v>193</v>
      </c>
      <c r="H271" s="56" t="s">
        <v>128</v>
      </c>
      <c r="I271" s="7">
        <v>6</v>
      </c>
      <c r="J271" s="56" t="str">
        <f>VLOOKUP(Ruimtestaat[[#This Row],[Ruimte code]],Ruimtegroepen[[#All],[Code]:[Ruimte omschrijving]],2,FALSE)</f>
        <v>Gangen/hallen</v>
      </c>
      <c r="K271" s="44" t="s">
        <v>18</v>
      </c>
      <c r="L271" s="47" t="s">
        <v>124</v>
      </c>
      <c r="M271" s="147">
        <v>71.3</v>
      </c>
      <c r="N271" s="149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  <c r="DY271" s="5"/>
      <c r="DZ271" s="5"/>
      <c r="EA271" s="5"/>
      <c r="EB271" s="5"/>
      <c r="EC271" s="5"/>
      <c r="ED271" s="5"/>
      <c r="EE271" s="5"/>
      <c r="EF271" s="5"/>
      <c r="EG271" s="5"/>
      <c r="EH271" s="5"/>
      <c r="EI271" s="5"/>
      <c r="EJ271" s="5"/>
      <c r="EK271" s="5"/>
      <c r="EL271" s="5"/>
      <c r="EM271" s="5"/>
      <c r="EN271" s="5"/>
      <c r="EO271" s="5"/>
      <c r="EP271" s="5"/>
      <c r="EQ271" s="5"/>
      <c r="ER271" s="5"/>
      <c r="ES271" s="5"/>
      <c r="ET271" s="5"/>
      <c r="EU271" s="5"/>
      <c r="EV271" s="5"/>
      <c r="EW271" s="5"/>
      <c r="EX271" s="5"/>
      <c r="EY271" s="5"/>
      <c r="EZ271" s="5"/>
      <c r="FA271" s="5"/>
      <c r="FB271" s="5"/>
      <c r="FC271" s="5"/>
    </row>
    <row r="272" spans="1:159" ht="15" customHeight="1">
      <c r="A272" s="7">
        <v>5</v>
      </c>
      <c r="B272" s="55" t="str">
        <f>VLOOKUP(Ruimtestaat[[#This Row],[Code]],Locaties[[Code]:[Locatie]],2,FALSE)</f>
        <v>Willem van Oranje – Waalwijk</v>
      </c>
      <c r="C272" s="55" t="str">
        <f>VLOOKUP(Ruimtestaat[[#This Row],[Code]],Locaties[[#All],[Code]:[Adres]],3,FALSE)</f>
        <v>De Gaard 4</v>
      </c>
      <c r="D272" s="55" t="str">
        <f>VLOOKUP(Ruimtestaat[[#This Row],[Code]],Locaties[#All],4,FALSE)</f>
        <v>Waalwijk</v>
      </c>
      <c r="E272" s="44" t="s">
        <v>358</v>
      </c>
      <c r="F272" s="44" t="s">
        <v>392</v>
      </c>
      <c r="G272" s="7" t="s">
        <v>203</v>
      </c>
      <c r="H272" s="56" t="s">
        <v>204</v>
      </c>
      <c r="I272" s="7">
        <v>5</v>
      </c>
      <c r="J272" s="56" t="str">
        <f>VLOOKUP(Ruimtestaat[[#This Row],[Ruimte code]],Ruimtegroepen[[#All],[Code]:[Ruimte omschrijving]],2,FALSE)</f>
        <v>Sanitair</v>
      </c>
      <c r="K272" s="44" t="s">
        <v>19</v>
      </c>
      <c r="L272" s="47" t="s">
        <v>367</v>
      </c>
      <c r="M272" s="147">
        <v>2</v>
      </c>
      <c r="N272" s="44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  <c r="DY272" s="5"/>
      <c r="DZ272" s="5"/>
      <c r="EA272" s="5"/>
      <c r="EB272" s="5"/>
      <c r="EC272" s="5"/>
      <c r="ED272" s="5"/>
      <c r="EE272" s="5"/>
      <c r="EF272" s="5"/>
      <c r="EG272" s="5"/>
      <c r="EH272" s="5"/>
      <c r="EI272" s="5"/>
      <c r="EJ272" s="5"/>
      <c r="EK272" s="5"/>
      <c r="EL272" s="5"/>
      <c r="EM272" s="5"/>
      <c r="EN272" s="5"/>
      <c r="EO272" s="5"/>
      <c r="EP272" s="5"/>
      <c r="EQ272" s="5"/>
      <c r="ER272" s="5"/>
      <c r="ES272" s="5"/>
      <c r="ET272" s="5"/>
      <c r="EU272" s="5"/>
      <c r="EV272" s="5"/>
      <c r="EW272" s="5"/>
      <c r="EX272" s="5"/>
      <c r="EY272" s="5"/>
      <c r="EZ272" s="5"/>
      <c r="FA272" s="5"/>
      <c r="FB272" s="5"/>
      <c r="FC272" s="5"/>
    </row>
    <row r="273" spans="1:159" ht="15" customHeight="1">
      <c r="A273" s="7">
        <v>5</v>
      </c>
      <c r="B273" s="55" t="str">
        <f>VLOOKUP(Ruimtestaat[[#This Row],[Code]],Locaties[[Code]:[Locatie]],2,FALSE)</f>
        <v>Willem van Oranje – Waalwijk</v>
      </c>
      <c r="C273" s="55" t="str">
        <f>VLOOKUP(Ruimtestaat[[#This Row],[Code]],Locaties[[#All],[Code]:[Adres]],3,FALSE)</f>
        <v>De Gaard 4</v>
      </c>
      <c r="D273" s="55" t="str">
        <f>VLOOKUP(Ruimtestaat[[#This Row],[Code]],Locaties[#All],4,FALSE)</f>
        <v>Waalwijk</v>
      </c>
      <c r="E273" s="44" t="s">
        <v>358</v>
      </c>
      <c r="F273" s="44" t="s">
        <v>392</v>
      </c>
      <c r="G273" s="7" t="s">
        <v>202</v>
      </c>
      <c r="H273" s="56" t="s">
        <v>205</v>
      </c>
      <c r="I273" s="7">
        <v>5</v>
      </c>
      <c r="J273" s="56" t="str">
        <f>VLOOKUP(Ruimtestaat[[#This Row],[Ruimte code]],Ruimtegroepen[[#All],[Code]:[Ruimte omschrijving]],2,FALSE)</f>
        <v>Sanitair</v>
      </c>
      <c r="K273" s="44" t="s">
        <v>19</v>
      </c>
      <c r="L273" s="47" t="s">
        <v>367</v>
      </c>
      <c r="M273" s="147">
        <v>2</v>
      </c>
      <c r="N273" s="149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  <c r="DY273" s="5"/>
      <c r="DZ273" s="5"/>
      <c r="EA273" s="5"/>
      <c r="EB273" s="5"/>
      <c r="EC273" s="5"/>
      <c r="ED273" s="5"/>
      <c r="EE273" s="5"/>
      <c r="EF273" s="5"/>
      <c r="EG273" s="5"/>
      <c r="EH273" s="5"/>
      <c r="EI273" s="5"/>
      <c r="EJ273" s="5"/>
      <c r="EK273" s="5"/>
      <c r="EL273" s="5"/>
      <c r="EM273" s="5"/>
      <c r="EN273" s="5"/>
      <c r="EO273" s="5"/>
      <c r="EP273" s="5"/>
      <c r="EQ273" s="5"/>
      <c r="ER273" s="5"/>
      <c r="ES273" s="5"/>
      <c r="ET273" s="5"/>
      <c r="EU273" s="5"/>
      <c r="EV273" s="5"/>
      <c r="EW273" s="5"/>
      <c r="EX273" s="5"/>
      <c r="EY273" s="5"/>
      <c r="EZ273" s="5"/>
      <c r="FA273" s="5"/>
      <c r="FB273" s="5"/>
      <c r="FC273" s="5"/>
    </row>
    <row r="274" spans="1:159" ht="15" customHeight="1">
      <c r="A274" s="7">
        <v>5</v>
      </c>
      <c r="B274" s="55" t="str">
        <f>VLOOKUP(Ruimtestaat[[#This Row],[Code]],Locaties[[Code]:[Locatie]],2,FALSE)</f>
        <v>Willem van Oranje – Waalwijk</v>
      </c>
      <c r="C274" s="55" t="str">
        <f>VLOOKUP(Ruimtestaat[[#This Row],[Code]],Locaties[[#All],[Code]:[Adres]],3,FALSE)</f>
        <v>De Gaard 4</v>
      </c>
      <c r="D274" s="55" t="str">
        <f>VLOOKUP(Ruimtestaat[[#This Row],[Code]],Locaties[#All],4,FALSE)</f>
        <v>Waalwijk</v>
      </c>
      <c r="E274" s="44" t="s">
        <v>358</v>
      </c>
      <c r="F274" s="44" t="s">
        <v>392</v>
      </c>
      <c r="G274" s="7" t="s">
        <v>335</v>
      </c>
      <c r="H274" s="56" t="s">
        <v>128</v>
      </c>
      <c r="I274" s="7">
        <v>6</v>
      </c>
      <c r="J274" s="56" t="str">
        <f>VLOOKUP(Ruimtestaat[[#This Row],[Ruimte code]],Ruimtegroepen[[#All],[Code]:[Ruimte omschrijving]],2,FALSE)</f>
        <v>Gangen/hallen</v>
      </c>
      <c r="K274" s="44" t="s">
        <v>18</v>
      </c>
      <c r="L274" s="47" t="s">
        <v>124</v>
      </c>
      <c r="M274" s="147">
        <v>34.5</v>
      </c>
      <c r="N274" s="149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  <c r="DY274" s="5"/>
      <c r="DZ274" s="5"/>
      <c r="EA274" s="5"/>
      <c r="EB274" s="5"/>
      <c r="EC274" s="5"/>
      <c r="ED274" s="5"/>
      <c r="EE274" s="5"/>
      <c r="EF274" s="5"/>
      <c r="EG274" s="5"/>
      <c r="EH274" s="5"/>
      <c r="EI274" s="5"/>
      <c r="EJ274" s="5"/>
      <c r="EK274" s="5"/>
      <c r="EL274" s="5"/>
      <c r="EM274" s="5"/>
      <c r="EN274" s="5"/>
      <c r="EO274" s="5"/>
      <c r="EP274" s="5"/>
      <c r="EQ274" s="5"/>
      <c r="ER274" s="5"/>
      <c r="ES274" s="5"/>
      <c r="ET274" s="5"/>
      <c r="EU274" s="5"/>
      <c r="EV274" s="5"/>
      <c r="EW274" s="5"/>
      <c r="EX274" s="5"/>
      <c r="EY274" s="5"/>
      <c r="EZ274" s="5"/>
      <c r="FA274" s="5"/>
      <c r="FB274" s="5"/>
      <c r="FC274" s="5"/>
    </row>
    <row r="275" spans="1:159" ht="15" customHeight="1">
      <c r="A275" s="7">
        <v>5</v>
      </c>
      <c r="B275" s="55" t="str">
        <f>VLOOKUP(Ruimtestaat[[#This Row],[Code]],Locaties[[Code]:[Locatie]],2,FALSE)</f>
        <v>Willem van Oranje – Waalwijk</v>
      </c>
      <c r="C275" s="55" t="str">
        <f>VLOOKUP(Ruimtestaat[[#This Row],[Code]],Locaties[[#All],[Code]:[Adres]],3,FALSE)</f>
        <v>De Gaard 4</v>
      </c>
      <c r="D275" s="55" t="str">
        <f>VLOOKUP(Ruimtestaat[[#This Row],[Code]],Locaties[#All],4,FALSE)</f>
        <v>Waalwijk</v>
      </c>
      <c r="E275" s="44" t="s">
        <v>358</v>
      </c>
      <c r="F275" s="44" t="s">
        <v>392</v>
      </c>
      <c r="G275" s="7" t="s">
        <v>127</v>
      </c>
      <c r="H275" s="56" t="s">
        <v>97</v>
      </c>
      <c r="I275" s="7">
        <v>13</v>
      </c>
      <c r="J275" s="56" t="str">
        <f>VLOOKUP(Ruimtestaat[[#This Row],[Ruimte code]],Ruimtegroepen[[#All],[Code]:[Ruimte omschrijving]],2,FALSE)</f>
        <v>Personeelskamer</v>
      </c>
      <c r="K275" s="44" t="s">
        <v>20</v>
      </c>
      <c r="L275" s="47" t="s">
        <v>29</v>
      </c>
      <c r="M275" s="147">
        <v>80</v>
      </c>
      <c r="N275" s="44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  <c r="DY275" s="5"/>
      <c r="DZ275" s="5"/>
      <c r="EA275" s="5"/>
      <c r="EB275" s="5"/>
      <c r="EC275" s="5"/>
      <c r="ED275" s="5"/>
      <c r="EE275" s="5"/>
      <c r="EF275" s="5"/>
      <c r="EG275" s="5"/>
      <c r="EH275" s="5"/>
      <c r="EI275" s="5"/>
      <c r="EJ275" s="5"/>
      <c r="EK275" s="5"/>
      <c r="EL275" s="5"/>
      <c r="EM275" s="5"/>
      <c r="EN275" s="5"/>
      <c r="EO275" s="5"/>
      <c r="EP275" s="5"/>
      <c r="EQ275" s="5"/>
      <c r="ER275" s="5"/>
      <c r="ES275" s="5"/>
      <c r="ET275" s="5"/>
      <c r="EU275" s="5"/>
      <c r="EV275" s="5"/>
      <c r="EW275" s="5"/>
      <c r="EX275" s="5"/>
      <c r="EY275" s="5"/>
      <c r="EZ275" s="5"/>
      <c r="FA275" s="5"/>
      <c r="FB275" s="5"/>
      <c r="FC275" s="5"/>
    </row>
    <row r="276" spans="1:159" ht="15" customHeight="1">
      <c r="A276" s="7">
        <v>5</v>
      </c>
      <c r="B276" s="55" t="str">
        <f>VLOOKUP(Ruimtestaat[[#This Row],[Code]],Locaties[[Code]:[Locatie]],2,FALSE)</f>
        <v>Willem van Oranje – Waalwijk</v>
      </c>
      <c r="C276" s="55" t="str">
        <f>VLOOKUP(Ruimtestaat[[#This Row],[Code]],Locaties[[#All],[Code]:[Adres]],3,FALSE)</f>
        <v>De Gaard 4</v>
      </c>
      <c r="D276" s="55" t="str">
        <f>VLOOKUP(Ruimtestaat[[#This Row],[Code]],Locaties[#All],4,FALSE)</f>
        <v>Waalwijk</v>
      </c>
      <c r="E276" s="44" t="s">
        <v>358</v>
      </c>
      <c r="F276" s="44" t="s">
        <v>392</v>
      </c>
      <c r="G276" s="7" t="s">
        <v>133</v>
      </c>
      <c r="H276" s="56" t="s">
        <v>128</v>
      </c>
      <c r="I276" s="7">
        <v>6</v>
      </c>
      <c r="J276" s="56" t="str">
        <f>VLOOKUP(Ruimtestaat[[#This Row],[Ruimte code]],Ruimtegroepen[[#All],[Code]:[Ruimte omschrijving]],2,FALSE)</f>
        <v>Gangen/hallen</v>
      </c>
      <c r="K276" s="44" t="s">
        <v>18</v>
      </c>
      <c r="L276" s="47" t="s">
        <v>124</v>
      </c>
      <c r="M276" s="147">
        <v>16.5</v>
      </c>
      <c r="N276" s="149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  <c r="DY276" s="5"/>
      <c r="DZ276" s="5"/>
      <c r="EA276" s="5"/>
      <c r="EB276" s="5"/>
      <c r="EC276" s="5"/>
      <c r="ED276" s="5"/>
      <c r="EE276" s="5"/>
      <c r="EF276" s="5"/>
      <c r="EG276" s="5"/>
      <c r="EH276" s="5"/>
      <c r="EI276" s="5"/>
      <c r="EJ276" s="5"/>
      <c r="EK276" s="5"/>
      <c r="EL276" s="5"/>
      <c r="EM276" s="5"/>
      <c r="EN276" s="5"/>
      <c r="EO276" s="5"/>
      <c r="EP276" s="5"/>
      <c r="EQ276" s="5"/>
      <c r="ER276" s="5"/>
      <c r="ES276" s="5"/>
      <c r="ET276" s="5"/>
      <c r="EU276" s="5"/>
      <c r="EV276" s="5"/>
      <c r="EW276" s="5"/>
      <c r="EX276" s="5"/>
      <c r="EY276" s="5"/>
      <c r="EZ276" s="5"/>
      <c r="FA276" s="5"/>
      <c r="FB276" s="5"/>
      <c r="FC276" s="5"/>
    </row>
    <row r="277" spans="1:159" ht="15" customHeight="1">
      <c r="A277" s="7">
        <v>5</v>
      </c>
      <c r="B277" s="55" t="str">
        <f>VLOOKUP(Ruimtestaat[[#This Row],[Code]],Locaties[[Code]:[Locatie]],2,FALSE)</f>
        <v>Willem van Oranje – Waalwijk</v>
      </c>
      <c r="C277" s="55" t="str">
        <f>VLOOKUP(Ruimtestaat[[#This Row],[Code]],Locaties[[#All],[Code]:[Adres]],3,FALSE)</f>
        <v>De Gaard 4</v>
      </c>
      <c r="D277" s="55" t="str">
        <f>VLOOKUP(Ruimtestaat[[#This Row],[Code]],Locaties[#All],4,FALSE)</f>
        <v>Waalwijk</v>
      </c>
      <c r="E277" s="44" t="s">
        <v>358</v>
      </c>
      <c r="F277" s="44" t="s">
        <v>392</v>
      </c>
      <c r="G277" s="7" t="s">
        <v>138</v>
      </c>
      <c r="H277" s="56" t="s">
        <v>336</v>
      </c>
      <c r="I277" s="7">
        <v>19</v>
      </c>
      <c r="J277" s="56" t="str">
        <f>VLOOKUP(Ruimtestaat[[#This Row],[Ruimte code]],Ruimtegroepen[[#All],[Code]:[Ruimte omschrijving]],2,FALSE)</f>
        <v>kleedruimten</v>
      </c>
      <c r="K277" s="44" t="s">
        <v>19</v>
      </c>
      <c r="L277" s="47" t="s">
        <v>367</v>
      </c>
      <c r="M277" s="147">
        <v>15.9</v>
      </c>
      <c r="N277" s="149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  <c r="DY277" s="5"/>
      <c r="DZ277" s="5"/>
      <c r="EA277" s="5"/>
      <c r="EB277" s="5"/>
      <c r="EC277" s="5"/>
      <c r="ED277" s="5"/>
      <c r="EE277" s="5"/>
      <c r="EF277" s="5"/>
      <c r="EG277" s="5"/>
      <c r="EH277" s="5"/>
      <c r="EI277" s="5"/>
      <c r="EJ277" s="5"/>
      <c r="EK277" s="5"/>
      <c r="EL277" s="5"/>
      <c r="EM277" s="5"/>
      <c r="EN277" s="5"/>
      <c r="EO277" s="5"/>
      <c r="EP277" s="5"/>
      <c r="EQ277" s="5"/>
      <c r="ER277" s="5"/>
      <c r="ES277" s="5"/>
      <c r="ET277" s="5"/>
      <c r="EU277" s="5"/>
      <c r="EV277" s="5"/>
      <c r="EW277" s="5"/>
      <c r="EX277" s="5"/>
      <c r="EY277" s="5"/>
      <c r="EZ277" s="5"/>
      <c r="FA277" s="5"/>
      <c r="FB277" s="5"/>
      <c r="FC277" s="5"/>
    </row>
    <row r="278" spans="1:159" ht="15" customHeight="1">
      <c r="A278" s="7">
        <v>5</v>
      </c>
      <c r="B278" s="55" t="str">
        <f>VLOOKUP(Ruimtestaat[[#This Row],[Code]],Locaties[[Code]:[Locatie]],2,FALSE)</f>
        <v>Willem van Oranje – Waalwijk</v>
      </c>
      <c r="C278" s="55" t="str">
        <f>VLOOKUP(Ruimtestaat[[#This Row],[Code]],Locaties[[#All],[Code]:[Adres]],3,FALSE)</f>
        <v>De Gaard 4</v>
      </c>
      <c r="D278" s="55" t="str">
        <f>VLOOKUP(Ruimtestaat[[#This Row],[Code]],Locaties[#All],4,FALSE)</f>
        <v>Waalwijk</v>
      </c>
      <c r="E278" s="44" t="s">
        <v>358</v>
      </c>
      <c r="F278" s="44" t="s">
        <v>392</v>
      </c>
      <c r="G278" s="7" t="s">
        <v>140</v>
      </c>
      <c r="H278" s="56" t="s">
        <v>337</v>
      </c>
      <c r="I278" s="7">
        <v>5</v>
      </c>
      <c r="J278" s="56" t="str">
        <f>VLOOKUP(Ruimtestaat[[#This Row],[Ruimte code]],Ruimtegroepen[[#All],[Code]:[Ruimte omschrijving]],2,FALSE)</f>
        <v>Sanitair</v>
      </c>
      <c r="K278" s="44" t="s">
        <v>19</v>
      </c>
      <c r="L278" s="47" t="s">
        <v>367</v>
      </c>
      <c r="M278" s="147">
        <v>13.1</v>
      </c>
      <c r="N278" s="44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  <c r="DY278" s="5"/>
      <c r="DZ278" s="5"/>
      <c r="EA278" s="5"/>
      <c r="EB278" s="5"/>
      <c r="EC278" s="5"/>
      <c r="ED278" s="5"/>
      <c r="EE278" s="5"/>
      <c r="EF278" s="5"/>
      <c r="EG278" s="5"/>
      <c r="EH278" s="5"/>
      <c r="EI278" s="5"/>
      <c r="EJ278" s="5"/>
      <c r="EK278" s="5"/>
      <c r="EL278" s="5"/>
      <c r="EM278" s="5"/>
      <c r="EN278" s="5"/>
      <c r="EO278" s="5"/>
      <c r="EP278" s="5"/>
      <c r="EQ278" s="5"/>
      <c r="ER278" s="5"/>
      <c r="ES278" s="5"/>
      <c r="ET278" s="5"/>
      <c r="EU278" s="5"/>
      <c r="EV278" s="5"/>
      <c r="EW278" s="5"/>
      <c r="EX278" s="5"/>
      <c r="EY278" s="5"/>
      <c r="EZ278" s="5"/>
      <c r="FA278" s="5"/>
      <c r="FB278" s="5"/>
      <c r="FC278" s="5"/>
    </row>
    <row r="279" spans="1:159" ht="15" customHeight="1">
      <c r="A279" s="7">
        <v>5</v>
      </c>
      <c r="B279" s="55" t="str">
        <f>VLOOKUP(Ruimtestaat[[#This Row],[Code]],Locaties[[Code]:[Locatie]],2,FALSE)</f>
        <v>Willem van Oranje – Waalwijk</v>
      </c>
      <c r="C279" s="55" t="str">
        <f>VLOOKUP(Ruimtestaat[[#This Row],[Code]],Locaties[[#All],[Code]:[Adres]],3,FALSE)</f>
        <v>De Gaard 4</v>
      </c>
      <c r="D279" s="55" t="str">
        <f>VLOOKUP(Ruimtestaat[[#This Row],[Code]],Locaties[#All],4,FALSE)</f>
        <v>Waalwijk</v>
      </c>
      <c r="E279" s="44" t="s">
        <v>358</v>
      </c>
      <c r="F279" s="44" t="s">
        <v>392</v>
      </c>
      <c r="G279" s="7" t="s">
        <v>146</v>
      </c>
      <c r="H279" s="56" t="s">
        <v>338</v>
      </c>
      <c r="I279" s="7">
        <v>19</v>
      </c>
      <c r="J279" s="56" t="str">
        <f>VLOOKUP(Ruimtestaat[[#This Row],[Ruimte code]],Ruimtegroepen[[#All],[Code]:[Ruimte omschrijving]],2,FALSE)</f>
        <v>kleedruimten</v>
      </c>
      <c r="K279" s="44" t="s">
        <v>18</v>
      </c>
      <c r="L279" s="47" t="s">
        <v>124</v>
      </c>
      <c r="M279" s="147">
        <v>8.1</v>
      </c>
      <c r="N279" s="149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  <c r="DY279" s="5"/>
      <c r="DZ279" s="5"/>
      <c r="EA279" s="5"/>
      <c r="EB279" s="5"/>
      <c r="EC279" s="5"/>
      <c r="ED279" s="5"/>
      <c r="EE279" s="5"/>
      <c r="EF279" s="5"/>
      <c r="EG279" s="5"/>
      <c r="EH279" s="5"/>
      <c r="EI279" s="5"/>
      <c r="EJ279" s="5"/>
      <c r="EK279" s="5"/>
      <c r="EL279" s="5"/>
      <c r="EM279" s="5"/>
      <c r="EN279" s="5"/>
      <c r="EO279" s="5"/>
      <c r="EP279" s="5"/>
      <c r="EQ279" s="5"/>
      <c r="ER279" s="5"/>
      <c r="ES279" s="5"/>
      <c r="ET279" s="5"/>
      <c r="EU279" s="5"/>
      <c r="EV279" s="5"/>
      <c r="EW279" s="5"/>
      <c r="EX279" s="5"/>
      <c r="EY279" s="5"/>
      <c r="EZ279" s="5"/>
      <c r="FA279" s="5"/>
      <c r="FB279" s="5"/>
      <c r="FC279" s="5"/>
    </row>
    <row r="280" spans="1:159" ht="15" customHeight="1">
      <c r="A280" s="7">
        <v>5</v>
      </c>
      <c r="B280" s="55" t="str">
        <f>VLOOKUP(Ruimtestaat[[#This Row],[Code]],Locaties[[Code]:[Locatie]],2,FALSE)</f>
        <v>Willem van Oranje – Waalwijk</v>
      </c>
      <c r="C280" s="55" t="str">
        <f>VLOOKUP(Ruimtestaat[[#This Row],[Code]],Locaties[[#All],[Code]:[Adres]],3,FALSE)</f>
        <v>De Gaard 4</v>
      </c>
      <c r="D280" s="55" t="str">
        <f>VLOOKUP(Ruimtestaat[[#This Row],[Code]],Locaties[#All],4,FALSE)</f>
        <v>Waalwijk</v>
      </c>
      <c r="E280" s="44" t="s">
        <v>358</v>
      </c>
      <c r="F280" s="44" t="s">
        <v>392</v>
      </c>
      <c r="G280" s="7" t="s">
        <v>339</v>
      </c>
      <c r="H280" s="56" t="s">
        <v>340</v>
      </c>
      <c r="I280" s="7">
        <v>5</v>
      </c>
      <c r="J280" s="56" t="str">
        <f>VLOOKUP(Ruimtestaat[[#This Row],[Ruimte code]],Ruimtegroepen[[#All],[Code]:[Ruimte omschrijving]],2,FALSE)</f>
        <v>Sanitair</v>
      </c>
      <c r="K280" s="44" t="s">
        <v>19</v>
      </c>
      <c r="L280" s="47" t="s">
        <v>367</v>
      </c>
      <c r="M280" s="147">
        <v>1</v>
      </c>
      <c r="N280" s="149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  <c r="DY280" s="5"/>
      <c r="DZ280" s="5"/>
      <c r="EA280" s="5"/>
      <c r="EB280" s="5"/>
      <c r="EC280" s="5"/>
      <c r="ED280" s="5"/>
      <c r="EE280" s="5"/>
      <c r="EF280" s="5"/>
      <c r="EG280" s="5"/>
      <c r="EH280" s="5"/>
      <c r="EI280" s="5"/>
      <c r="EJ280" s="5"/>
      <c r="EK280" s="5"/>
      <c r="EL280" s="5"/>
      <c r="EM280" s="5"/>
      <c r="EN280" s="5"/>
      <c r="EO280" s="5"/>
      <c r="EP280" s="5"/>
      <c r="EQ280" s="5"/>
      <c r="ER280" s="5"/>
      <c r="ES280" s="5"/>
      <c r="ET280" s="5"/>
      <c r="EU280" s="5"/>
      <c r="EV280" s="5"/>
      <c r="EW280" s="5"/>
      <c r="EX280" s="5"/>
      <c r="EY280" s="5"/>
      <c r="EZ280" s="5"/>
      <c r="FA280" s="5"/>
      <c r="FB280" s="5"/>
      <c r="FC280" s="5"/>
    </row>
    <row r="281" spans="1:159" ht="15" customHeight="1">
      <c r="A281" s="7">
        <v>5</v>
      </c>
      <c r="B281" s="55" t="str">
        <f>VLOOKUP(Ruimtestaat[[#This Row],[Code]],Locaties[[Code]:[Locatie]],2,FALSE)</f>
        <v>Willem van Oranje – Waalwijk</v>
      </c>
      <c r="C281" s="55" t="str">
        <f>VLOOKUP(Ruimtestaat[[#This Row],[Code]],Locaties[[#All],[Code]:[Adres]],3,FALSE)</f>
        <v>De Gaard 4</v>
      </c>
      <c r="D281" s="55" t="str">
        <f>VLOOKUP(Ruimtestaat[[#This Row],[Code]],Locaties[#All],4,FALSE)</f>
        <v>Waalwijk</v>
      </c>
      <c r="E281" s="44" t="s">
        <v>358</v>
      </c>
      <c r="F281" s="44" t="s">
        <v>392</v>
      </c>
      <c r="G281" s="7" t="s">
        <v>149</v>
      </c>
      <c r="H281" s="56" t="s">
        <v>128</v>
      </c>
      <c r="I281" s="44">
        <v>6</v>
      </c>
      <c r="J281" s="56" t="str">
        <f>VLOOKUP(Ruimtestaat[[#This Row],[Ruimte code]],Ruimtegroepen[[#All],[Code]:[Ruimte omschrijving]],2,FALSE)</f>
        <v>Gangen/hallen</v>
      </c>
      <c r="K281" s="44" t="s">
        <v>18</v>
      </c>
      <c r="L281" s="47" t="s">
        <v>124</v>
      </c>
      <c r="M281" s="147">
        <v>11.6</v>
      </c>
      <c r="N281" s="44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  <c r="DY281" s="5"/>
      <c r="DZ281" s="5"/>
      <c r="EA281" s="5"/>
      <c r="EB281" s="5"/>
      <c r="EC281" s="5"/>
      <c r="ED281" s="5"/>
      <c r="EE281" s="5"/>
      <c r="EF281" s="5"/>
      <c r="EG281" s="5"/>
      <c r="EH281" s="5"/>
      <c r="EI281" s="5"/>
      <c r="EJ281" s="5"/>
      <c r="EK281" s="5"/>
      <c r="EL281" s="5"/>
      <c r="EM281" s="5"/>
      <c r="EN281" s="5"/>
      <c r="EO281" s="5"/>
      <c r="EP281" s="5"/>
      <c r="EQ281" s="5"/>
      <c r="ER281" s="5"/>
      <c r="ES281" s="5"/>
      <c r="ET281" s="5"/>
      <c r="EU281" s="5"/>
      <c r="EV281" s="5"/>
      <c r="EW281" s="5"/>
      <c r="EX281" s="5"/>
      <c r="EY281" s="5"/>
      <c r="EZ281" s="5"/>
      <c r="FA281" s="5"/>
      <c r="FB281" s="5"/>
      <c r="FC281" s="5"/>
    </row>
    <row r="282" spans="1:159" ht="15" customHeight="1">
      <c r="A282" s="7">
        <v>5</v>
      </c>
      <c r="B282" s="55" t="str">
        <f>VLOOKUP(Ruimtestaat[[#This Row],[Code]],Locaties[[Code]:[Locatie]],2,FALSE)</f>
        <v>Willem van Oranje – Waalwijk</v>
      </c>
      <c r="C282" s="55" t="str">
        <f>VLOOKUP(Ruimtestaat[[#This Row],[Code]],Locaties[[#All],[Code]:[Adres]],3,FALSE)</f>
        <v>De Gaard 4</v>
      </c>
      <c r="D282" s="55" t="str">
        <f>VLOOKUP(Ruimtestaat[[#This Row],[Code]],Locaties[#All],4,FALSE)</f>
        <v>Waalwijk</v>
      </c>
      <c r="E282" s="44" t="s">
        <v>358</v>
      </c>
      <c r="F282" s="44" t="s">
        <v>392</v>
      </c>
      <c r="G282" s="7" t="s">
        <v>151</v>
      </c>
      <c r="H282" s="56" t="s">
        <v>341</v>
      </c>
      <c r="I282" s="7">
        <v>13</v>
      </c>
      <c r="J282" s="56" t="str">
        <f>VLOOKUP(Ruimtestaat[[#This Row],[Ruimte code]],Ruimtegroepen[[#All],[Code]:[Ruimte omschrijving]],2,FALSE)</f>
        <v>Personeelskamer</v>
      </c>
      <c r="K282" s="44" t="s">
        <v>19</v>
      </c>
      <c r="L282" s="47" t="s">
        <v>367</v>
      </c>
      <c r="M282" s="147">
        <v>15.9</v>
      </c>
      <c r="N282" s="149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  <c r="DY282" s="5"/>
      <c r="DZ282" s="5"/>
      <c r="EA282" s="5"/>
      <c r="EB282" s="5"/>
      <c r="EC282" s="5"/>
      <c r="ED282" s="5"/>
      <c r="EE282" s="5"/>
      <c r="EF282" s="5"/>
      <c r="EG282" s="5"/>
      <c r="EH282" s="5"/>
      <c r="EI282" s="5"/>
      <c r="EJ282" s="5"/>
      <c r="EK282" s="5"/>
      <c r="EL282" s="5"/>
      <c r="EM282" s="5"/>
      <c r="EN282" s="5"/>
      <c r="EO282" s="5"/>
      <c r="EP282" s="5"/>
      <c r="EQ282" s="5"/>
      <c r="ER282" s="5"/>
      <c r="ES282" s="5"/>
      <c r="ET282" s="5"/>
      <c r="EU282" s="5"/>
      <c r="EV282" s="5"/>
      <c r="EW282" s="5"/>
      <c r="EX282" s="5"/>
      <c r="EY282" s="5"/>
      <c r="EZ282" s="5"/>
      <c r="FA282" s="5"/>
      <c r="FB282" s="5"/>
      <c r="FC282" s="5"/>
    </row>
    <row r="283" spans="1:159" ht="15" customHeight="1">
      <c r="A283" s="7">
        <v>5</v>
      </c>
      <c r="B283" s="55" t="str">
        <f>VLOOKUP(Ruimtestaat[[#This Row],[Code]],Locaties[[Code]:[Locatie]],2,FALSE)</f>
        <v>Willem van Oranje – Waalwijk</v>
      </c>
      <c r="C283" s="55" t="str">
        <f>VLOOKUP(Ruimtestaat[[#This Row],[Code]],Locaties[[#All],[Code]:[Adres]],3,FALSE)</f>
        <v>De Gaard 4</v>
      </c>
      <c r="D283" s="55" t="str">
        <f>VLOOKUP(Ruimtestaat[[#This Row],[Code]],Locaties[#All],4,FALSE)</f>
        <v>Waalwijk</v>
      </c>
      <c r="E283" s="44" t="s">
        <v>358</v>
      </c>
      <c r="F283" s="44" t="s">
        <v>392</v>
      </c>
      <c r="G283" s="7" t="s">
        <v>152</v>
      </c>
      <c r="H283" s="56" t="s">
        <v>342</v>
      </c>
      <c r="I283" s="7">
        <v>5</v>
      </c>
      <c r="J283" s="56" t="str">
        <f>VLOOKUP(Ruimtestaat[[#This Row],[Ruimte code]],Ruimtegroepen[[#All],[Code]:[Ruimte omschrijving]],2,FALSE)</f>
        <v>Sanitair</v>
      </c>
      <c r="K283" s="44" t="s">
        <v>19</v>
      </c>
      <c r="L283" s="47" t="s">
        <v>367</v>
      </c>
      <c r="M283" s="147">
        <v>13.1</v>
      </c>
      <c r="N283" s="149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  <c r="DY283" s="5"/>
      <c r="DZ283" s="5"/>
      <c r="EA283" s="5"/>
      <c r="EB283" s="5"/>
      <c r="EC283" s="5"/>
      <c r="ED283" s="5"/>
      <c r="EE283" s="5"/>
      <c r="EF283" s="5"/>
      <c r="EG283" s="5"/>
      <c r="EH283" s="5"/>
      <c r="EI283" s="5"/>
      <c r="EJ283" s="5"/>
      <c r="EK283" s="5"/>
      <c r="EL283" s="5"/>
      <c r="EM283" s="5"/>
      <c r="EN283" s="5"/>
      <c r="EO283" s="5"/>
      <c r="EP283" s="5"/>
      <c r="EQ283" s="5"/>
      <c r="ER283" s="5"/>
      <c r="ES283" s="5"/>
      <c r="ET283" s="5"/>
      <c r="EU283" s="5"/>
      <c r="EV283" s="5"/>
      <c r="EW283" s="5"/>
      <c r="EX283" s="5"/>
      <c r="EY283" s="5"/>
      <c r="EZ283" s="5"/>
      <c r="FA283" s="5"/>
      <c r="FB283" s="5"/>
      <c r="FC283" s="5"/>
    </row>
    <row r="284" spans="1:159" ht="15" customHeight="1">
      <c r="A284" s="7">
        <v>5</v>
      </c>
      <c r="B284" s="55" t="str">
        <f>VLOOKUP(Ruimtestaat[[#This Row],[Code]],Locaties[[Code]:[Locatie]],2,FALSE)</f>
        <v>Willem van Oranje – Waalwijk</v>
      </c>
      <c r="C284" s="55" t="str">
        <f>VLOOKUP(Ruimtestaat[[#This Row],[Code]],Locaties[[#All],[Code]:[Adres]],3,FALSE)</f>
        <v>De Gaard 4</v>
      </c>
      <c r="D284" s="55" t="str">
        <f>VLOOKUP(Ruimtestaat[[#This Row],[Code]],Locaties[#All],4,FALSE)</f>
        <v>Waalwijk</v>
      </c>
      <c r="E284" s="44" t="s">
        <v>358</v>
      </c>
      <c r="F284" s="44" t="s">
        <v>392</v>
      </c>
      <c r="G284" s="7" t="s">
        <v>343</v>
      </c>
      <c r="H284" s="56" t="s">
        <v>128</v>
      </c>
      <c r="I284" s="7">
        <v>6</v>
      </c>
      <c r="J284" s="56" t="str">
        <f>VLOOKUP(Ruimtestaat[[#This Row],[Ruimte code]],Ruimtegroepen[[#All],[Code]:[Ruimte omschrijving]],2,FALSE)</f>
        <v>Gangen/hallen</v>
      </c>
      <c r="K284" s="44" t="s">
        <v>18</v>
      </c>
      <c r="L284" s="47" t="s">
        <v>124</v>
      </c>
      <c r="M284" s="147">
        <v>10</v>
      </c>
      <c r="N284" s="44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  <c r="DY284" s="5"/>
      <c r="DZ284" s="5"/>
      <c r="EA284" s="5"/>
      <c r="EB284" s="5"/>
      <c r="EC284" s="5"/>
      <c r="ED284" s="5"/>
      <c r="EE284" s="5"/>
      <c r="EF284" s="5"/>
      <c r="EG284" s="5"/>
      <c r="EH284" s="5"/>
      <c r="EI284" s="5"/>
      <c r="EJ284" s="5"/>
      <c r="EK284" s="5"/>
      <c r="EL284" s="5"/>
      <c r="EM284" s="5"/>
      <c r="EN284" s="5"/>
      <c r="EO284" s="5"/>
      <c r="EP284" s="5"/>
      <c r="EQ284" s="5"/>
      <c r="ER284" s="5"/>
      <c r="ES284" s="5"/>
      <c r="ET284" s="5"/>
      <c r="EU284" s="5"/>
      <c r="EV284" s="5"/>
      <c r="EW284" s="5"/>
      <c r="EX284" s="5"/>
      <c r="EY284" s="5"/>
      <c r="EZ284" s="5"/>
      <c r="FA284" s="5"/>
      <c r="FB284" s="5"/>
      <c r="FC284" s="5"/>
    </row>
    <row r="285" spans="1:159" ht="15" customHeight="1">
      <c r="A285" s="7">
        <v>5</v>
      </c>
      <c r="B285" s="55" t="str">
        <f>VLOOKUP(Ruimtestaat[[#This Row],[Code]],Locaties[[Code]:[Locatie]],2,FALSE)</f>
        <v>Willem van Oranje – Waalwijk</v>
      </c>
      <c r="C285" s="55" t="str">
        <f>VLOOKUP(Ruimtestaat[[#This Row],[Code]],Locaties[[#All],[Code]:[Adres]],3,FALSE)</f>
        <v>De Gaard 4</v>
      </c>
      <c r="D285" s="55" t="str">
        <f>VLOOKUP(Ruimtestaat[[#This Row],[Code]],Locaties[#All],4,FALSE)</f>
        <v>Waalwijk</v>
      </c>
      <c r="E285" s="44" t="s">
        <v>358</v>
      </c>
      <c r="F285" s="44" t="s">
        <v>392</v>
      </c>
      <c r="G285" s="7" t="s">
        <v>344</v>
      </c>
      <c r="H285" s="56" t="s">
        <v>134</v>
      </c>
      <c r="I285" s="7">
        <v>16</v>
      </c>
      <c r="J285" s="56" t="str">
        <f>VLOOKUP(Ruimtestaat[[#This Row],[Ruimte code]],Ruimtegroepen[[#All],[Code]:[Ruimte omschrijving]],2,FALSE)</f>
        <v>Leslokalen</v>
      </c>
      <c r="K285" s="44" t="s">
        <v>18</v>
      </c>
      <c r="L285" s="47" t="s">
        <v>124</v>
      </c>
      <c r="M285" s="147">
        <v>75</v>
      </c>
      <c r="N285" s="149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  <c r="DY285" s="5"/>
      <c r="DZ285" s="5"/>
      <c r="EA285" s="5"/>
      <c r="EB285" s="5"/>
      <c r="EC285" s="5"/>
      <c r="ED285" s="5"/>
      <c r="EE285" s="5"/>
      <c r="EF285" s="5"/>
      <c r="EG285" s="5"/>
      <c r="EH285" s="5"/>
      <c r="EI285" s="5"/>
      <c r="EJ285" s="5"/>
      <c r="EK285" s="5"/>
      <c r="EL285" s="5"/>
      <c r="EM285" s="5"/>
      <c r="EN285" s="5"/>
      <c r="EO285" s="5"/>
      <c r="EP285" s="5"/>
      <c r="EQ285" s="5"/>
      <c r="ER285" s="5"/>
      <c r="ES285" s="5"/>
      <c r="ET285" s="5"/>
      <c r="EU285" s="5"/>
      <c r="EV285" s="5"/>
      <c r="EW285" s="5"/>
      <c r="EX285" s="5"/>
      <c r="EY285" s="5"/>
      <c r="EZ285" s="5"/>
      <c r="FA285" s="5"/>
      <c r="FB285" s="5"/>
      <c r="FC285" s="5"/>
    </row>
    <row r="286" spans="1:159" ht="15" customHeight="1">
      <c r="A286" s="7">
        <v>5</v>
      </c>
      <c r="B286" s="55" t="str">
        <f>VLOOKUP(Ruimtestaat[[#This Row],[Code]],Locaties[[Code]:[Locatie]],2,FALSE)</f>
        <v>Willem van Oranje – Waalwijk</v>
      </c>
      <c r="C286" s="55" t="str">
        <f>VLOOKUP(Ruimtestaat[[#This Row],[Code]],Locaties[[#All],[Code]:[Adres]],3,FALSE)</f>
        <v>De Gaard 4</v>
      </c>
      <c r="D286" s="55" t="str">
        <f>VLOOKUP(Ruimtestaat[[#This Row],[Code]],Locaties[#All],4,FALSE)</f>
        <v>Waalwijk</v>
      </c>
      <c r="E286" s="44" t="s">
        <v>358</v>
      </c>
      <c r="F286" s="44" t="s">
        <v>392</v>
      </c>
      <c r="G286" s="7" t="s">
        <v>156</v>
      </c>
      <c r="H286" s="56" t="s">
        <v>139</v>
      </c>
      <c r="I286" s="7">
        <v>2</v>
      </c>
      <c r="J286" s="56" t="str">
        <f>VLOOKUP(Ruimtestaat[[#This Row],[Ruimte code]],Ruimtegroepen[[#All],[Code]:[Ruimte omschrijving]],2,FALSE)</f>
        <v>Kantoren</v>
      </c>
      <c r="K286" s="44" t="s">
        <v>18</v>
      </c>
      <c r="L286" s="47" t="s">
        <v>124</v>
      </c>
      <c r="M286" s="147">
        <v>25</v>
      </c>
      <c r="N286" s="149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  <c r="DY286" s="5"/>
      <c r="DZ286" s="5"/>
      <c r="EA286" s="5"/>
      <c r="EB286" s="5"/>
      <c r="EC286" s="5"/>
      <c r="ED286" s="5"/>
      <c r="EE286" s="5"/>
      <c r="EF286" s="5"/>
      <c r="EG286" s="5"/>
      <c r="EH286" s="5"/>
      <c r="EI286" s="5"/>
      <c r="EJ286" s="5"/>
      <c r="EK286" s="5"/>
      <c r="EL286" s="5"/>
      <c r="EM286" s="5"/>
      <c r="EN286" s="5"/>
      <c r="EO286" s="5"/>
      <c r="EP286" s="5"/>
      <c r="EQ286" s="5"/>
      <c r="ER286" s="5"/>
      <c r="ES286" s="5"/>
      <c r="ET286" s="5"/>
      <c r="EU286" s="5"/>
      <c r="EV286" s="5"/>
      <c r="EW286" s="5"/>
      <c r="EX286" s="5"/>
      <c r="EY286" s="5"/>
      <c r="EZ286" s="5"/>
      <c r="FA286" s="5"/>
      <c r="FB286" s="5"/>
      <c r="FC286" s="5"/>
    </row>
    <row r="287" spans="1:159" ht="15" customHeight="1">
      <c r="A287" s="7">
        <v>5</v>
      </c>
      <c r="B287" s="55" t="str">
        <f>VLOOKUP(Ruimtestaat[[#This Row],[Code]],Locaties[[Code]:[Locatie]],2,FALSE)</f>
        <v>Willem van Oranje – Waalwijk</v>
      </c>
      <c r="C287" s="55" t="str">
        <f>VLOOKUP(Ruimtestaat[[#This Row],[Code]],Locaties[[#All],[Code]:[Adres]],3,FALSE)</f>
        <v>De Gaard 4</v>
      </c>
      <c r="D287" s="55" t="str">
        <f>VLOOKUP(Ruimtestaat[[#This Row],[Code]],Locaties[#All],4,FALSE)</f>
        <v>Waalwijk</v>
      </c>
      <c r="E287" s="44" t="s">
        <v>358</v>
      </c>
      <c r="F287" s="44" t="s">
        <v>392</v>
      </c>
      <c r="G287" s="7" t="s">
        <v>345</v>
      </c>
      <c r="H287" s="56" t="s">
        <v>139</v>
      </c>
      <c r="I287" s="7">
        <v>2</v>
      </c>
      <c r="J287" s="56" t="str">
        <f>VLOOKUP(Ruimtestaat[[#This Row],[Ruimte code]],Ruimtegroepen[[#All],[Code]:[Ruimte omschrijving]],2,FALSE)</f>
        <v>Kantoren</v>
      </c>
      <c r="K287" s="44" t="s">
        <v>18</v>
      </c>
      <c r="L287" s="47" t="s">
        <v>124</v>
      </c>
      <c r="M287" s="147">
        <v>22.6</v>
      </c>
      <c r="N287" s="44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  <c r="DY287" s="5"/>
      <c r="DZ287" s="5"/>
      <c r="EA287" s="5"/>
      <c r="EB287" s="5"/>
      <c r="EC287" s="5"/>
      <c r="ED287" s="5"/>
      <c r="EE287" s="5"/>
      <c r="EF287" s="5"/>
      <c r="EG287" s="5"/>
      <c r="EH287" s="5"/>
      <c r="EI287" s="5"/>
      <c r="EJ287" s="5"/>
      <c r="EK287" s="5"/>
      <c r="EL287" s="5"/>
      <c r="EM287" s="5"/>
      <c r="EN287" s="5"/>
      <c r="EO287" s="5"/>
      <c r="EP287" s="5"/>
      <c r="EQ287" s="5"/>
      <c r="ER287" s="5"/>
      <c r="ES287" s="5"/>
      <c r="ET287" s="5"/>
      <c r="EU287" s="5"/>
      <c r="EV287" s="5"/>
      <c r="EW287" s="5"/>
      <c r="EX287" s="5"/>
      <c r="EY287" s="5"/>
      <c r="EZ287" s="5"/>
      <c r="FA287" s="5"/>
      <c r="FB287" s="5"/>
      <c r="FC287" s="5"/>
    </row>
    <row r="288" spans="1:159" ht="15" customHeight="1">
      <c r="A288" s="7">
        <v>5</v>
      </c>
      <c r="B288" s="55" t="str">
        <f>VLOOKUP(Ruimtestaat[[#This Row],[Code]],Locaties[[Code]:[Locatie]],2,FALSE)</f>
        <v>Willem van Oranje – Waalwijk</v>
      </c>
      <c r="C288" s="55" t="str">
        <f>VLOOKUP(Ruimtestaat[[#This Row],[Code]],Locaties[[#All],[Code]:[Adres]],3,FALSE)</f>
        <v>De Gaard 4</v>
      </c>
      <c r="D288" s="55" t="str">
        <f>VLOOKUP(Ruimtestaat[[#This Row],[Code]],Locaties[#All],4,FALSE)</f>
        <v>Waalwijk</v>
      </c>
      <c r="E288" s="44" t="s">
        <v>358</v>
      </c>
      <c r="F288" s="44" t="s">
        <v>392</v>
      </c>
      <c r="G288" s="7" t="s">
        <v>179</v>
      </c>
      <c r="H288" s="56" t="s">
        <v>139</v>
      </c>
      <c r="I288" s="7">
        <v>2</v>
      </c>
      <c r="J288" s="56" t="str">
        <f>VLOOKUP(Ruimtestaat[[#This Row],[Ruimte code]],Ruimtegroepen[[#All],[Code]:[Ruimte omschrijving]],2,FALSE)</f>
        <v>Kantoren</v>
      </c>
      <c r="K288" s="44" t="s">
        <v>18</v>
      </c>
      <c r="L288" s="47" t="s">
        <v>124</v>
      </c>
      <c r="M288" s="147">
        <v>22.6</v>
      </c>
      <c r="N288" s="149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  <c r="DY288" s="5"/>
      <c r="DZ288" s="5"/>
      <c r="EA288" s="5"/>
      <c r="EB288" s="5"/>
      <c r="EC288" s="5"/>
      <c r="ED288" s="5"/>
      <c r="EE288" s="5"/>
      <c r="EF288" s="5"/>
      <c r="EG288" s="5"/>
      <c r="EH288" s="5"/>
      <c r="EI288" s="5"/>
      <c r="EJ288" s="5"/>
      <c r="EK288" s="5"/>
      <c r="EL288" s="5"/>
      <c r="EM288" s="5"/>
      <c r="EN288" s="5"/>
      <c r="EO288" s="5"/>
      <c r="EP288" s="5"/>
      <c r="EQ288" s="5"/>
      <c r="ER288" s="5"/>
      <c r="ES288" s="5"/>
      <c r="ET288" s="5"/>
      <c r="EU288" s="5"/>
      <c r="EV288" s="5"/>
      <c r="EW288" s="5"/>
      <c r="EX288" s="5"/>
      <c r="EY288" s="5"/>
      <c r="EZ288" s="5"/>
      <c r="FA288" s="5"/>
      <c r="FB288" s="5"/>
      <c r="FC288" s="5"/>
    </row>
    <row r="289" spans="1:159" ht="15" customHeight="1">
      <c r="A289" s="7">
        <v>5</v>
      </c>
      <c r="B289" s="55" t="str">
        <f>VLOOKUP(Ruimtestaat[[#This Row],[Code]],Locaties[[Code]:[Locatie]],2,FALSE)</f>
        <v>Willem van Oranje – Waalwijk</v>
      </c>
      <c r="C289" s="55" t="str">
        <f>VLOOKUP(Ruimtestaat[[#This Row],[Code]],Locaties[[#All],[Code]:[Adres]],3,FALSE)</f>
        <v>De Gaard 4</v>
      </c>
      <c r="D289" s="55" t="str">
        <f>VLOOKUP(Ruimtestaat[[#This Row],[Code]],Locaties[#All],4,FALSE)</f>
        <v>Waalwijk</v>
      </c>
      <c r="E289" s="44" t="s">
        <v>358</v>
      </c>
      <c r="F289" s="44" t="s">
        <v>392</v>
      </c>
      <c r="G289" s="7" t="s">
        <v>155</v>
      </c>
      <c r="H289" s="56" t="s">
        <v>139</v>
      </c>
      <c r="I289" s="7">
        <v>2</v>
      </c>
      <c r="J289" s="56" t="str">
        <f>VLOOKUP(Ruimtestaat[[#This Row],[Ruimte code]],Ruimtegroepen[[#All],[Code]:[Ruimte omschrijving]],2,FALSE)</f>
        <v>Kantoren</v>
      </c>
      <c r="K289" s="44" t="s">
        <v>18</v>
      </c>
      <c r="L289" s="47" t="s">
        <v>124</v>
      </c>
      <c r="M289" s="147">
        <v>22.6</v>
      </c>
      <c r="N289" s="149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  <c r="DY289" s="5"/>
      <c r="DZ289" s="5"/>
      <c r="EA289" s="5"/>
      <c r="EB289" s="5"/>
      <c r="EC289" s="5"/>
      <c r="ED289" s="5"/>
      <c r="EE289" s="5"/>
      <c r="EF289" s="5"/>
      <c r="EG289" s="5"/>
      <c r="EH289" s="5"/>
      <c r="EI289" s="5"/>
      <c r="EJ289" s="5"/>
      <c r="EK289" s="5"/>
      <c r="EL289" s="5"/>
      <c r="EM289" s="5"/>
      <c r="EN289" s="5"/>
      <c r="EO289" s="5"/>
      <c r="EP289" s="5"/>
      <c r="EQ289" s="5"/>
      <c r="ER289" s="5"/>
      <c r="ES289" s="5"/>
      <c r="ET289" s="5"/>
      <c r="EU289" s="5"/>
      <c r="EV289" s="5"/>
      <c r="EW289" s="5"/>
      <c r="EX289" s="5"/>
      <c r="EY289" s="5"/>
      <c r="EZ289" s="5"/>
      <c r="FA289" s="5"/>
      <c r="FB289" s="5"/>
      <c r="FC289" s="5"/>
    </row>
    <row r="290" spans="1:159" ht="15" customHeight="1">
      <c r="A290" s="7">
        <v>5</v>
      </c>
      <c r="B290" s="55" t="str">
        <f>VLOOKUP(Ruimtestaat[[#This Row],[Code]],Locaties[[Code]:[Locatie]],2,FALSE)</f>
        <v>Willem van Oranje – Waalwijk</v>
      </c>
      <c r="C290" s="55" t="str">
        <f>VLOOKUP(Ruimtestaat[[#This Row],[Code]],Locaties[[#All],[Code]:[Adres]],3,FALSE)</f>
        <v>De Gaard 4</v>
      </c>
      <c r="D290" s="55" t="str">
        <f>VLOOKUP(Ruimtestaat[[#This Row],[Code]],Locaties[#All],4,FALSE)</f>
        <v>Waalwijk</v>
      </c>
      <c r="E290" s="44" t="s">
        <v>358</v>
      </c>
      <c r="F290" s="44" t="s">
        <v>392</v>
      </c>
      <c r="G290" s="7" t="s">
        <v>180</v>
      </c>
      <c r="H290" s="56" t="s">
        <v>139</v>
      </c>
      <c r="I290" s="7">
        <v>2</v>
      </c>
      <c r="J290" s="56" t="str">
        <f>VLOOKUP(Ruimtestaat[[#This Row],[Ruimte code]],Ruimtegroepen[[#All],[Code]:[Ruimte omschrijving]],2,FALSE)</f>
        <v>Kantoren</v>
      </c>
      <c r="K290" s="44" t="s">
        <v>18</v>
      </c>
      <c r="L290" s="47" t="s">
        <v>124</v>
      </c>
      <c r="M290" s="147">
        <v>42.8</v>
      </c>
      <c r="N290" s="44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  <c r="DY290" s="5"/>
      <c r="DZ290" s="5"/>
      <c r="EA290" s="5"/>
      <c r="EB290" s="5"/>
      <c r="EC290" s="5"/>
      <c r="ED290" s="5"/>
      <c r="EE290" s="5"/>
      <c r="EF290" s="5"/>
      <c r="EG290" s="5"/>
      <c r="EH290" s="5"/>
      <c r="EI290" s="5"/>
      <c r="EJ290" s="5"/>
      <c r="EK290" s="5"/>
      <c r="EL290" s="5"/>
      <c r="EM290" s="5"/>
      <c r="EN290" s="5"/>
      <c r="EO290" s="5"/>
      <c r="EP290" s="5"/>
      <c r="EQ290" s="5"/>
      <c r="ER290" s="5"/>
      <c r="ES290" s="5"/>
      <c r="ET290" s="5"/>
      <c r="EU290" s="5"/>
      <c r="EV290" s="5"/>
      <c r="EW290" s="5"/>
      <c r="EX290" s="5"/>
      <c r="EY290" s="5"/>
      <c r="EZ290" s="5"/>
      <c r="FA290" s="5"/>
      <c r="FB290" s="5"/>
      <c r="FC290" s="5"/>
    </row>
    <row r="291" spans="1:159" ht="15" customHeight="1">
      <c r="A291" s="7">
        <v>5</v>
      </c>
      <c r="B291" s="55" t="str">
        <f>VLOOKUP(Ruimtestaat[[#This Row],[Code]],Locaties[[Code]:[Locatie]],2,FALSE)</f>
        <v>Willem van Oranje – Waalwijk</v>
      </c>
      <c r="C291" s="55" t="str">
        <f>VLOOKUP(Ruimtestaat[[#This Row],[Code]],Locaties[[#All],[Code]:[Adres]],3,FALSE)</f>
        <v>De Gaard 4</v>
      </c>
      <c r="D291" s="55" t="str">
        <f>VLOOKUP(Ruimtestaat[[#This Row],[Code]],Locaties[#All],4,FALSE)</f>
        <v>Waalwijk</v>
      </c>
      <c r="E291" s="44" t="s">
        <v>358</v>
      </c>
      <c r="F291" s="44" t="s">
        <v>392</v>
      </c>
      <c r="G291" s="7" t="s">
        <v>182</v>
      </c>
      <c r="H291" s="56" t="s">
        <v>134</v>
      </c>
      <c r="I291" s="44">
        <v>16</v>
      </c>
      <c r="J291" s="56" t="str">
        <f>VLOOKUP(Ruimtestaat[[#This Row],[Ruimte code]],Ruimtegroepen[[#All],[Code]:[Ruimte omschrijving]],2,FALSE)</f>
        <v>Leslokalen</v>
      </c>
      <c r="K291" s="44" t="s">
        <v>18</v>
      </c>
      <c r="L291" s="47" t="s">
        <v>124</v>
      </c>
      <c r="M291" s="147">
        <v>53</v>
      </c>
      <c r="N291" s="149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  <c r="DY291" s="5"/>
      <c r="DZ291" s="5"/>
      <c r="EA291" s="5"/>
      <c r="EB291" s="5"/>
      <c r="EC291" s="5"/>
      <c r="ED291" s="5"/>
      <c r="EE291" s="5"/>
      <c r="EF291" s="5"/>
      <c r="EG291" s="5"/>
      <c r="EH291" s="5"/>
      <c r="EI291" s="5"/>
      <c r="EJ291" s="5"/>
      <c r="EK291" s="5"/>
      <c r="EL291" s="5"/>
      <c r="EM291" s="5"/>
      <c r="EN291" s="5"/>
      <c r="EO291" s="5"/>
      <c r="EP291" s="5"/>
      <c r="EQ291" s="5"/>
      <c r="ER291" s="5"/>
      <c r="ES291" s="5"/>
      <c r="ET291" s="5"/>
      <c r="EU291" s="5"/>
      <c r="EV291" s="5"/>
      <c r="EW291" s="5"/>
      <c r="EX291" s="5"/>
      <c r="EY291" s="5"/>
      <c r="EZ291" s="5"/>
      <c r="FA291" s="5"/>
      <c r="FB291" s="5"/>
      <c r="FC291" s="5"/>
    </row>
    <row r="292" spans="1:159" ht="15" customHeight="1">
      <c r="A292" s="7">
        <v>5</v>
      </c>
      <c r="B292" s="55" t="str">
        <f>VLOOKUP(Ruimtestaat[[#This Row],[Code]],Locaties[[Code]:[Locatie]],2,FALSE)</f>
        <v>Willem van Oranje – Waalwijk</v>
      </c>
      <c r="C292" s="55" t="str">
        <f>VLOOKUP(Ruimtestaat[[#This Row],[Code]],Locaties[[#All],[Code]:[Adres]],3,FALSE)</f>
        <v>De Gaard 4</v>
      </c>
      <c r="D292" s="55" t="str">
        <f>VLOOKUP(Ruimtestaat[[#This Row],[Code]],Locaties[#All],4,FALSE)</f>
        <v>Waalwijk</v>
      </c>
      <c r="E292" s="44" t="s">
        <v>358</v>
      </c>
      <c r="F292" s="44" t="s">
        <v>392</v>
      </c>
      <c r="G292" s="7" t="s">
        <v>199</v>
      </c>
      <c r="H292" s="56" t="s">
        <v>346</v>
      </c>
      <c r="I292" s="7">
        <v>2</v>
      </c>
      <c r="J292" s="56" t="str">
        <f>VLOOKUP(Ruimtestaat[[#This Row],[Ruimte code]],Ruimtegroepen[[#All],[Code]:[Ruimte omschrijving]],2,FALSE)</f>
        <v>Kantoren</v>
      </c>
      <c r="K292" s="44" t="s">
        <v>18</v>
      </c>
      <c r="L292" s="47" t="s">
        <v>124</v>
      </c>
      <c r="M292" s="147">
        <v>11.5</v>
      </c>
      <c r="N292" s="149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  <c r="DY292" s="5"/>
      <c r="DZ292" s="5"/>
      <c r="EA292" s="5"/>
      <c r="EB292" s="5"/>
      <c r="EC292" s="5"/>
      <c r="ED292" s="5"/>
      <c r="EE292" s="5"/>
      <c r="EF292" s="5"/>
      <c r="EG292" s="5"/>
      <c r="EH292" s="5"/>
      <c r="EI292" s="5"/>
      <c r="EJ292" s="5"/>
      <c r="EK292" s="5"/>
      <c r="EL292" s="5"/>
      <c r="EM292" s="5"/>
      <c r="EN292" s="5"/>
      <c r="EO292" s="5"/>
      <c r="EP292" s="5"/>
      <c r="EQ292" s="5"/>
      <c r="ER292" s="5"/>
      <c r="ES292" s="5"/>
      <c r="ET292" s="5"/>
      <c r="EU292" s="5"/>
      <c r="EV292" s="5"/>
      <c r="EW292" s="5"/>
      <c r="EX292" s="5"/>
      <c r="EY292" s="5"/>
      <c r="EZ292" s="5"/>
      <c r="FA292" s="5"/>
      <c r="FB292" s="5"/>
      <c r="FC292" s="5"/>
    </row>
    <row r="293" spans="1:159" ht="15" customHeight="1">
      <c r="A293" s="7">
        <v>5</v>
      </c>
      <c r="B293" s="55" t="str">
        <f>VLOOKUP(Ruimtestaat[[#This Row],[Code]],Locaties[[Code]:[Locatie]],2,FALSE)</f>
        <v>Willem van Oranje – Waalwijk</v>
      </c>
      <c r="C293" s="55" t="str">
        <f>VLOOKUP(Ruimtestaat[[#This Row],[Code]],Locaties[[#All],[Code]:[Adres]],3,FALSE)</f>
        <v>De Gaard 4</v>
      </c>
      <c r="D293" s="55" t="str">
        <f>VLOOKUP(Ruimtestaat[[#This Row],[Code]],Locaties[#All],4,FALSE)</f>
        <v>Waalwijk</v>
      </c>
      <c r="E293" s="44" t="s">
        <v>358</v>
      </c>
      <c r="F293" s="44" t="s">
        <v>392</v>
      </c>
      <c r="G293" s="7" t="s">
        <v>334</v>
      </c>
      <c r="H293" s="56" t="s">
        <v>154</v>
      </c>
      <c r="I293" s="7">
        <v>2</v>
      </c>
      <c r="J293" s="56" t="str">
        <f>VLOOKUP(Ruimtestaat[[#This Row],[Ruimte code]],Ruimtegroepen[[#All],[Code]:[Ruimte omschrijving]],2,FALSE)</f>
        <v>Kantoren</v>
      </c>
      <c r="K293" s="44" t="s">
        <v>18</v>
      </c>
      <c r="L293" s="47" t="s">
        <v>124</v>
      </c>
      <c r="M293" s="147">
        <v>26.2</v>
      </c>
      <c r="N293" s="44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  <c r="DY293" s="5"/>
      <c r="DZ293" s="5"/>
      <c r="EA293" s="5"/>
      <c r="EB293" s="5"/>
      <c r="EC293" s="5"/>
      <c r="ED293" s="5"/>
      <c r="EE293" s="5"/>
      <c r="EF293" s="5"/>
      <c r="EG293" s="5"/>
      <c r="EH293" s="5"/>
      <c r="EI293" s="5"/>
      <c r="EJ293" s="5"/>
      <c r="EK293" s="5"/>
      <c r="EL293" s="5"/>
      <c r="EM293" s="5"/>
      <c r="EN293" s="5"/>
      <c r="EO293" s="5"/>
      <c r="EP293" s="5"/>
      <c r="EQ293" s="5"/>
      <c r="ER293" s="5"/>
      <c r="ES293" s="5"/>
      <c r="ET293" s="5"/>
      <c r="EU293" s="5"/>
      <c r="EV293" s="5"/>
      <c r="EW293" s="5"/>
      <c r="EX293" s="5"/>
      <c r="EY293" s="5"/>
      <c r="EZ293" s="5"/>
      <c r="FA293" s="5"/>
      <c r="FB293" s="5"/>
      <c r="FC293" s="5"/>
    </row>
    <row r="294" spans="1:159" ht="15" customHeight="1">
      <c r="A294" s="7">
        <v>5</v>
      </c>
      <c r="B294" s="55" t="str">
        <f>VLOOKUP(Ruimtestaat[[#This Row],[Code]],Locaties[[Code]:[Locatie]],2,FALSE)</f>
        <v>Willem van Oranje – Waalwijk</v>
      </c>
      <c r="C294" s="55" t="str">
        <f>VLOOKUP(Ruimtestaat[[#This Row],[Code]],Locaties[[#All],[Code]:[Adres]],3,FALSE)</f>
        <v>De Gaard 4</v>
      </c>
      <c r="D294" s="55" t="str">
        <f>VLOOKUP(Ruimtestaat[[#This Row],[Code]],Locaties[#All],4,FALSE)</f>
        <v>Waalwijk</v>
      </c>
      <c r="E294" s="44" t="s">
        <v>358</v>
      </c>
      <c r="F294" s="44" t="s">
        <v>392</v>
      </c>
      <c r="G294" s="7" t="s">
        <v>347</v>
      </c>
      <c r="H294" s="56" t="s">
        <v>128</v>
      </c>
      <c r="I294" s="7">
        <v>6</v>
      </c>
      <c r="J294" s="56" t="str">
        <f>VLOOKUP(Ruimtestaat[[#This Row],[Ruimte code]],Ruimtegroepen[[#All],[Code]:[Ruimte omschrijving]],2,FALSE)</f>
        <v>Gangen/hallen</v>
      </c>
      <c r="K294" s="44" t="s">
        <v>18</v>
      </c>
      <c r="L294" s="47" t="s">
        <v>124</v>
      </c>
      <c r="M294" s="147">
        <v>20.7</v>
      </c>
      <c r="N294" s="149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  <c r="DY294" s="5"/>
      <c r="DZ294" s="5"/>
      <c r="EA294" s="5"/>
      <c r="EB294" s="5"/>
      <c r="EC294" s="5"/>
      <c r="ED294" s="5"/>
      <c r="EE294" s="5"/>
      <c r="EF294" s="5"/>
      <c r="EG294" s="5"/>
      <c r="EH294" s="5"/>
      <c r="EI294" s="5"/>
      <c r="EJ294" s="5"/>
      <c r="EK294" s="5"/>
      <c r="EL294" s="5"/>
      <c r="EM294" s="5"/>
      <c r="EN294" s="5"/>
      <c r="EO294" s="5"/>
      <c r="EP294" s="5"/>
      <c r="EQ294" s="5"/>
      <c r="ER294" s="5"/>
      <c r="ES294" s="5"/>
      <c r="ET294" s="5"/>
      <c r="EU294" s="5"/>
      <c r="EV294" s="5"/>
      <c r="EW294" s="5"/>
      <c r="EX294" s="5"/>
      <c r="EY294" s="5"/>
      <c r="EZ294" s="5"/>
      <c r="FA294" s="5"/>
      <c r="FB294" s="5"/>
      <c r="FC294" s="5"/>
    </row>
    <row r="295" spans="1:159" ht="15" customHeight="1">
      <c r="A295" s="7">
        <v>5</v>
      </c>
      <c r="B295" s="55" t="str">
        <f>VLOOKUP(Ruimtestaat[[#This Row],[Code]],Locaties[[Code]:[Locatie]],2,FALSE)</f>
        <v>Willem van Oranje – Waalwijk</v>
      </c>
      <c r="C295" s="55" t="str">
        <f>VLOOKUP(Ruimtestaat[[#This Row],[Code]],Locaties[[#All],[Code]:[Adres]],3,FALSE)</f>
        <v>De Gaard 4</v>
      </c>
      <c r="D295" s="55" t="str">
        <f>VLOOKUP(Ruimtestaat[[#This Row],[Code]],Locaties[#All],4,FALSE)</f>
        <v>Waalwijk</v>
      </c>
      <c r="E295" s="44" t="s">
        <v>358</v>
      </c>
      <c r="F295" s="44" t="s">
        <v>392</v>
      </c>
      <c r="G295" s="7" t="s">
        <v>172</v>
      </c>
      <c r="H295" s="56" t="s">
        <v>348</v>
      </c>
      <c r="I295" s="7">
        <v>1</v>
      </c>
      <c r="J295" s="56" t="str">
        <f>VLOOKUP(Ruimtestaat[[#This Row],[Ruimte code]],Ruimtegroepen[[#All],[Code]:[Ruimte omschrijving]],2,FALSE)</f>
        <v>Magazijnen/bergingen</v>
      </c>
      <c r="K295" s="44" t="s">
        <v>18</v>
      </c>
      <c r="L295" s="47" t="s">
        <v>124</v>
      </c>
      <c r="M295" s="147">
        <v>20</v>
      </c>
      <c r="N295" s="149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  <c r="DY295" s="5"/>
      <c r="DZ295" s="5"/>
      <c r="EA295" s="5"/>
      <c r="EB295" s="5"/>
      <c r="EC295" s="5"/>
      <c r="ED295" s="5"/>
      <c r="EE295" s="5"/>
      <c r="EF295" s="5"/>
      <c r="EG295" s="5"/>
      <c r="EH295" s="5"/>
      <c r="EI295" s="5"/>
      <c r="EJ295" s="5"/>
      <c r="EK295" s="5"/>
      <c r="EL295" s="5"/>
      <c r="EM295" s="5"/>
      <c r="EN295" s="5"/>
      <c r="EO295" s="5"/>
      <c r="EP295" s="5"/>
      <c r="EQ295" s="5"/>
      <c r="ER295" s="5"/>
      <c r="ES295" s="5"/>
      <c r="ET295" s="5"/>
      <c r="EU295" s="5"/>
      <c r="EV295" s="5"/>
      <c r="EW295" s="5"/>
      <c r="EX295" s="5"/>
      <c r="EY295" s="5"/>
      <c r="EZ295" s="5"/>
      <c r="FA295" s="5"/>
      <c r="FB295" s="5"/>
      <c r="FC295" s="5"/>
    </row>
    <row r="296" spans="1:159" ht="15" customHeight="1">
      <c r="A296" s="7">
        <v>5</v>
      </c>
      <c r="B296" s="55" t="str">
        <f>VLOOKUP(Ruimtestaat[[#This Row],[Code]],Locaties[[Code]:[Locatie]],2,FALSE)</f>
        <v>Willem van Oranje – Waalwijk</v>
      </c>
      <c r="C296" s="55" t="str">
        <f>VLOOKUP(Ruimtestaat[[#This Row],[Code]],Locaties[[#All],[Code]:[Adres]],3,FALSE)</f>
        <v>De Gaard 4</v>
      </c>
      <c r="D296" s="55" t="str">
        <f>VLOOKUP(Ruimtestaat[[#This Row],[Code]],Locaties[#All],4,FALSE)</f>
        <v>Waalwijk</v>
      </c>
      <c r="E296" s="44" t="s">
        <v>358</v>
      </c>
      <c r="F296" s="44" t="s">
        <v>392</v>
      </c>
      <c r="G296" s="7" t="s">
        <v>177</v>
      </c>
      <c r="H296" s="56" t="s">
        <v>163</v>
      </c>
      <c r="I296" s="7">
        <v>5</v>
      </c>
      <c r="J296" s="56" t="str">
        <f>VLOOKUP(Ruimtestaat[[#This Row],[Ruimte code]],Ruimtegroepen[[#All],[Code]:[Ruimte omschrijving]],2,FALSE)</f>
        <v>Sanitair</v>
      </c>
      <c r="K296" s="44" t="s">
        <v>19</v>
      </c>
      <c r="L296" s="47" t="s">
        <v>367</v>
      </c>
      <c r="M296" s="147">
        <v>10.5</v>
      </c>
      <c r="N296" s="44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  <c r="DY296" s="5"/>
      <c r="DZ296" s="5"/>
      <c r="EA296" s="5"/>
      <c r="EB296" s="5"/>
      <c r="EC296" s="5"/>
      <c r="ED296" s="5"/>
      <c r="EE296" s="5"/>
      <c r="EF296" s="5"/>
      <c r="EG296" s="5"/>
      <c r="EH296" s="5"/>
      <c r="EI296" s="5"/>
      <c r="EJ296" s="5"/>
      <c r="EK296" s="5"/>
      <c r="EL296" s="5"/>
      <c r="EM296" s="5"/>
      <c r="EN296" s="5"/>
      <c r="EO296" s="5"/>
      <c r="EP296" s="5"/>
      <c r="EQ296" s="5"/>
      <c r="ER296" s="5"/>
      <c r="ES296" s="5"/>
      <c r="ET296" s="5"/>
      <c r="EU296" s="5"/>
      <c r="EV296" s="5"/>
      <c r="EW296" s="5"/>
      <c r="EX296" s="5"/>
      <c r="EY296" s="5"/>
      <c r="EZ296" s="5"/>
      <c r="FA296" s="5"/>
      <c r="FB296" s="5"/>
      <c r="FC296" s="5"/>
    </row>
    <row r="297" spans="1:159" ht="15" customHeight="1">
      <c r="A297" s="7">
        <v>5</v>
      </c>
      <c r="B297" s="55" t="str">
        <f>VLOOKUP(Ruimtestaat[[#This Row],[Code]],Locaties[[Code]:[Locatie]],2,FALSE)</f>
        <v>Willem van Oranje – Waalwijk</v>
      </c>
      <c r="C297" s="55" t="str">
        <f>VLOOKUP(Ruimtestaat[[#This Row],[Code]],Locaties[[#All],[Code]:[Adres]],3,FALSE)</f>
        <v>De Gaard 4</v>
      </c>
      <c r="D297" s="55" t="str">
        <f>VLOOKUP(Ruimtestaat[[#This Row],[Code]],Locaties[#All],4,FALSE)</f>
        <v>Waalwijk</v>
      </c>
      <c r="E297" s="44" t="s">
        <v>358</v>
      </c>
      <c r="F297" s="44" t="s">
        <v>392</v>
      </c>
      <c r="G297" s="7" t="s">
        <v>192</v>
      </c>
      <c r="H297" s="56" t="s">
        <v>128</v>
      </c>
      <c r="I297" s="7">
        <v>6</v>
      </c>
      <c r="J297" s="56" t="str">
        <f>VLOOKUP(Ruimtestaat[[#This Row],[Ruimte code]],Ruimtegroepen[[#All],[Code]:[Ruimte omschrijving]],2,FALSE)</f>
        <v>Gangen/hallen</v>
      </c>
      <c r="K297" s="44" t="s">
        <v>18</v>
      </c>
      <c r="L297" s="47" t="s">
        <v>124</v>
      </c>
      <c r="M297" s="147">
        <v>30</v>
      </c>
      <c r="N297" s="149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  <c r="DY297" s="5"/>
      <c r="DZ297" s="5"/>
      <c r="EA297" s="5"/>
      <c r="EB297" s="5"/>
      <c r="EC297" s="5"/>
      <c r="ED297" s="5"/>
      <c r="EE297" s="5"/>
      <c r="EF297" s="5"/>
      <c r="EG297" s="5"/>
      <c r="EH297" s="5"/>
      <c r="EI297" s="5"/>
      <c r="EJ297" s="5"/>
      <c r="EK297" s="5"/>
      <c r="EL297" s="5"/>
      <c r="EM297" s="5"/>
      <c r="EN297" s="5"/>
      <c r="EO297" s="5"/>
      <c r="EP297" s="5"/>
      <c r="EQ297" s="5"/>
      <c r="ER297" s="5"/>
      <c r="ES297" s="5"/>
      <c r="ET297" s="5"/>
      <c r="EU297" s="5"/>
      <c r="EV297" s="5"/>
      <c r="EW297" s="5"/>
      <c r="EX297" s="5"/>
      <c r="EY297" s="5"/>
      <c r="EZ297" s="5"/>
      <c r="FA297" s="5"/>
      <c r="FB297" s="5"/>
      <c r="FC297" s="5"/>
    </row>
    <row r="298" spans="1:159" ht="15" customHeight="1">
      <c r="A298" s="7">
        <v>5</v>
      </c>
      <c r="B298" s="55" t="str">
        <f>VLOOKUP(Ruimtestaat[[#This Row],[Code]],Locaties[[Code]:[Locatie]],2,FALSE)</f>
        <v>Willem van Oranje – Waalwijk</v>
      </c>
      <c r="C298" s="55" t="str">
        <f>VLOOKUP(Ruimtestaat[[#This Row],[Code]],Locaties[[#All],[Code]:[Adres]],3,FALSE)</f>
        <v>De Gaard 4</v>
      </c>
      <c r="D298" s="55" t="str">
        <f>VLOOKUP(Ruimtestaat[[#This Row],[Code]],Locaties[#All],4,FALSE)</f>
        <v>Waalwijk</v>
      </c>
      <c r="E298" s="44" t="s">
        <v>358</v>
      </c>
      <c r="F298" s="44" t="s">
        <v>392</v>
      </c>
      <c r="G298" s="7" t="s">
        <v>349</v>
      </c>
      <c r="H298" s="56" t="s">
        <v>128</v>
      </c>
      <c r="I298" s="7">
        <v>6</v>
      </c>
      <c r="J298" s="56" t="str">
        <f>VLOOKUP(Ruimtestaat[[#This Row],[Ruimte code]],Ruimtegroepen[[#All],[Code]:[Ruimte omschrijving]],2,FALSE)</f>
        <v>Gangen/hallen</v>
      </c>
      <c r="K298" s="44" t="s">
        <v>18</v>
      </c>
      <c r="L298" s="47" t="s">
        <v>124</v>
      </c>
      <c r="M298" s="147">
        <v>28.8</v>
      </c>
      <c r="N298" s="149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  <c r="DY298" s="5"/>
      <c r="DZ298" s="5"/>
      <c r="EA298" s="5"/>
      <c r="EB298" s="5"/>
      <c r="EC298" s="5"/>
      <c r="ED298" s="5"/>
      <c r="EE298" s="5"/>
      <c r="EF298" s="5"/>
      <c r="EG298" s="5"/>
      <c r="EH298" s="5"/>
      <c r="EI298" s="5"/>
      <c r="EJ298" s="5"/>
      <c r="EK298" s="5"/>
      <c r="EL298" s="5"/>
      <c r="EM298" s="5"/>
      <c r="EN298" s="5"/>
      <c r="EO298" s="5"/>
      <c r="EP298" s="5"/>
      <c r="EQ298" s="5"/>
      <c r="ER298" s="5"/>
      <c r="ES298" s="5"/>
      <c r="ET298" s="5"/>
      <c r="EU298" s="5"/>
      <c r="EV298" s="5"/>
      <c r="EW298" s="5"/>
      <c r="EX298" s="5"/>
      <c r="EY298" s="5"/>
      <c r="EZ298" s="5"/>
      <c r="FA298" s="5"/>
      <c r="FB298" s="5"/>
      <c r="FC298" s="5"/>
    </row>
    <row r="299" spans="1:159" ht="15" customHeight="1">
      <c r="A299" s="7">
        <v>5</v>
      </c>
      <c r="B299" s="55" t="str">
        <f>VLOOKUP(Ruimtestaat[[#This Row],[Code]],Locaties[[Code]:[Locatie]],2,FALSE)</f>
        <v>Willem van Oranje – Waalwijk</v>
      </c>
      <c r="C299" s="55" t="str">
        <f>VLOOKUP(Ruimtestaat[[#This Row],[Code]],Locaties[[#All],[Code]:[Adres]],3,FALSE)</f>
        <v>De Gaard 4</v>
      </c>
      <c r="D299" s="55" t="str">
        <f>VLOOKUP(Ruimtestaat[[#This Row],[Code]],Locaties[#All],4,FALSE)</f>
        <v>Waalwijk</v>
      </c>
      <c r="E299" s="44" t="s">
        <v>358</v>
      </c>
      <c r="F299" s="44" t="s">
        <v>392</v>
      </c>
      <c r="G299" s="7" t="s">
        <v>350</v>
      </c>
      <c r="H299" s="56" t="s">
        <v>162</v>
      </c>
      <c r="I299" s="7">
        <v>5</v>
      </c>
      <c r="J299" s="56" t="str">
        <f>VLOOKUP(Ruimtestaat[[#This Row],[Ruimte code]],Ruimtegroepen[[#All],[Code]:[Ruimte omschrijving]],2,FALSE)</f>
        <v>Sanitair</v>
      </c>
      <c r="K299" s="44" t="s">
        <v>19</v>
      </c>
      <c r="L299" s="47" t="s">
        <v>367</v>
      </c>
      <c r="M299" s="147">
        <v>13.6</v>
      </c>
      <c r="N299" s="44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  <c r="DY299" s="5"/>
      <c r="DZ299" s="5"/>
      <c r="EA299" s="5"/>
      <c r="EB299" s="5"/>
      <c r="EC299" s="5"/>
      <c r="ED299" s="5"/>
      <c r="EE299" s="5"/>
      <c r="EF299" s="5"/>
      <c r="EG299" s="5"/>
      <c r="EH299" s="5"/>
      <c r="EI299" s="5"/>
      <c r="EJ299" s="5"/>
      <c r="EK299" s="5"/>
      <c r="EL299" s="5"/>
      <c r="EM299" s="5"/>
      <c r="EN299" s="5"/>
      <c r="EO299" s="5"/>
      <c r="EP299" s="5"/>
      <c r="EQ299" s="5"/>
      <c r="ER299" s="5"/>
      <c r="ES299" s="5"/>
      <c r="ET299" s="5"/>
      <c r="EU299" s="5"/>
      <c r="EV299" s="5"/>
      <c r="EW299" s="5"/>
      <c r="EX299" s="5"/>
      <c r="EY299" s="5"/>
      <c r="EZ299" s="5"/>
      <c r="FA299" s="5"/>
      <c r="FB299" s="5"/>
      <c r="FC299" s="5"/>
    </row>
    <row r="300" spans="1:159" ht="15" customHeight="1">
      <c r="A300" s="7">
        <v>5</v>
      </c>
      <c r="B300" s="55" t="str">
        <f>VLOOKUP(Ruimtestaat[[#This Row],[Code]],Locaties[[Code]:[Locatie]],2,FALSE)</f>
        <v>Willem van Oranje – Waalwijk</v>
      </c>
      <c r="C300" s="55" t="str">
        <f>VLOOKUP(Ruimtestaat[[#This Row],[Code]],Locaties[[#All],[Code]:[Adres]],3,FALSE)</f>
        <v>De Gaard 4</v>
      </c>
      <c r="D300" s="55" t="str">
        <f>VLOOKUP(Ruimtestaat[[#This Row],[Code]],Locaties[#All],4,FALSE)</f>
        <v>Waalwijk</v>
      </c>
      <c r="E300" s="44" t="s">
        <v>358</v>
      </c>
      <c r="F300" s="44" t="s">
        <v>392</v>
      </c>
      <c r="G300" s="7" t="s">
        <v>189</v>
      </c>
      <c r="H300" s="56" t="s">
        <v>30</v>
      </c>
      <c r="I300" s="7">
        <v>15</v>
      </c>
      <c r="J300" s="56" t="str">
        <f>VLOOKUP(Ruimtestaat[[#This Row],[Ruimte code]],Ruimtegroepen[[#All],[Code]:[Ruimte omschrijving]],2,FALSE)</f>
        <v>Keuken/pantry</v>
      </c>
      <c r="K300" s="44" t="s">
        <v>19</v>
      </c>
      <c r="L300" s="47" t="s">
        <v>367</v>
      </c>
      <c r="M300" s="147">
        <v>22.8</v>
      </c>
      <c r="N300" s="149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  <c r="DY300" s="5"/>
      <c r="DZ300" s="5"/>
      <c r="EA300" s="5"/>
      <c r="EB300" s="5"/>
      <c r="EC300" s="5"/>
      <c r="ED300" s="5"/>
      <c r="EE300" s="5"/>
      <c r="EF300" s="5"/>
      <c r="EG300" s="5"/>
      <c r="EH300" s="5"/>
      <c r="EI300" s="5"/>
      <c r="EJ300" s="5"/>
      <c r="EK300" s="5"/>
      <c r="EL300" s="5"/>
      <c r="EM300" s="5"/>
      <c r="EN300" s="5"/>
      <c r="EO300" s="5"/>
      <c r="EP300" s="5"/>
      <c r="EQ300" s="5"/>
      <c r="ER300" s="5"/>
      <c r="ES300" s="5"/>
      <c r="ET300" s="5"/>
      <c r="EU300" s="5"/>
      <c r="EV300" s="5"/>
      <c r="EW300" s="5"/>
      <c r="EX300" s="5"/>
      <c r="EY300" s="5"/>
      <c r="EZ300" s="5"/>
      <c r="FA300" s="5"/>
      <c r="FB300" s="5"/>
      <c r="FC300" s="5"/>
    </row>
    <row r="301" spans="1:159" ht="15" customHeight="1">
      <c r="A301" s="7">
        <v>5</v>
      </c>
      <c r="B301" s="55" t="str">
        <f>VLOOKUP(Ruimtestaat[[#This Row],[Code]],Locaties[[Code]:[Locatie]],2,FALSE)</f>
        <v>Willem van Oranje – Waalwijk</v>
      </c>
      <c r="C301" s="55" t="str">
        <f>VLOOKUP(Ruimtestaat[[#This Row],[Code]],Locaties[[#All],[Code]:[Adres]],3,FALSE)</f>
        <v>De Gaard 4</v>
      </c>
      <c r="D301" s="55" t="str">
        <f>VLOOKUP(Ruimtestaat[[#This Row],[Code]],Locaties[#All],4,FALSE)</f>
        <v>Waalwijk</v>
      </c>
      <c r="E301" s="44" t="s">
        <v>358</v>
      </c>
      <c r="F301" s="44" t="s">
        <v>392</v>
      </c>
      <c r="G301" s="7" t="s">
        <v>351</v>
      </c>
      <c r="H301" s="56" t="s">
        <v>353</v>
      </c>
      <c r="I301" s="7">
        <v>15</v>
      </c>
      <c r="J301" s="56" t="str">
        <f>VLOOKUP(Ruimtestaat[[#This Row],[Ruimte code]],Ruimtegroepen[[#All],[Code]:[Ruimte omschrijving]],2,FALSE)</f>
        <v>Keuken/pantry</v>
      </c>
      <c r="K301" s="44" t="s">
        <v>19</v>
      </c>
      <c r="L301" s="47" t="s">
        <v>367</v>
      </c>
      <c r="M301" s="147">
        <v>10</v>
      </c>
      <c r="N301" s="149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  <c r="DY301" s="5"/>
      <c r="DZ301" s="5"/>
      <c r="EA301" s="5"/>
      <c r="EB301" s="5"/>
      <c r="EC301" s="5"/>
      <c r="ED301" s="5"/>
      <c r="EE301" s="5"/>
      <c r="EF301" s="5"/>
      <c r="EG301" s="5"/>
      <c r="EH301" s="5"/>
      <c r="EI301" s="5"/>
      <c r="EJ301" s="5"/>
      <c r="EK301" s="5"/>
      <c r="EL301" s="5"/>
      <c r="EM301" s="5"/>
      <c r="EN301" s="5"/>
      <c r="EO301" s="5"/>
      <c r="EP301" s="5"/>
      <c r="EQ301" s="5"/>
      <c r="ER301" s="5"/>
      <c r="ES301" s="5"/>
      <c r="ET301" s="5"/>
      <c r="EU301" s="5"/>
      <c r="EV301" s="5"/>
      <c r="EW301" s="5"/>
      <c r="EX301" s="5"/>
      <c r="EY301" s="5"/>
      <c r="EZ301" s="5"/>
      <c r="FA301" s="5"/>
      <c r="FB301" s="5"/>
      <c r="FC301" s="5"/>
    </row>
    <row r="302" spans="1:159" ht="15" customHeight="1">
      <c r="A302" s="7">
        <v>5</v>
      </c>
      <c r="B302" s="55" t="str">
        <f>VLOOKUP(Ruimtestaat[[#This Row],[Code]],Locaties[[Code]:[Locatie]],2,FALSE)</f>
        <v>Willem van Oranje – Waalwijk</v>
      </c>
      <c r="C302" s="55" t="str">
        <f>VLOOKUP(Ruimtestaat[[#This Row],[Code]],Locaties[[#All],[Code]:[Adres]],3,FALSE)</f>
        <v>De Gaard 4</v>
      </c>
      <c r="D302" s="55" t="str">
        <f>VLOOKUP(Ruimtestaat[[#This Row],[Code]],Locaties[#All],4,FALSE)</f>
        <v>Waalwijk</v>
      </c>
      <c r="E302" s="44" t="s">
        <v>358</v>
      </c>
      <c r="F302" s="44" t="s">
        <v>392</v>
      </c>
      <c r="G302" s="7" t="s">
        <v>352</v>
      </c>
      <c r="H302" s="56" t="s">
        <v>353</v>
      </c>
      <c r="I302" s="7">
        <v>15</v>
      </c>
      <c r="J302" s="56" t="str">
        <f>VLOOKUP(Ruimtestaat[[#This Row],[Ruimte code]],Ruimtegroepen[[#All],[Code]:[Ruimte omschrijving]],2,FALSE)</f>
        <v>Keuken/pantry</v>
      </c>
      <c r="K302" s="44" t="s">
        <v>19</v>
      </c>
      <c r="L302" s="47" t="s">
        <v>367</v>
      </c>
      <c r="M302" s="147">
        <v>12</v>
      </c>
      <c r="N302" s="44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  <c r="DY302" s="5"/>
      <c r="DZ302" s="5"/>
      <c r="EA302" s="5"/>
      <c r="EB302" s="5"/>
      <c r="EC302" s="5"/>
      <c r="ED302" s="5"/>
      <c r="EE302" s="5"/>
      <c r="EF302" s="5"/>
      <c r="EG302" s="5"/>
      <c r="EH302" s="5"/>
      <c r="EI302" s="5"/>
      <c r="EJ302" s="5"/>
      <c r="EK302" s="5"/>
      <c r="EL302" s="5"/>
      <c r="EM302" s="5"/>
      <c r="EN302" s="5"/>
      <c r="EO302" s="5"/>
      <c r="EP302" s="5"/>
      <c r="EQ302" s="5"/>
      <c r="ER302" s="5"/>
      <c r="ES302" s="5"/>
      <c r="ET302" s="5"/>
      <c r="EU302" s="5"/>
      <c r="EV302" s="5"/>
      <c r="EW302" s="5"/>
      <c r="EX302" s="5"/>
      <c r="EY302" s="5"/>
      <c r="EZ302" s="5"/>
      <c r="FA302" s="5"/>
      <c r="FB302" s="5"/>
      <c r="FC302" s="5"/>
    </row>
    <row r="303" spans="1:159" ht="15" customHeight="1">
      <c r="A303" s="7">
        <v>5</v>
      </c>
      <c r="B303" s="55" t="str">
        <f>VLOOKUP(Ruimtestaat[[#This Row],[Code]],Locaties[[Code]:[Locatie]],2,FALSE)</f>
        <v>Willem van Oranje – Waalwijk</v>
      </c>
      <c r="C303" s="55" t="str">
        <f>VLOOKUP(Ruimtestaat[[#This Row],[Code]],Locaties[[#All],[Code]:[Adres]],3,FALSE)</f>
        <v>De Gaard 4</v>
      </c>
      <c r="D303" s="55" t="str">
        <f>VLOOKUP(Ruimtestaat[[#This Row],[Code]],Locaties[#All],4,FALSE)</f>
        <v>Waalwijk</v>
      </c>
      <c r="E303" s="44" t="s">
        <v>358</v>
      </c>
      <c r="F303" s="44" t="s">
        <v>392</v>
      </c>
      <c r="G303" s="7" t="s">
        <v>191</v>
      </c>
      <c r="H303" s="56" t="s">
        <v>354</v>
      </c>
      <c r="I303" s="7">
        <v>15</v>
      </c>
      <c r="J303" s="56" t="str">
        <f>VLOOKUP(Ruimtestaat[[#This Row],[Ruimte code]],Ruimtegroepen[[#All],[Code]:[Ruimte omschrijving]],2,FALSE)</f>
        <v>Keuken/pantry</v>
      </c>
      <c r="K303" s="44" t="s">
        <v>19</v>
      </c>
      <c r="L303" s="47" t="s">
        <v>367</v>
      </c>
      <c r="M303" s="147">
        <v>75</v>
      </c>
      <c r="N303" s="149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  <c r="DY303" s="5"/>
      <c r="DZ303" s="5"/>
      <c r="EA303" s="5"/>
      <c r="EB303" s="5"/>
      <c r="EC303" s="5"/>
      <c r="ED303" s="5"/>
      <c r="EE303" s="5"/>
      <c r="EF303" s="5"/>
      <c r="EG303" s="5"/>
      <c r="EH303" s="5"/>
      <c r="EI303" s="5"/>
      <c r="EJ303" s="5"/>
      <c r="EK303" s="5"/>
      <c r="EL303" s="5"/>
      <c r="EM303" s="5"/>
      <c r="EN303" s="5"/>
      <c r="EO303" s="5"/>
      <c r="EP303" s="5"/>
      <c r="EQ303" s="5"/>
      <c r="ER303" s="5"/>
      <c r="ES303" s="5"/>
      <c r="ET303" s="5"/>
      <c r="EU303" s="5"/>
      <c r="EV303" s="5"/>
      <c r="EW303" s="5"/>
      <c r="EX303" s="5"/>
      <c r="EY303" s="5"/>
      <c r="EZ303" s="5"/>
      <c r="FA303" s="5"/>
      <c r="FB303" s="5"/>
      <c r="FC303" s="5"/>
    </row>
    <row r="304" spans="1:159" ht="15" customHeight="1">
      <c r="A304" s="7">
        <v>5</v>
      </c>
      <c r="B304" s="55" t="str">
        <f>VLOOKUP(Ruimtestaat[[#This Row],[Code]],Locaties[[Code]:[Locatie]],2,FALSE)</f>
        <v>Willem van Oranje – Waalwijk</v>
      </c>
      <c r="C304" s="55" t="str">
        <f>VLOOKUP(Ruimtestaat[[#This Row],[Code]],Locaties[[#All],[Code]:[Adres]],3,FALSE)</f>
        <v>De Gaard 4</v>
      </c>
      <c r="D304" s="55" t="str">
        <f>VLOOKUP(Ruimtestaat[[#This Row],[Code]],Locaties[#All],4,FALSE)</f>
        <v>Waalwijk</v>
      </c>
      <c r="E304" s="44" t="s">
        <v>358</v>
      </c>
      <c r="F304" s="44" t="s">
        <v>392</v>
      </c>
      <c r="G304" s="7" t="s">
        <v>188</v>
      </c>
      <c r="H304" s="56" t="s">
        <v>355</v>
      </c>
      <c r="I304" s="7">
        <v>1</v>
      </c>
      <c r="J304" s="56" t="str">
        <f>VLOOKUP(Ruimtestaat[[#This Row],[Ruimte code]],Ruimtegroepen[[#All],[Code]:[Ruimte omschrijving]],2,FALSE)</f>
        <v>Magazijnen/bergingen</v>
      </c>
      <c r="K304" s="44" t="s">
        <v>19</v>
      </c>
      <c r="L304" s="47" t="s">
        <v>367</v>
      </c>
      <c r="M304" s="147">
        <v>22</v>
      </c>
      <c r="N304" s="149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  <c r="DY304" s="5"/>
      <c r="DZ304" s="5"/>
      <c r="EA304" s="5"/>
      <c r="EB304" s="5"/>
      <c r="EC304" s="5"/>
      <c r="ED304" s="5"/>
      <c r="EE304" s="5"/>
      <c r="EF304" s="5"/>
      <c r="EG304" s="5"/>
      <c r="EH304" s="5"/>
      <c r="EI304" s="5"/>
      <c r="EJ304" s="5"/>
      <c r="EK304" s="5"/>
      <c r="EL304" s="5"/>
      <c r="EM304" s="5"/>
      <c r="EN304" s="5"/>
      <c r="EO304" s="5"/>
      <c r="EP304" s="5"/>
      <c r="EQ304" s="5"/>
      <c r="ER304" s="5"/>
      <c r="ES304" s="5"/>
      <c r="ET304" s="5"/>
      <c r="EU304" s="5"/>
      <c r="EV304" s="5"/>
      <c r="EW304" s="5"/>
      <c r="EX304" s="5"/>
      <c r="EY304" s="5"/>
      <c r="EZ304" s="5"/>
      <c r="FA304" s="5"/>
      <c r="FB304" s="5"/>
      <c r="FC304" s="5"/>
    </row>
    <row r="305" spans="1:159" ht="15" customHeight="1">
      <c r="A305" s="7">
        <v>5</v>
      </c>
      <c r="B305" s="55" t="str">
        <f>VLOOKUP(Ruimtestaat[[#This Row],[Code]],Locaties[[Code]:[Locatie]],2,FALSE)</f>
        <v>Willem van Oranje – Waalwijk</v>
      </c>
      <c r="C305" s="55" t="str">
        <f>VLOOKUP(Ruimtestaat[[#This Row],[Code]],Locaties[[#All],[Code]:[Adres]],3,FALSE)</f>
        <v>De Gaard 4</v>
      </c>
      <c r="D305" s="55" t="str">
        <f>VLOOKUP(Ruimtestaat[[#This Row],[Code]],Locaties[#All],4,FALSE)</f>
        <v>Waalwijk</v>
      </c>
      <c r="E305" s="44" t="s">
        <v>358</v>
      </c>
      <c r="F305" s="44" t="s">
        <v>392</v>
      </c>
      <c r="G305" s="7" t="s">
        <v>195</v>
      </c>
      <c r="H305" s="56" t="s">
        <v>126</v>
      </c>
      <c r="I305" s="7">
        <v>12</v>
      </c>
      <c r="J305" s="56" t="str">
        <f>VLOOKUP(Ruimtestaat[[#This Row],[Ruimte code]],Ruimtegroepen[[#All],[Code]:[Ruimte omschrijving]],2,FALSE)</f>
        <v>Kantine/Aula</v>
      </c>
      <c r="K305" s="44" t="s">
        <v>18</v>
      </c>
      <c r="L305" s="47" t="s">
        <v>124</v>
      </c>
      <c r="M305" s="147">
        <v>185</v>
      </c>
      <c r="N305" s="44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  <c r="DY305" s="5"/>
      <c r="DZ305" s="5"/>
      <c r="EA305" s="5"/>
      <c r="EB305" s="5"/>
      <c r="EC305" s="5"/>
      <c r="ED305" s="5"/>
      <c r="EE305" s="5"/>
      <c r="EF305" s="5"/>
      <c r="EG305" s="5"/>
      <c r="EH305" s="5"/>
      <c r="EI305" s="5"/>
      <c r="EJ305" s="5"/>
      <c r="EK305" s="5"/>
      <c r="EL305" s="5"/>
      <c r="EM305" s="5"/>
      <c r="EN305" s="5"/>
      <c r="EO305" s="5"/>
      <c r="EP305" s="5"/>
      <c r="EQ305" s="5"/>
      <c r="ER305" s="5"/>
      <c r="ES305" s="5"/>
      <c r="ET305" s="5"/>
      <c r="EU305" s="5"/>
      <c r="EV305" s="5"/>
      <c r="EW305" s="5"/>
      <c r="EX305" s="5"/>
      <c r="EY305" s="5"/>
      <c r="EZ305" s="5"/>
      <c r="FA305" s="5"/>
      <c r="FB305" s="5"/>
      <c r="FC305" s="5"/>
    </row>
    <row r="306" spans="1:159" ht="15" customHeight="1">
      <c r="A306" s="7">
        <v>5</v>
      </c>
      <c r="B306" s="55" t="str">
        <f>VLOOKUP(Ruimtestaat[[#This Row],[Code]],Locaties[[Code]:[Locatie]],2,FALSE)</f>
        <v>Willem van Oranje – Waalwijk</v>
      </c>
      <c r="C306" s="55" t="str">
        <f>VLOOKUP(Ruimtestaat[[#This Row],[Code]],Locaties[[#All],[Code]:[Adres]],3,FALSE)</f>
        <v>De Gaard 4</v>
      </c>
      <c r="D306" s="55" t="str">
        <f>VLOOKUP(Ruimtestaat[[#This Row],[Code]],Locaties[#All],4,FALSE)</f>
        <v>Waalwijk</v>
      </c>
      <c r="E306" s="44" t="s">
        <v>357</v>
      </c>
      <c r="F306" s="44" t="s">
        <v>392</v>
      </c>
      <c r="G306" s="7" t="s">
        <v>356</v>
      </c>
      <c r="H306" s="56" t="s">
        <v>128</v>
      </c>
      <c r="I306" s="7">
        <v>6</v>
      </c>
      <c r="J306" s="56" t="str">
        <f>VLOOKUP(Ruimtestaat[[#This Row],[Ruimte code]],Ruimtegroepen[[#All],[Code]:[Ruimte omschrijving]],2,FALSE)</f>
        <v>Gangen/hallen</v>
      </c>
      <c r="K306" s="44" t="s">
        <v>19</v>
      </c>
      <c r="L306" s="47" t="s">
        <v>367</v>
      </c>
      <c r="M306" s="147">
        <v>46.5</v>
      </c>
      <c r="N306" s="149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  <c r="DY306" s="5"/>
      <c r="DZ306" s="5"/>
      <c r="EA306" s="5"/>
      <c r="EB306" s="5"/>
      <c r="EC306" s="5"/>
      <c r="ED306" s="5"/>
      <c r="EE306" s="5"/>
      <c r="EF306" s="5"/>
      <c r="EG306" s="5"/>
      <c r="EH306" s="5"/>
      <c r="EI306" s="5"/>
      <c r="EJ306" s="5"/>
      <c r="EK306" s="5"/>
      <c r="EL306" s="5"/>
      <c r="EM306" s="5"/>
      <c r="EN306" s="5"/>
      <c r="EO306" s="5"/>
      <c r="EP306" s="5"/>
      <c r="EQ306" s="5"/>
      <c r="ER306" s="5"/>
      <c r="ES306" s="5"/>
      <c r="ET306" s="5"/>
      <c r="EU306" s="5"/>
      <c r="EV306" s="5"/>
      <c r="EW306" s="5"/>
      <c r="EX306" s="5"/>
      <c r="EY306" s="5"/>
      <c r="EZ306" s="5"/>
      <c r="FA306" s="5"/>
      <c r="FB306" s="5"/>
      <c r="FC306" s="5"/>
    </row>
    <row r="307" spans="1:159" ht="15" customHeight="1">
      <c r="A307" s="7">
        <v>5</v>
      </c>
      <c r="B307" s="55" t="str">
        <f>VLOOKUP(Ruimtestaat[[#This Row],[Code]],Locaties[[Code]:[Locatie]],2,FALSE)</f>
        <v>Willem van Oranje – Waalwijk</v>
      </c>
      <c r="C307" s="55" t="str">
        <f>VLOOKUP(Ruimtestaat[[#This Row],[Code]],Locaties[[#All],[Code]:[Adres]],3,FALSE)</f>
        <v>De Gaard 4</v>
      </c>
      <c r="D307" s="55" t="str">
        <f>VLOOKUP(Ruimtestaat[[#This Row],[Code]],Locaties[#All],4,FALSE)</f>
        <v>Waalwijk</v>
      </c>
      <c r="E307" s="44" t="s">
        <v>357</v>
      </c>
      <c r="F307" s="44" t="s">
        <v>392</v>
      </c>
      <c r="G307" s="7" t="s">
        <v>359</v>
      </c>
      <c r="H307" s="56" t="s">
        <v>150</v>
      </c>
      <c r="I307" s="7">
        <v>14</v>
      </c>
      <c r="J307" s="56" t="str">
        <f>VLOOKUP(Ruimtestaat[[#This Row],[Ruimte code]],Ruimtegroepen[[#All],[Code]:[Ruimte omschrijving]],2,FALSE)</f>
        <v>Praktijklokalen</v>
      </c>
      <c r="K307" s="44" t="s">
        <v>19</v>
      </c>
      <c r="L307" s="47" t="s">
        <v>367</v>
      </c>
      <c r="M307" s="147">
        <v>230</v>
      </c>
      <c r="N307" s="149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  <c r="DY307" s="5"/>
      <c r="DZ307" s="5"/>
      <c r="EA307" s="5"/>
      <c r="EB307" s="5"/>
      <c r="EC307" s="5"/>
      <c r="ED307" s="5"/>
      <c r="EE307" s="5"/>
      <c r="EF307" s="5"/>
      <c r="EG307" s="5"/>
      <c r="EH307" s="5"/>
      <c r="EI307" s="5"/>
      <c r="EJ307" s="5"/>
      <c r="EK307" s="5"/>
      <c r="EL307" s="5"/>
      <c r="EM307" s="5"/>
      <c r="EN307" s="5"/>
      <c r="EO307" s="5"/>
      <c r="EP307" s="5"/>
      <c r="EQ307" s="5"/>
      <c r="ER307" s="5"/>
      <c r="ES307" s="5"/>
      <c r="ET307" s="5"/>
      <c r="EU307" s="5"/>
      <c r="EV307" s="5"/>
      <c r="EW307" s="5"/>
      <c r="EX307" s="5"/>
      <c r="EY307" s="5"/>
      <c r="EZ307" s="5"/>
      <c r="FA307" s="5"/>
      <c r="FB307" s="5"/>
      <c r="FC307" s="5"/>
    </row>
    <row r="308" spans="1:159" ht="15" customHeight="1">
      <c r="A308" s="7">
        <v>5</v>
      </c>
      <c r="B308" s="55" t="str">
        <f>VLOOKUP(Ruimtestaat[[#This Row],[Code]],Locaties[[Code]:[Locatie]],2,FALSE)</f>
        <v>Willem van Oranje – Waalwijk</v>
      </c>
      <c r="C308" s="55" t="str">
        <f>VLOOKUP(Ruimtestaat[[#This Row],[Code]],Locaties[[#All],[Code]:[Adres]],3,FALSE)</f>
        <v>De Gaard 4</v>
      </c>
      <c r="D308" s="55" t="str">
        <f>VLOOKUP(Ruimtestaat[[#This Row],[Code]],Locaties[#All],4,FALSE)</f>
        <v>Waalwijk</v>
      </c>
      <c r="E308" s="44" t="s">
        <v>357</v>
      </c>
      <c r="F308" s="44" t="s">
        <v>392</v>
      </c>
      <c r="G308" s="7" t="s">
        <v>364</v>
      </c>
      <c r="H308" s="56" t="s">
        <v>365</v>
      </c>
      <c r="I308" s="7">
        <v>10</v>
      </c>
      <c r="J308" s="56" t="str">
        <f>VLOOKUP(Ruimtestaat[[#This Row],[Ruimte code]],Ruimtegroepen[[#All],[Code]:[Ruimte omschrijving]],2,FALSE)</f>
        <v>Trappenhuizen/lift</v>
      </c>
      <c r="K308" s="44" t="s">
        <v>20</v>
      </c>
      <c r="L308" s="47" t="s">
        <v>366</v>
      </c>
      <c r="M308" s="147">
        <v>15</v>
      </c>
      <c r="N308" s="149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  <c r="DY308" s="5"/>
      <c r="DZ308" s="5"/>
      <c r="EA308" s="5"/>
      <c r="EB308" s="5"/>
      <c r="EC308" s="5"/>
      <c r="ED308" s="5"/>
      <c r="EE308" s="5"/>
      <c r="EF308" s="5"/>
      <c r="EG308" s="5"/>
      <c r="EH308" s="5"/>
      <c r="EI308" s="5"/>
      <c r="EJ308" s="5"/>
      <c r="EK308" s="5"/>
      <c r="EL308" s="5"/>
      <c r="EM308" s="5"/>
      <c r="EN308" s="5"/>
      <c r="EO308" s="5"/>
      <c r="EP308" s="5"/>
      <c r="EQ308" s="5"/>
      <c r="ER308" s="5"/>
      <c r="ES308" s="5"/>
      <c r="ET308" s="5"/>
      <c r="EU308" s="5"/>
      <c r="EV308" s="5"/>
      <c r="EW308" s="5"/>
      <c r="EX308" s="5"/>
      <c r="EY308" s="5"/>
      <c r="EZ308" s="5"/>
      <c r="FA308" s="5"/>
      <c r="FB308" s="5"/>
      <c r="FC308" s="5"/>
    </row>
    <row r="309" spans="1:159" ht="15" customHeight="1">
      <c r="A309" s="7">
        <v>5</v>
      </c>
      <c r="B309" s="55" t="str">
        <f>VLOOKUP(Ruimtestaat[[#This Row],[Code]],Locaties[[Code]:[Locatie]],2,FALSE)</f>
        <v>Willem van Oranje – Waalwijk</v>
      </c>
      <c r="C309" s="55" t="str">
        <f>VLOOKUP(Ruimtestaat[[#This Row],[Code]],Locaties[[#All],[Code]:[Adres]],3,FALSE)</f>
        <v>De Gaard 4</v>
      </c>
      <c r="D309" s="55" t="str">
        <f>VLOOKUP(Ruimtestaat[[#This Row],[Code]],Locaties[#All],4,FALSE)</f>
        <v>Waalwijk</v>
      </c>
      <c r="E309" s="44" t="s">
        <v>357</v>
      </c>
      <c r="F309" s="44" t="s">
        <v>392</v>
      </c>
      <c r="G309" s="7" t="s">
        <v>197</v>
      </c>
      <c r="H309" s="56" t="s">
        <v>348</v>
      </c>
      <c r="I309" s="7">
        <v>1</v>
      </c>
      <c r="J309" s="56" t="str">
        <f>VLOOKUP(Ruimtestaat[[#This Row],[Ruimte code]],Ruimtegroepen[[#All],[Code]:[Ruimte omschrijving]],2,FALSE)</f>
        <v>Magazijnen/bergingen</v>
      </c>
      <c r="K309" s="44" t="s">
        <v>19</v>
      </c>
      <c r="L309" s="47" t="s">
        <v>367</v>
      </c>
      <c r="M309" s="147">
        <v>14</v>
      </c>
      <c r="N309" s="44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  <c r="DY309" s="5"/>
      <c r="DZ309" s="5"/>
      <c r="EA309" s="5"/>
      <c r="EB309" s="5"/>
      <c r="EC309" s="5"/>
      <c r="ED309" s="5"/>
      <c r="EE309" s="5"/>
      <c r="EF309" s="5"/>
      <c r="EG309" s="5"/>
      <c r="EH309" s="5"/>
      <c r="EI309" s="5"/>
      <c r="EJ309" s="5"/>
      <c r="EK309" s="5"/>
      <c r="EL309" s="5"/>
      <c r="EM309" s="5"/>
      <c r="EN309" s="5"/>
      <c r="EO309" s="5"/>
      <c r="EP309" s="5"/>
      <c r="EQ309" s="5"/>
      <c r="ER309" s="5"/>
      <c r="ES309" s="5"/>
      <c r="ET309" s="5"/>
      <c r="EU309" s="5"/>
      <c r="EV309" s="5"/>
      <c r="EW309" s="5"/>
      <c r="EX309" s="5"/>
      <c r="EY309" s="5"/>
      <c r="EZ309" s="5"/>
      <c r="FA309" s="5"/>
      <c r="FB309" s="5"/>
      <c r="FC309" s="5"/>
    </row>
    <row r="310" spans="1:159" ht="15" customHeight="1">
      <c r="A310" s="7">
        <v>5</v>
      </c>
      <c r="B310" s="55" t="str">
        <f>VLOOKUP(Ruimtestaat[[#This Row],[Code]],Locaties[[Code]:[Locatie]],2,FALSE)</f>
        <v>Willem van Oranje – Waalwijk</v>
      </c>
      <c r="C310" s="55" t="str">
        <f>VLOOKUP(Ruimtestaat[[#This Row],[Code]],Locaties[[#All],[Code]:[Adres]],3,FALSE)</f>
        <v>De Gaard 4</v>
      </c>
      <c r="D310" s="55" t="str">
        <f>VLOOKUP(Ruimtestaat[[#This Row],[Code]],Locaties[#All],4,FALSE)</f>
        <v>Waalwijk</v>
      </c>
      <c r="E310" s="44" t="s">
        <v>357</v>
      </c>
      <c r="F310" s="44" t="s">
        <v>392</v>
      </c>
      <c r="G310" s="7" t="s">
        <v>360</v>
      </c>
      <c r="H310" s="56" t="s">
        <v>348</v>
      </c>
      <c r="I310" s="7">
        <v>1</v>
      </c>
      <c r="J310" s="56" t="str">
        <f>VLOOKUP(Ruimtestaat[[#This Row],[Ruimte code]],Ruimtegroepen[[#All],[Code]:[Ruimte omschrijving]],2,FALSE)</f>
        <v>Magazijnen/bergingen</v>
      </c>
      <c r="K310" s="44" t="s">
        <v>19</v>
      </c>
      <c r="L310" s="47" t="s">
        <v>367</v>
      </c>
      <c r="M310" s="147">
        <v>30</v>
      </c>
      <c r="N310" s="149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  <c r="DY310" s="5"/>
      <c r="DZ310" s="5"/>
      <c r="EA310" s="5"/>
      <c r="EB310" s="5"/>
      <c r="EC310" s="5"/>
      <c r="ED310" s="5"/>
      <c r="EE310" s="5"/>
      <c r="EF310" s="5"/>
      <c r="EG310" s="5"/>
      <c r="EH310" s="5"/>
      <c r="EI310" s="5"/>
      <c r="EJ310" s="5"/>
      <c r="EK310" s="5"/>
      <c r="EL310" s="5"/>
      <c r="EM310" s="5"/>
      <c r="EN310" s="5"/>
      <c r="EO310" s="5"/>
      <c r="EP310" s="5"/>
      <c r="EQ310" s="5"/>
      <c r="ER310" s="5"/>
      <c r="ES310" s="5"/>
      <c r="ET310" s="5"/>
      <c r="EU310" s="5"/>
      <c r="EV310" s="5"/>
      <c r="EW310" s="5"/>
      <c r="EX310" s="5"/>
      <c r="EY310" s="5"/>
      <c r="EZ310" s="5"/>
      <c r="FA310" s="5"/>
      <c r="FB310" s="5"/>
      <c r="FC310" s="5"/>
    </row>
    <row r="311" spans="1:159" ht="15" customHeight="1">
      <c r="A311" s="7">
        <v>5</v>
      </c>
      <c r="B311" s="55" t="str">
        <f>VLOOKUP(Ruimtestaat[[#This Row],[Code]],Locaties[[Code]:[Locatie]],2,FALSE)</f>
        <v>Willem van Oranje – Waalwijk</v>
      </c>
      <c r="C311" s="55" t="str">
        <f>VLOOKUP(Ruimtestaat[[#This Row],[Code]],Locaties[[#All],[Code]:[Adres]],3,FALSE)</f>
        <v>De Gaard 4</v>
      </c>
      <c r="D311" s="55" t="str">
        <f>VLOOKUP(Ruimtestaat[[#This Row],[Code]],Locaties[#All],4,FALSE)</f>
        <v>Waalwijk</v>
      </c>
      <c r="E311" s="44" t="s">
        <v>357</v>
      </c>
      <c r="F311" s="44" t="s">
        <v>392</v>
      </c>
      <c r="G311" s="7" t="s">
        <v>361</v>
      </c>
      <c r="H311" s="56" t="s">
        <v>348</v>
      </c>
      <c r="I311" s="7">
        <v>1</v>
      </c>
      <c r="J311" s="56" t="str">
        <f>VLOOKUP(Ruimtestaat[[#This Row],[Ruimte code]],Ruimtegroepen[[#All],[Code]:[Ruimte omschrijving]],2,FALSE)</f>
        <v>Magazijnen/bergingen</v>
      </c>
      <c r="K311" s="44" t="s">
        <v>19</v>
      </c>
      <c r="L311" s="47" t="s">
        <v>367</v>
      </c>
      <c r="M311" s="147">
        <v>14</v>
      </c>
      <c r="N311" s="149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  <c r="CP311" s="5"/>
      <c r="CQ311" s="5"/>
      <c r="CR311" s="5"/>
      <c r="CS311" s="5"/>
      <c r="CT311" s="5"/>
      <c r="CU311" s="5"/>
      <c r="CV311" s="5"/>
      <c r="CW311" s="5"/>
      <c r="CX311" s="5"/>
      <c r="CY311" s="5"/>
      <c r="CZ311" s="5"/>
      <c r="DA311" s="5"/>
      <c r="DB311" s="5"/>
      <c r="DC311" s="5"/>
      <c r="DD311" s="5"/>
      <c r="DE311" s="5"/>
      <c r="DF311" s="5"/>
      <c r="DG311" s="5"/>
      <c r="DH311" s="5"/>
      <c r="DI311" s="5"/>
      <c r="DJ311" s="5"/>
      <c r="DK311" s="5"/>
      <c r="DL311" s="5"/>
      <c r="DM311" s="5"/>
      <c r="DN311" s="5"/>
      <c r="DO311" s="5"/>
      <c r="DP311" s="5"/>
      <c r="DQ311" s="5"/>
      <c r="DR311" s="5"/>
      <c r="DS311" s="5"/>
      <c r="DT311" s="5"/>
      <c r="DU311" s="5"/>
      <c r="DV311" s="5"/>
      <c r="DW311" s="5"/>
      <c r="DX311" s="5"/>
      <c r="DY311" s="5"/>
      <c r="DZ311" s="5"/>
      <c r="EA311" s="5"/>
      <c r="EB311" s="5"/>
      <c r="EC311" s="5"/>
      <c r="ED311" s="5"/>
      <c r="EE311" s="5"/>
      <c r="EF311" s="5"/>
      <c r="EG311" s="5"/>
      <c r="EH311" s="5"/>
      <c r="EI311" s="5"/>
      <c r="EJ311" s="5"/>
      <c r="EK311" s="5"/>
      <c r="EL311" s="5"/>
      <c r="EM311" s="5"/>
      <c r="EN311" s="5"/>
      <c r="EO311" s="5"/>
      <c r="EP311" s="5"/>
      <c r="EQ311" s="5"/>
      <c r="ER311" s="5"/>
      <c r="ES311" s="5"/>
      <c r="ET311" s="5"/>
      <c r="EU311" s="5"/>
      <c r="EV311" s="5"/>
      <c r="EW311" s="5"/>
      <c r="EX311" s="5"/>
      <c r="EY311" s="5"/>
      <c r="EZ311" s="5"/>
      <c r="FA311" s="5"/>
      <c r="FB311" s="5"/>
      <c r="FC311" s="5"/>
    </row>
    <row r="312" spans="1:159" ht="15" customHeight="1">
      <c r="A312" s="7">
        <v>5</v>
      </c>
      <c r="B312" s="55" t="str">
        <f>VLOOKUP(Ruimtestaat[[#This Row],[Code]],Locaties[[Code]:[Locatie]],2,FALSE)</f>
        <v>Willem van Oranje – Waalwijk</v>
      </c>
      <c r="C312" s="55" t="str">
        <f>VLOOKUP(Ruimtestaat[[#This Row],[Code]],Locaties[[#All],[Code]:[Adres]],3,FALSE)</f>
        <v>De Gaard 4</v>
      </c>
      <c r="D312" s="55" t="str">
        <f>VLOOKUP(Ruimtestaat[[#This Row],[Code]],Locaties[#All],4,FALSE)</f>
        <v>Waalwijk</v>
      </c>
      <c r="E312" s="44" t="s">
        <v>357</v>
      </c>
      <c r="F312" s="44" t="s">
        <v>392</v>
      </c>
      <c r="G312" s="7" t="s">
        <v>362</v>
      </c>
      <c r="H312" s="56" t="s">
        <v>150</v>
      </c>
      <c r="I312" s="7">
        <v>14</v>
      </c>
      <c r="J312" s="56" t="str">
        <f>VLOOKUP(Ruimtestaat[[#This Row],[Ruimte code]],Ruimtegroepen[[#All],[Code]:[Ruimte omschrijving]],2,FALSE)</f>
        <v>Praktijklokalen</v>
      </c>
      <c r="K312" s="44" t="s">
        <v>19</v>
      </c>
      <c r="L312" s="47" t="s">
        <v>367</v>
      </c>
      <c r="M312" s="147">
        <v>220</v>
      </c>
      <c r="N312" s="44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  <c r="BO312" s="5"/>
      <c r="BP312" s="5"/>
      <c r="BQ312" s="5"/>
      <c r="BR312" s="5"/>
      <c r="BS312" s="5"/>
      <c r="BT312" s="5"/>
      <c r="BU312" s="5"/>
      <c r="BV312" s="5"/>
      <c r="BW312" s="5"/>
      <c r="BX312" s="5"/>
      <c r="BY312" s="5"/>
      <c r="BZ312" s="5"/>
      <c r="CA312" s="5"/>
      <c r="CB312" s="5"/>
      <c r="CC312" s="5"/>
      <c r="CD312" s="5"/>
      <c r="CE312" s="5"/>
      <c r="CF312" s="5"/>
      <c r="CG312" s="5"/>
      <c r="CH312" s="5"/>
      <c r="CI312" s="5"/>
      <c r="CJ312" s="5"/>
      <c r="CK312" s="5"/>
      <c r="CL312" s="5"/>
      <c r="CM312" s="5"/>
      <c r="CN312" s="5"/>
      <c r="CO312" s="5"/>
      <c r="CP312" s="5"/>
      <c r="CQ312" s="5"/>
      <c r="CR312" s="5"/>
      <c r="CS312" s="5"/>
      <c r="CT312" s="5"/>
      <c r="CU312" s="5"/>
      <c r="CV312" s="5"/>
      <c r="CW312" s="5"/>
      <c r="CX312" s="5"/>
      <c r="CY312" s="5"/>
      <c r="CZ312" s="5"/>
      <c r="DA312" s="5"/>
      <c r="DB312" s="5"/>
      <c r="DC312" s="5"/>
      <c r="DD312" s="5"/>
      <c r="DE312" s="5"/>
      <c r="DF312" s="5"/>
      <c r="DG312" s="5"/>
      <c r="DH312" s="5"/>
      <c r="DI312" s="5"/>
      <c r="DJ312" s="5"/>
      <c r="DK312" s="5"/>
      <c r="DL312" s="5"/>
      <c r="DM312" s="5"/>
      <c r="DN312" s="5"/>
      <c r="DO312" s="5"/>
      <c r="DP312" s="5"/>
      <c r="DQ312" s="5"/>
      <c r="DR312" s="5"/>
      <c r="DS312" s="5"/>
      <c r="DT312" s="5"/>
      <c r="DU312" s="5"/>
      <c r="DV312" s="5"/>
      <c r="DW312" s="5"/>
      <c r="DX312" s="5"/>
      <c r="DY312" s="5"/>
      <c r="DZ312" s="5"/>
      <c r="EA312" s="5"/>
      <c r="EB312" s="5"/>
      <c r="EC312" s="5"/>
      <c r="ED312" s="5"/>
      <c r="EE312" s="5"/>
      <c r="EF312" s="5"/>
      <c r="EG312" s="5"/>
      <c r="EH312" s="5"/>
      <c r="EI312" s="5"/>
      <c r="EJ312" s="5"/>
      <c r="EK312" s="5"/>
      <c r="EL312" s="5"/>
      <c r="EM312" s="5"/>
      <c r="EN312" s="5"/>
      <c r="EO312" s="5"/>
      <c r="EP312" s="5"/>
      <c r="EQ312" s="5"/>
      <c r="ER312" s="5"/>
      <c r="ES312" s="5"/>
      <c r="ET312" s="5"/>
      <c r="EU312" s="5"/>
      <c r="EV312" s="5"/>
      <c r="EW312" s="5"/>
      <c r="EX312" s="5"/>
      <c r="EY312" s="5"/>
      <c r="EZ312" s="5"/>
      <c r="FA312" s="5"/>
      <c r="FB312" s="5"/>
      <c r="FC312" s="5"/>
    </row>
    <row r="313" spans="1:159" ht="15" customHeight="1">
      <c r="A313" s="7">
        <v>5</v>
      </c>
      <c r="B313" s="55" t="str">
        <f>VLOOKUP(Ruimtestaat[[#This Row],[Code]],Locaties[[Code]:[Locatie]],2,FALSE)</f>
        <v>Willem van Oranje – Waalwijk</v>
      </c>
      <c r="C313" s="55" t="str">
        <f>VLOOKUP(Ruimtestaat[[#This Row],[Code]],Locaties[[#All],[Code]:[Adres]],3,FALSE)</f>
        <v>De Gaard 4</v>
      </c>
      <c r="D313" s="55" t="str">
        <f>VLOOKUP(Ruimtestaat[[#This Row],[Code]],Locaties[#All],4,FALSE)</f>
        <v>Waalwijk</v>
      </c>
      <c r="E313" s="44" t="s">
        <v>357</v>
      </c>
      <c r="F313" s="44" t="s">
        <v>392</v>
      </c>
      <c r="G313" s="7" t="s">
        <v>363</v>
      </c>
      <c r="H313" s="56" t="s">
        <v>348</v>
      </c>
      <c r="I313" s="7">
        <v>1</v>
      </c>
      <c r="J313" s="56" t="str">
        <f>VLOOKUP(Ruimtestaat[[#This Row],[Ruimte code]],Ruimtegroepen[[#All],[Code]:[Ruimte omschrijving]],2,FALSE)</f>
        <v>Magazijnen/bergingen</v>
      </c>
      <c r="K313" s="44" t="s">
        <v>19</v>
      </c>
      <c r="L313" s="47" t="s">
        <v>367</v>
      </c>
      <c r="M313" s="147">
        <v>30</v>
      </c>
      <c r="N313" s="149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  <c r="BO313" s="5"/>
      <c r="BP313" s="5"/>
      <c r="BQ313" s="5"/>
      <c r="BR313" s="5"/>
      <c r="BS313" s="5"/>
      <c r="BT313" s="5"/>
      <c r="BU313" s="5"/>
      <c r="BV313" s="5"/>
      <c r="BW313" s="5"/>
      <c r="BX313" s="5"/>
      <c r="BY313" s="5"/>
      <c r="BZ313" s="5"/>
      <c r="CA313" s="5"/>
      <c r="CB313" s="5"/>
      <c r="CC313" s="5"/>
      <c r="CD313" s="5"/>
      <c r="CE313" s="5"/>
      <c r="CF313" s="5"/>
      <c r="CG313" s="5"/>
      <c r="CH313" s="5"/>
      <c r="CI313" s="5"/>
      <c r="CJ313" s="5"/>
      <c r="CK313" s="5"/>
      <c r="CL313" s="5"/>
      <c r="CM313" s="5"/>
      <c r="CN313" s="5"/>
      <c r="CO313" s="5"/>
      <c r="CP313" s="5"/>
      <c r="CQ313" s="5"/>
      <c r="CR313" s="5"/>
      <c r="CS313" s="5"/>
      <c r="CT313" s="5"/>
      <c r="CU313" s="5"/>
      <c r="CV313" s="5"/>
      <c r="CW313" s="5"/>
      <c r="CX313" s="5"/>
      <c r="CY313" s="5"/>
      <c r="CZ313" s="5"/>
      <c r="DA313" s="5"/>
      <c r="DB313" s="5"/>
      <c r="DC313" s="5"/>
      <c r="DD313" s="5"/>
      <c r="DE313" s="5"/>
      <c r="DF313" s="5"/>
      <c r="DG313" s="5"/>
      <c r="DH313" s="5"/>
      <c r="DI313" s="5"/>
      <c r="DJ313" s="5"/>
      <c r="DK313" s="5"/>
      <c r="DL313" s="5"/>
      <c r="DM313" s="5"/>
      <c r="DN313" s="5"/>
      <c r="DO313" s="5"/>
      <c r="DP313" s="5"/>
      <c r="DQ313" s="5"/>
      <c r="DR313" s="5"/>
      <c r="DS313" s="5"/>
      <c r="DT313" s="5"/>
      <c r="DU313" s="5"/>
      <c r="DV313" s="5"/>
      <c r="DW313" s="5"/>
      <c r="DX313" s="5"/>
      <c r="DY313" s="5"/>
      <c r="DZ313" s="5"/>
      <c r="EA313" s="5"/>
      <c r="EB313" s="5"/>
      <c r="EC313" s="5"/>
      <c r="ED313" s="5"/>
      <c r="EE313" s="5"/>
      <c r="EF313" s="5"/>
      <c r="EG313" s="5"/>
      <c r="EH313" s="5"/>
      <c r="EI313" s="5"/>
      <c r="EJ313" s="5"/>
      <c r="EK313" s="5"/>
      <c r="EL313" s="5"/>
      <c r="EM313" s="5"/>
      <c r="EN313" s="5"/>
      <c r="EO313" s="5"/>
      <c r="EP313" s="5"/>
      <c r="EQ313" s="5"/>
      <c r="ER313" s="5"/>
      <c r="ES313" s="5"/>
      <c r="ET313" s="5"/>
      <c r="EU313" s="5"/>
      <c r="EV313" s="5"/>
      <c r="EW313" s="5"/>
      <c r="EX313" s="5"/>
      <c r="EY313" s="5"/>
      <c r="EZ313" s="5"/>
      <c r="FA313" s="5"/>
      <c r="FB313" s="5"/>
      <c r="FC313" s="5"/>
    </row>
    <row r="314" spans="1:159" ht="15" customHeight="1">
      <c r="A314" s="7">
        <v>5</v>
      </c>
      <c r="B314" s="55" t="str">
        <f>VLOOKUP(Ruimtestaat[[#This Row],[Code]],Locaties[[Code]:[Locatie]],2,FALSE)</f>
        <v>Willem van Oranje – Waalwijk</v>
      </c>
      <c r="C314" s="55" t="str">
        <f>VLOOKUP(Ruimtestaat[[#This Row],[Code]],Locaties[[#All],[Code]:[Adres]],3,FALSE)</f>
        <v>De Gaard 4</v>
      </c>
      <c r="D314" s="55" t="str">
        <f>VLOOKUP(Ruimtestaat[[#This Row],[Code]],Locaties[#All],4,FALSE)</f>
        <v>Waalwijk</v>
      </c>
      <c r="E314" s="44" t="s">
        <v>357</v>
      </c>
      <c r="F314" s="44" t="s">
        <v>392</v>
      </c>
      <c r="G314" s="7" t="s">
        <v>194</v>
      </c>
      <c r="H314" s="56" t="s">
        <v>348</v>
      </c>
      <c r="I314" s="7">
        <v>1</v>
      </c>
      <c r="J314" s="56" t="str">
        <f>VLOOKUP(Ruimtestaat[[#This Row],[Ruimte code]],Ruimtegroepen[[#All],[Code]:[Ruimte omschrijving]],2,FALSE)</f>
        <v>Magazijnen/bergingen</v>
      </c>
      <c r="K314" s="44" t="s">
        <v>19</v>
      </c>
      <c r="L314" s="47" t="s">
        <v>367</v>
      </c>
      <c r="M314" s="147">
        <v>30</v>
      </c>
      <c r="N314" s="149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  <c r="BO314" s="5"/>
      <c r="BP314" s="5"/>
      <c r="BQ314" s="5"/>
      <c r="BR314" s="5"/>
      <c r="BS314" s="5"/>
      <c r="BT314" s="5"/>
      <c r="BU314" s="5"/>
      <c r="BV314" s="5"/>
      <c r="BW314" s="5"/>
      <c r="BX314" s="5"/>
      <c r="BY314" s="5"/>
      <c r="BZ314" s="5"/>
      <c r="CA314" s="5"/>
      <c r="CB314" s="5"/>
      <c r="CC314" s="5"/>
      <c r="CD314" s="5"/>
      <c r="CE314" s="5"/>
      <c r="CF314" s="5"/>
      <c r="CG314" s="5"/>
      <c r="CH314" s="5"/>
      <c r="CI314" s="5"/>
      <c r="CJ314" s="5"/>
      <c r="CK314" s="5"/>
      <c r="CL314" s="5"/>
      <c r="CM314" s="5"/>
      <c r="CN314" s="5"/>
      <c r="CO314" s="5"/>
      <c r="CP314" s="5"/>
      <c r="CQ314" s="5"/>
      <c r="CR314" s="5"/>
      <c r="CS314" s="5"/>
      <c r="CT314" s="5"/>
      <c r="CU314" s="5"/>
      <c r="CV314" s="5"/>
      <c r="CW314" s="5"/>
      <c r="CX314" s="5"/>
      <c r="CY314" s="5"/>
      <c r="CZ314" s="5"/>
      <c r="DA314" s="5"/>
      <c r="DB314" s="5"/>
      <c r="DC314" s="5"/>
      <c r="DD314" s="5"/>
      <c r="DE314" s="5"/>
      <c r="DF314" s="5"/>
      <c r="DG314" s="5"/>
      <c r="DH314" s="5"/>
      <c r="DI314" s="5"/>
      <c r="DJ314" s="5"/>
      <c r="DK314" s="5"/>
      <c r="DL314" s="5"/>
      <c r="DM314" s="5"/>
      <c r="DN314" s="5"/>
      <c r="DO314" s="5"/>
      <c r="DP314" s="5"/>
      <c r="DQ314" s="5"/>
      <c r="DR314" s="5"/>
      <c r="DS314" s="5"/>
      <c r="DT314" s="5"/>
      <c r="DU314" s="5"/>
      <c r="DV314" s="5"/>
      <c r="DW314" s="5"/>
      <c r="DX314" s="5"/>
      <c r="DY314" s="5"/>
      <c r="DZ314" s="5"/>
      <c r="EA314" s="5"/>
      <c r="EB314" s="5"/>
      <c r="EC314" s="5"/>
      <c r="ED314" s="5"/>
      <c r="EE314" s="5"/>
      <c r="EF314" s="5"/>
      <c r="EG314" s="5"/>
      <c r="EH314" s="5"/>
      <c r="EI314" s="5"/>
      <c r="EJ314" s="5"/>
      <c r="EK314" s="5"/>
      <c r="EL314" s="5"/>
      <c r="EM314" s="5"/>
      <c r="EN314" s="5"/>
      <c r="EO314" s="5"/>
      <c r="EP314" s="5"/>
      <c r="EQ314" s="5"/>
      <c r="ER314" s="5"/>
      <c r="ES314" s="5"/>
      <c r="ET314" s="5"/>
      <c r="EU314" s="5"/>
      <c r="EV314" s="5"/>
      <c r="EW314" s="5"/>
      <c r="EX314" s="5"/>
      <c r="EY314" s="5"/>
      <c r="EZ314" s="5"/>
      <c r="FA314" s="5"/>
      <c r="FB314" s="5"/>
      <c r="FC314" s="5"/>
    </row>
    <row r="315" spans="1:159" ht="15" customHeight="1">
      <c r="A315" s="7">
        <v>5</v>
      </c>
      <c r="B315" s="55" t="str">
        <f>VLOOKUP(Ruimtestaat[[#This Row],[Code]],Locaties[[Code]:[Locatie]],2,FALSE)</f>
        <v>Willem van Oranje – Waalwijk</v>
      </c>
      <c r="C315" s="55" t="str">
        <f>VLOOKUP(Ruimtestaat[[#This Row],[Code]],Locaties[[#All],[Code]:[Adres]],3,FALSE)</f>
        <v>De Gaard 4</v>
      </c>
      <c r="D315" s="55" t="str">
        <f>VLOOKUP(Ruimtestaat[[#This Row],[Code]],Locaties[#All],4,FALSE)</f>
        <v>Waalwijk</v>
      </c>
      <c r="E315" s="44" t="s">
        <v>357</v>
      </c>
      <c r="F315" s="44" t="s">
        <v>392</v>
      </c>
      <c r="G315" s="7" t="s">
        <v>368</v>
      </c>
      <c r="H315" s="56" t="s">
        <v>365</v>
      </c>
      <c r="I315" s="7">
        <v>10</v>
      </c>
      <c r="J315" s="56" t="str">
        <f>VLOOKUP(Ruimtestaat[[#This Row],[Ruimte code]],Ruimtegroepen[[#All],[Code]:[Ruimte omschrijving]],2,FALSE)</f>
        <v>Trappenhuizen/lift</v>
      </c>
      <c r="K315" s="44" t="s">
        <v>20</v>
      </c>
      <c r="L315" s="47" t="s">
        <v>366</v>
      </c>
      <c r="M315" s="147">
        <v>15</v>
      </c>
      <c r="N315" s="44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  <c r="BO315" s="5"/>
      <c r="BP315" s="5"/>
      <c r="BQ315" s="5"/>
      <c r="BR315" s="5"/>
      <c r="BS315" s="5"/>
      <c r="BT315" s="5"/>
      <c r="BU315" s="5"/>
      <c r="BV315" s="5"/>
      <c r="BW315" s="5"/>
      <c r="BX315" s="5"/>
      <c r="BY315" s="5"/>
      <c r="BZ315" s="5"/>
      <c r="CA315" s="5"/>
      <c r="CB315" s="5"/>
      <c r="CC315" s="5"/>
      <c r="CD315" s="5"/>
      <c r="CE315" s="5"/>
      <c r="CF315" s="5"/>
      <c r="CG315" s="5"/>
      <c r="CH315" s="5"/>
      <c r="CI315" s="5"/>
      <c r="CJ315" s="5"/>
      <c r="CK315" s="5"/>
      <c r="CL315" s="5"/>
      <c r="CM315" s="5"/>
      <c r="CN315" s="5"/>
      <c r="CO315" s="5"/>
      <c r="CP315" s="5"/>
      <c r="CQ315" s="5"/>
      <c r="CR315" s="5"/>
      <c r="CS315" s="5"/>
      <c r="CT315" s="5"/>
      <c r="CU315" s="5"/>
      <c r="CV315" s="5"/>
      <c r="CW315" s="5"/>
      <c r="CX315" s="5"/>
      <c r="CY315" s="5"/>
      <c r="CZ315" s="5"/>
      <c r="DA315" s="5"/>
      <c r="DB315" s="5"/>
      <c r="DC315" s="5"/>
      <c r="DD315" s="5"/>
      <c r="DE315" s="5"/>
      <c r="DF315" s="5"/>
      <c r="DG315" s="5"/>
      <c r="DH315" s="5"/>
      <c r="DI315" s="5"/>
      <c r="DJ315" s="5"/>
      <c r="DK315" s="5"/>
      <c r="DL315" s="5"/>
      <c r="DM315" s="5"/>
      <c r="DN315" s="5"/>
      <c r="DO315" s="5"/>
      <c r="DP315" s="5"/>
      <c r="DQ315" s="5"/>
      <c r="DR315" s="5"/>
      <c r="DS315" s="5"/>
      <c r="DT315" s="5"/>
      <c r="DU315" s="5"/>
      <c r="DV315" s="5"/>
      <c r="DW315" s="5"/>
      <c r="DX315" s="5"/>
      <c r="DY315" s="5"/>
      <c r="DZ315" s="5"/>
      <c r="EA315" s="5"/>
      <c r="EB315" s="5"/>
      <c r="EC315" s="5"/>
      <c r="ED315" s="5"/>
      <c r="EE315" s="5"/>
      <c r="EF315" s="5"/>
      <c r="EG315" s="5"/>
      <c r="EH315" s="5"/>
      <c r="EI315" s="5"/>
      <c r="EJ315" s="5"/>
      <c r="EK315" s="5"/>
      <c r="EL315" s="5"/>
      <c r="EM315" s="5"/>
      <c r="EN315" s="5"/>
      <c r="EO315" s="5"/>
      <c r="EP315" s="5"/>
      <c r="EQ315" s="5"/>
      <c r="ER315" s="5"/>
      <c r="ES315" s="5"/>
      <c r="ET315" s="5"/>
      <c r="EU315" s="5"/>
      <c r="EV315" s="5"/>
      <c r="EW315" s="5"/>
      <c r="EX315" s="5"/>
      <c r="EY315" s="5"/>
      <c r="EZ315" s="5"/>
      <c r="FA315" s="5"/>
      <c r="FB315" s="5"/>
      <c r="FC315" s="5"/>
    </row>
    <row r="316" spans="1:159" ht="15" customHeight="1">
      <c r="A316" s="7">
        <v>5</v>
      </c>
      <c r="B316" s="55" t="str">
        <f>VLOOKUP(Ruimtestaat[[#This Row],[Code]],Locaties[[Code]:[Locatie]],2,FALSE)</f>
        <v>Willem van Oranje – Waalwijk</v>
      </c>
      <c r="C316" s="55" t="str">
        <f>VLOOKUP(Ruimtestaat[[#This Row],[Code]],Locaties[[#All],[Code]:[Adres]],3,FALSE)</f>
        <v>De Gaard 4</v>
      </c>
      <c r="D316" s="55" t="str">
        <f>VLOOKUP(Ruimtestaat[[#This Row],[Code]],Locaties[#All],4,FALSE)</f>
        <v>Waalwijk</v>
      </c>
      <c r="E316" s="44" t="s">
        <v>357</v>
      </c>
      <c r="F316" s="44" t="s">
        <v>401</v>
      </c>
      <c r="G316" s="7" t="s">
        <v>369</v>
      </c>
      <c r="H316" s="56" t="s">
        <v>370</v>
      </c>
      <c r="I316" s="7">
        <v>10</v>
      </c>
      <c r="J316" s="56" t="str">
        <f>VLOOKUP(Ruimtestaat[[#This Row],[Ruimte code]],Ruimtegroepen[[#All],[Code]:[Ruimte omschrijving]],2,FALSE)</f>
        <v>Trappenhuizen/lift</v>
      </c>
      <c r="K316" s="44" t="s">
        <v>20</v>
      </c>
      <c r="L316" s="47" t="s">
        <v>366</v>
      </c>
      <c r="M316" s="147">
        <v>15</v>
      </c>
      <c r="N316" s="149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  <c r="BO316" s="5"/>
      <c r="BP316" s="5"/>
      <c r="BQ316" s="5"/>
      <c r="BR316" s="5"/>
      <c r="BS316" s="5"/>
      <c r="BT316" s="5"/>
      <c r="BU316" s="5"/>
      <c r="BV316" s="5"/>
      <c r="BW316" s="5"/>
      <c r="BX316" s="5"/>
      <c r="BY316" s="5"/>
      <c r="BZ316" s="5"/>
      <c r="CA316" s="5"/>
      <c r="CB316" s="5"/>
      <c r="CC316" s="5"/>
      <c r="CD316" s="5"/>
      <c r="CE316" s="5"/>
      <c r="CF316" s="5"/>
      <c r="CG316" s="5"/>
      <c r="CH316" s="5"/>
      <c r="CI316" s="5"/>
      <c r="CJ316" s="5"/>
      <c r="CK316" s="5"/>
      <c r="CL316" s="5"/>
      <c r="CM316" s="5"/>
      <c r="CN316" s="5"/>
      <c r="CO316" s="5"/>
      <c r="CP316" s="5"/>
      <c r="CQ316" s="5"/>
      <c r="CR316" s="5"/>
      <c r="CS316" s="5"/>
      <c r="CT316" s="5"/>
      <c r="CU316" s="5"/>
      <c r="CV316" s="5"/>
      <c r="CW316" s="5"/>
      <c r="CX316" s="5"/>
      <c r="CY316" s="5"/>
      <c r="CZ316" s="5"/>
      <c r="DA316" s="5"/>
      <c r="DB316" s="5"/>
      <c r="DC316" s="5"/>
      <c r="DD316" s="5"/>
      <c r="DE316" s="5"/>
      <c r="DF316" s="5"/>
      <c r="DG316" s="5"/>
      <c r="DH316" s="5"/>
      <c r="DI316" s="5"/>
      <c r="DJ316" s="5"/>
      <c r="DK316" s="5"/>
      <c r="DL316" s="5"/>
      <c r="DM316" s="5"/>
      <c r="DN316" s="5"/>
      <c r="DO316" s="5"/>
      <c r="DP316" s="5"/>
      <c r="DQ316" s="5"/>
      <c r="DR316" s="5"/>
      <c r="DS316" s="5"/>
      <c r="DT316" s="5"/>
      <c r="DU316" s="5"/>
      <c r="DV316" s="5"/>
      <c r="DW316" s="5"/>
      <c r="DX316" s="5"/>
      <c r="DY316" s="5"/>
      <c r="DZ316" s="5"/>
      <c r="EA316" s="5"/>
      <c r="EB316" s="5"/>
      <c r="EC316" s="5"/>
      <c r="ED316" s="5"/>
      <c r="EE316" s="5"/>
      <c r="EF316" s="5"/>
      <c r="EG316" s="5"/>
      <c r="EH316" s="5"/>
      <c r="EI316" s="5"/>
      <c r="EJ316" s="5"/>
      <c r="EK316" s="5"/>
      <c r="EL316" s="5"/>
      <c r="EM316" s="5"/>
      <c r="EN316" s="5"/>
      <c r="EO316" s="5"/>
      <c r="EP316" s="5"/>
      <c r="EQ316" s="5"/>
      <c r="ER316" s="5"/>
      <c r="ES316" s="5"/>
      <c r="ET316" s="5"/>
      <c r="EU316" s="5"/>
      <c r="EV316" s="5"/>
      <c r="EW316" s="5"/>
      <c r="EX316" s="5"/>
      <c r="EY316" s="5"/>
      <c r="EZ316" s="5"/>
      <c r="FA316" s="5"/>
      <c r="FB316" s="5"/>
      <c r="FC316" s="5"/>
    </row>
    <row r="317" spans="1:159" ht="15" customHeight="1">
      <c r="A317" s="7">
        <v>5</v>
      </c>
      <c r="B317" s="55" t="str">
        <f>VLOOKUP(Ruimtestaat[[#This Row],[Code]],Locaties[[Code]:[Locatie]],2,FALSE)</f>
        <v>Willem van Oranje – Waalwijk</v>
      </c>
      <c r="C317" s="55" t="str">
        <f>VLOOKUP(Ruimtestaat[[#This Row],[Code]],Locaties[[#All],[Code]:[Adres]],3,FALSE)</f>
        <v>De Gaard 4</v>
      </c>
      <c r="D317" s="55" t="str">
        <f>VLOOKUP(Ruimtestaat[[#This Row],[Code]],Locaties[#All],4,FALSE)</f>
        <v>Waalwijk</v>
      </c>
      <c r="E317" s="44" t="s">
        <v>357</v>
      </c>
      <c r="F317" s="44" t="s">
        <v>401</v>
      </c>
      <c r="G317" s="7" t="s">
        <v>220</v>
      </c>
      <c r="H317" s="56" t="s">
        <v>159</v>
      </c>
      <c r="I317" s="7">
        <v>6</v>
      </c>
      <c r="J317" s="56" t="str">
        <f>VLOOKUP(Ruimtestaat[[#This Row],[Ruimte code]],Ruimtegroepen[[#All],[Code]:[Ruimte omschrijving]],2,FALSE)</f>
        <v>Gangen/hallen</v>
      </c>
      <c r="K317" s="44" t="s">
        <v>20</v>
      </c>
      <c r="L317" s="47" t="s">
        <v>29</v>
      </c>
      <c r="M317" s="147">
        <v>20</v>
      </c>
      <c r="N317" s="149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  <c r="BO317" s="5"/>
      <c r="BP317" s="5"/>
      <c r="BQ317" s="5"/>
      <c r="BR317" s="5"/>
      <c r="BS317" s="5"/>
      <c r="BT317" s="5"/>
      <c r="BU317" s="5"/>
      <c r="BV317" s="5"/>
      <c r="BW317" s="5"/>
      <c r="BX317" s="5"/>
      <c r="BY317" s="5"/>
      <c r="BZ317" s="5"/>
      <c r="CA317" s="5"/>
      <c r="CB317" s="5"/>
      <c r="CC317" s="5"/>
      <c r="CD317" s="5"/>
      <c r="CE317" s="5"/>
      <c r="CF317" s="5"/>
      <c r="CG317" s="5"/>
      <c r="CH317" s="5"/>
      <c r="CI317" s="5"/>
      <c r="CJ317" s="5"/>
      <c r="CK317" s="5"/>
      <c r="CL317" s="5"/>
      <c r="CM317" s="5"/>
      <c r="CN317" s="5"/>
      <c r="CO317" s="5"/>
      <c r="CP317" s="5"/>
      <c r="CQ317" s="5"/>
      <c r="CR317" s="5"/>
      <c r="CS317" s="5"/>
      <c r="CT317" s="5"/>
      <c r="CU317" s="5"/>
      <c r="CV317" s="5"/>
      <c r="CW317" s="5"/>
      <c r="CX317" s="5"/>
      <c r="CY317" s="5"/>
      <c r="CZ317" s="5"/>
      <c r="DA317" s="5"/>
      <c r="DB317" s="5"/>
      <c r="DC317" s="5"/>
      <c r="DD317" s="5"/>
      <c r="DE317" s="5"/>
      <c r="DF317" s="5"/>
      <c r="DG317" s="5"/>
      <c r="DH317" s="5"/>
      <c r="DI317" s="5"/>
      <c r="DJ317" s="5"/>
      <c r="DK317" s="5"/>
      <c r="DL317" s="5"/>
      <c r="DM317" s="5"/>
      <c r="DN317" s="5"/>
      <c r="DO317" s="5"/>
      <c r="DP317" s="5"/>
      <c r="DQ317" s="5"/>
      <c r="DR317" s="5"/>
      <c r="DS317" s="5"/>
      <c r="DT317" s="5"/>
      <c r="DU317" s="5"/>
      <c r="DV317" s="5"/>
      <c r="DW317" s="5"/>
      <c r="DX317" s="5"/>
      <c r="DY317" s="5"/>
      <c r="DZ317" s="5"/>
      <c r="EA317" s="5"/>
      <c r="EB317" s="5"/>
      <c r="EC317" s="5"/>
      <c r="ED317" s="5"/>
      <c r="EE317" s="5"/>
      <c r="EF317" s="5"/>
      <c r="EG317" s="5"/>
      <c r="EH317" s="5"/>
      <c r="EI317" s="5"/>
      <c r="EJ317" s="5"/>
      <c r="EK317" s="5"/>
      <c r="EL317" s="5"/>
      <c r="EM317" s="5"/>
      <c r="EN317" s="5"/>
      <c r="EO317" s="5"/>
      <c r="EP317" s="5"/>
      <c r="EQ317" s="5"/>
      <c r="ER317" s="5"/>
      <c r="ES317" s="5"/>
      <c r="ET317" s="5"/>
      <c r="EU317" s="5"/>
      <c r="EV317" s="5"/>
      <c r="EW317" s="5"/>
      <c r="EX317" s="5"/>
      <c r="EY317" s="5"/>
      <c r="EZ317" s="5"/>
      <c r="FA317" s="5"/>
      <c r="FB317" s="5"/>
      <c r="FC317" s="5"/>
    </row>
    <row r="318" spans="1:159" ht="15" customHeight="1">
      <c r="A318" s="7">
        <v>5</v>
      </c>
      <c r="B318" s="55" t="str">
        <f>VLOOKUP(Ruimtestaat[[#This Row],[Code]],Locaties[[Code]:[Locatie]],2,FALSE)</f>
        <v>Willem van Oranje – Waalwijk</v>
      </c>
      <c r="C318" s="55" t="str">
        <f>VLOOKUP(Ruimtestaat[[#This Row],[Code]],Locaties[[#All],[Code]:[Adres]],3,FALSE)</f>
        <v>De Gaard 4</v>
      </c>
      <c r="D318" s="55" t="str">
        <f>VLOOKUP(Ruimtestaat[[#This Row],[Code]],Locaties[#All],4,FALSE)</f>
        <v>Waalwijk</v>
      </c>
      <c r="E318" s="44" t="s">
        <v>357</v>
      </c>
      <c r="F318" s="44" t="s">
        <v>401</v>
      </c>
      <c r="G318" s="7" t="s">
        <v>215</v>
      </c>
      <c r="H318" s="56" t="s">
        <v>134</v>
      </c>
      <c r="I318" s="7">
        <v>16</v>
      </c>
      <c r="J318" s="56" t="str">
        <f>VLOOKUP(Ruimtestaat[[#This Row],[Ruimte code]],Ruimtegroepen[[#All],[Code]:[Ruimte omschrijving]],2,FALSE)</f>
        <v>Leslokalen</v>
      </c>
      <c r="K318" s="44" t="s">
        <v>20</v>
      </c>
      <c r="L318" s="47" t="s">
        <v>29</v>
      </c>
      <c r="M318" s="147">
        <v>65</v>
      </c>
      <c r="N318" s="44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  <c r="BO318" s="5"/>
      <c r="BP318" s="5"/>
      <c r="BQ318" s="5"/>
      <c r="BR318" s="5"/>
      <c r="BS318" s="5"/>
      <c r="BT318" s="5"/>
      <c r="BU318" s="5"/>
      <c r="BV318" s="5"/>
      <c r="BW318" s="5"/>
      <c r="BX318" s="5"/>
      <c r="BY318" s="5"/>
      <c r="BZ318" s="5"/>
      <c r="CA318" s="5"/>
      <c r="CB318" s="5"/>
      <c r="CC318" s="5"/>
      <c r="CD318" s="5"/>
      <c r="CE318" s="5"/>
      <c r="CF318" s="5"/>
      <c r="CG318" s="5"/>
      <c r="CH318" s="5"/>
      <c r="CI318" s="5"/>
      <c r="CJ318" s="5"/>
      <c r="CK318" s="5"/>
      <c r="CL318" s="5"/>
      <c r="CM318" s="5"/>
      <c r="CN318" s="5"/>
      <c r="CO318" s="5"/>
      <c r="CP318" s="5"/>
      <c r="CQ318" s="5"/>
      <c r="CR318" s="5"/>
      <c r="CS318" s="5"/>
      <c r="CT318" s="5"/>
      <c r="CU318" s="5"/>
      <c r="CV318" s="5"/>
      <c r="CW318" s="5"/>
      <c r="CX318" s="5"/>
      <c r="CY318" s="5"/>
      <c r="CZ318" s="5"/>
      <c r="DA318" s="5"/>
      <c r="DB318" s="5"/>
      <c r="DC318" s="5"/>
      <c r="DD318" s="5"/>
      <c r="DE318" s="5"/>
      <c r="DF318" s="5"/>
      <c r="DG318" s="5"/>
      <c r="DH318" s="5"/>
      <c r="DI318" s="5"/>
      <c r="DJ318" s="5"/>
      <c r="DK318" s="5"/>
      <c r="DL318" s="5"/>
      <c r="DM318" s="5"/>
      <c r="DN318" s="5"/>
      <c r="DO318" s="5"/>
      <c r="DP318" s="5"/>
      <c r="DQ318" s="5"/>
      <c r="DR318" s="5"/>
      <c r="DS318" s="5"/>
      <c r="DT318" s="5"/>
      <c r="DU318" s="5"/>
      <c r="DV318" s="5"/>
      <c r="DW318" s="5"/>
      <c r="DX318" s="5"/>
      <c r="DY318" s="5"/>
      <c r="DZ318" s="5"/>
      <c r="EA318" s="5"/>
      <c r="EB318" s="5"/>
      <c r="EC318" s="5"/>
      <c r="ED318" s="5"/>
      <c r="EE318" s="5"/>
      <c r="EF318" s="5"/>
      <c r="EG318" s="5"/>
      <c r="EH318" s="5"/>
      <c r="EI318" s="5"/>
      <c r="EJ318" s="5"/>
      <c r="EK318" s="5"/>
      <c r="EL318" s="5"/>
      <c r="EM318" s="5"/>
      <c r="EN318" s="5"/>
      <c r="EO318" s="5"/>
      <c r="EP318" s="5"/>
      <c r="EQ318" s="5"/>
      <c r="ER318" s="5"/>
      <c r="ES318" s="5"/>
      <c r="ET318" s="5"/>
      <c r="EU318" s="5"/>
      <c r="EV318" s="5"/>
      <c r="EW318" s="5"/>
      <c r="EX318" s="5"/>
      <c r="EY318" s="5"/>
      <c r="EZ318" s="5"/>
      <c r="FA318" s="5"/>
      <c r="FB318" s="5"/>
      <c r="FC318" s="5"/>
    </row>
    <row r="319" spans="1:159" ht="15" customHeight="1">
      <c r="A319" s="7">
        <v>5</v>
      </c>
      <c r="B319" s="55" t="str">
        <f>VLOOKUP(Ruimtestaat[[#This Row],[Code]],Locaties[[Code]:[Locatie]],2,FALSE)</f>
        <v>Willem van Oranje – Waalwijk</v>
      </c>
      <c r="C319" s="55" t="str">
        <f>VLOOKUP(Ruimtestaat[[#This Row],[Code]],Locaties[[#All],[Code]:[Adres]],3,FALSE)</f>
        <v>De Gaard 4</v>
      </c>
      <c r="D319" s="55" t="str">
        <f>VLOOKUP(Ruimtestaat[[#This Row],[Code]],Locaties[#All],4,FALSE)</f>
        <v>Waalwijk</v>
      </c>
      <c r="E319" s="44" t="s">
        <v>357</v>
      </c>
      <c r="F319" s="44" t="s">
        <v>401</v>
      </c>
      <c r="G319" s="7" t="s">
        <v>217</v>
      </c>
      <c r="H319" s="56" t="s">
        <v>134</v>
      </c>
      <c r="I319" s="7">
        <v>16</v>
      </c>
      <c r="J319" s="56" t="str">
        <f>VLOOKUP(Ruimtestaat[[#This Row],[Ruimte code]],Ruimtegroepen[[#All],[Code]:[Ruimte omschrijving]],2,FALSE)</f>
        <v>Leslokalen</v>
      </c>
      <c r="K319" s="44" t="s">
        <v>20</v>
      </c>
      <c r="L319" s="47" t="s">
        <v>29</v>
      </c>
      <c r="M319" s="147">
        <v>30</v>
      </c>
      <c r="N319" s="149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  <c r="BO319" s="5"/>
      <c r="BP319" s="5"/>
      <c r="BQ319" s="5"/>
      <c r="BR319" s="5"/>
      <c r="BS319" s="5"/>
      <c r="BT319" s="5"/>
      <c r="BU319" s="5"/>
      <c r="BV319" s="5"/>
      <c r="BW319" s="5"/>
      <c r="BX319" s="5"/>
      <c r="BY319" s="5"/>
      <c r="BZ319" s="5"/>
      <c r="CA319" s="5"/>
      <c r="CB319" s="5"/>
      <c r="CC319" s="5"/>
      <c r="CD319" s="5"/>
      <c r="CE319" s="5"/>
      <c r="CF319" s="5"/>
      <c r="CG319" s="5"/>
      <c r="CH319" s="5"/>
      <c r="CI319" s="5"/>
      <c r="CJ319" s="5"/>
      <c r="CK319" s="5"/>
      <c r="CL319" s="5"/>
      <c r="CM319" s="5"/>
      <c r="CN319" s="5"/>
      <c r="CO319" s="5"/>
      <c r="CP319" s="5"/>
      <c r="CQ319" s="5"/>
      <c r="CR319" s="5"/>
      <c r="CS319" s="5"/>
      <c r="CT319" s="5"/>
      <c r="CU319" s="5"/>
      <c r="CV319" s="5"/>
      <c r="CW319" s="5"/>
      <c r="CX319" s="5"/>
      <c r="CY319" s="5"/>
      <c r="CZ319" s="5"/>
      <c r="DA319" s="5"/>
      <c r="DB319" s="5"/>
      <c r="DC319" s="5"/>
      <c r="DD319" s="5"/>
      <c r="DE319" s="5"/>
      <c r="DF319" s="5"/>
      <c r="DG319" s="5"/>
      <c r="DH319" s="5"/>
      <c r="DI319" s="5"/>
      <c r="DJ319" s="5"/>
      <c r="DK319" s="5"/>
      <c r="DL319" s="5"/>
      <c r="DM319" s="5"/>
      <c r="DN319" s="5"/>
      <c r="DO319" s="5"/>
      <c r="DP319" s="5"/>
      <c r="DQ319" s="5"/>
      <c r="DR319" s="5"/>
      <c r="DS319" s="5"/>
      <c r="DT319" s="5"/>
      <c r="DU319" s="5"/>
      <c r="DV319" s="5"/>
      <c r="DW319" s="5"/>
      <c r="DX319" s="5"/>
      <c r="DY319" s="5"/>
      <c r="DZ319" s="5"/>
      <c r="EA319" s="5"/>
      <c r="EB319" s="5"/>
      <c r="EC319" s="5"/>
      <c r="ED319" s="5"/>
      <c r="EE319" s="5"/>
      <c r="EF319" s="5"/>
      <c r="EG319" s="5"/>
      <c r="EH319" s="5"/>
      <c r="EI319" s="5"/>
      <c r="EJ319" s="5"/>
      <c r="EK319" s="5"/>
      <c r="EL319" s="5"/>
      <c r="EM319" s="5"/>
      <c r="EN319" s="5"/>
      <c r="EO319" s="5"/>
      <c r="EP319" s="5"/>
      <c r="EQ319" s="5"/>
      <c r="ER319" s="5"/>
      <c r="ES319" s="5"/>
      <c r="ET319" s="5"/>
      <c r="EU319" s="5"/>
      <c r="EV319" s="5"/>
      <c r="EW319" s="5"/>
      <c r="EX319" s="5"/>
      <c r="EY319" s="5"/>
      <c r="EZ319" s="5"/>
      <c r="FA319" s="5"/>
      <c r="FB319" s="5"/>
      <c r="FC319" s="5"/>
    </row>
    <row r="320" spans="1:159" ht="15" customHeight="1">
      <c r="A320" s="7">
        <v>5</v>
      </c>
      <c r="B320" s="55" t="str">
        <f>VLOOKUP(Ruimtestaat[[#This Row],[Code]],Locaties[[Code]:[Locatie]],2,FALSE)</f>
        <v>Willem van Oranje – Waalwijk</v>
      </c>
      <c r="C320" s="55" t="str">
        <f>VLOOKUP(Ruimtestaat[[#This Row],[Code]],Locaties[[#All],[Code]:[Adres]],3,FALSE)</f>
        <v>De Gaard 4</v>
      </c>
      <c r="D320" s="55" t="str">
        <f>VLOOKUP(Ruimtestaat[[#This Row],[Code]],Locaties[#All],4,FALSE)</f>
        <v>Waalwijk</v>
      </c>
      <c r="E320" s="44" t="s">
        <v>357</v>
      </c>
      <c r="F320" s="44" t="s">
        <v>401</v>
      </c>
      <c r="G320" s="7" t="s">
        <v>219</v>
      </c>
      <c r="H320" s="56" t="s">
        <v>134</v>
      </c>
      <c r="I320" s="7">
        <v>16</v>
      </c>
      <c r="J320" s="56" t="str">
        <f>VLOOKUP(Ruimtestaat[[#This Row],[Ruimte code]],Ruimtegroepen[[#All],[Code]:[Ruimte omschrijving]],2,FALSE)</f>
        <v>Leslokalen</v>
      </c>
      <c r="K320" s="44" t="s">
        <v>20</v>
      </c>
      <c r="L320" s="47" t="s">
        <v>29</v>
      </c>
      <c r="M320" s="147">
        <v>65</v>
      </c>
      <c r="N320" s="149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  <c r="BO320" s="5"/>
      <c r="BP320" s="5"/>
      <c r="BQ320" s="5"/>
      <c r="BR320" s="5"/>
      <c r="BS320" s="5"/>
      <c r="BT320" s="5"/>
      <c r="BU320" s="5"/>
      <c r="BV320" s="5"/>
      <c r="BW320" s="5"/>
      <c r="BX320" s="5"/>
      <c r="BY320" s="5"/>
      <c r="BZ320" s="5"/>
      <c r="CA320" s="5"/>
      <c r="CB320" s="5"/>
      <c r="CC320" s="5"/>
      <c r="CD320" s="5"/>
      <c r="CE320" s="5"/>
      <c r="CF320" s="5"/>
      <c r="CG320" s="5"/>
      <c r="CH320" s="5"/>
      <c r="CI320" s="5"/>
      <c r="CJ320" s="5"/>
      <c r="CK320" s="5"/>
      <c r="CL320" s="5"/>
      <c r="CM320" s="5"/>
      <c r="CN320" s="5"/>
      <c r="CO320" s="5"/>
      <c r="CP320" s="5"/>
      <c r="CQ320" s="5"/>
      <c r="CR320" s="5"/>
      <c r="CS320" s="5"/>
      <c r="CT320" s="5"/>
      <c r="CU320" s="5"/>
      <c r="CV320" s="5"/>
      <c r="CW320" s="5"/>
      <c r="CX320" s="5"/>
      <c r="CY320" s="5"/>
      <c r="CZ320" s="5"/>
      <c r="DA320" s="5"/>
      <c r="DB320" s="5"/>
      <c r="DC320" s="5"/>
      <c r="DD320" s="5"/>
      <c r="DE320" s="5"/>
      <c r="DF320" s="5"/>
      <c r="DG320" s="5"/>
      <c r="DH320" s="5"/>
      <c r="DI320" s="5"/>
      <c r="DJ320" s="5"/>
      <c r="DK320" s="5"/>
      <c r="DL320" s="5"/>
      <c r="DM320" s="5"/>
      <c r="DN320" s="5"/>
      <c r="DO320" s="5"/>
      <c r="DP320" s="5"/>
      <c r="DQ320" s="5"/>
      <c r="DR320" s="5"/>
      <c r="DS320" s="5"/>
      <c r="DT320" s="5"/>
      <c r="DU320" s="5"/>
      <c r="DV320" s="5"/>
      <c r="DW320" s="5"/>
      <c r="DX320" s="5"/>
      <c r="DY320" s="5"/>
      <c r="DZ320" s="5"/>
      <c r="EA320" s="5"/>
      <c r="EB320" s="5"/>
      <c r="EC320" s="5"/>
      <c r="ED320" s="5"/>
      <c r="EE320" s="5"/>
      <c r="EF320" s="5"/>
      <c r="EG320" s="5"/>
      <c r="EH320" s="5"/>
      <c r="EI320" s="5"/>
      <c r="EJ320" s="5"/>
      <c r="EK320" s="5"/>
      <c r="EL320" s="5"/>
      <c r="EM320" s="5"/>
      <c r="EN320" s="5"/>
      <c r="EO320" s="5"/>
      <c r="EP320" s="5"/>
      <c r="EQ320" s="5"/>
      <c r="ER320" s="5"/>
      <c r="ES320" s="5"/>
      <c r="ET320" s="5"/>
      <c r="EU320" s="5"/>
      <c r="EV320" s="5"/>
      <c r="EW320" s="5"/>
      <c r="EX320" s="5"/>
      <c r="EY320" s="5"/>
      <c r="EZ320" s="5"/>
      <c r="FA320" s="5"/>
      <c r="FB320" s="5"/>
      <c r="FC320" s="5"/>
    </row>
    <row r="321" spans="1:159" ht="15" customHeight="1">
      <c r="A321" s="7">
        <v>5</v>
      </c>
      <c r="B321" s="55" t="str">
        <f>VLOOKUP(Ruimtestaat[[#This Row],[Code]],Locaties[[Code]:[Locatie]],2,FALSE)</f>
        <v>Willem van Oranje – Waalwijk</v>
      </c>
      <c r="C321" s="55" t="str">
        <f>VLOOKUP(Ruimtestaat[[#This Row],[Code]],Locaties[[#All],[Code]:[Adres]],3,FALSE)</f>
        <v>De Gaard 4</v>
      </c>
      <c r="D321" s="55" t="str">
        <f>VLOOKUP(Ruimtestaat[[#This Row],[Code]],Locaties[#All],4,FALSE)</f>
        <v>Waalwijk</v>
      </c>
      <c r="E321" s="44" t="s">
        <v>358</v>
      </c>
      <c r="F321" s="44" t="s">
        <v>392</v>
      </c>
      <c r="G321" s="7" t="s">
        <v>187</v>
      </c>
      <c r="H321" s="56" t="s">
        <v>150</v>
      </c>
      <c r="I321" s="7">
        <v>14</v>
      </c>
      <c r="J321" s="56" t="str">
        <f>VLOOKUP(Ruimtestaat[[#This Row],[Ruimte code]],Ruimtegroepen[[#All],[Code]:[Ruimte omschrijving]],2,FALSE)</f>
        <v>Praktijklokalen</v>
      </c>
      <c r="K321" s="44" t="s">
        <v>18</v>
      </c>
      <c r="L321" s="47" t="s">
        <v>124</v>
      </c>
      <c r="M321" s="147">
        <v>125</v>
      </c>
      <c r="N321" s="44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  <c r="BO321" s="5"/>
      <c r="BP321" s="5"/>
      <c r="BQ321" s="5"/>
      <c r="BR321" s="5"/>
      <c r="BS321" s="5"/>
      <c r="BT321" s="5"/>
      <c r="BU321" s="5"/>
      <c r="BV321" s="5"/>
      <c r="BW321" s="5"/>
      <c r="BX321" s="5"/>
      <c r="BY321" s="5"/>
      <c r="BZ321" s="5"/>
      <c r="CA321" s="5"/>
      <c r="CB321" s="5"/>
      <c r="CC321" s="5"/>
      <c r="CD321" s="5"/>
      <c r="CE321" s="5"/>
      <c r="CF321" s="5"/>
      <c r="CG321" s="5"/>
      <c r="CH321" s="5"/>
      <c r="CI321" s="5"/>
      <c r="CJ321" s="5"/>
      <c r="CK321" s="5"/>
      <c r="CL321" s="5"/>
      <c r="CM321" s="5"/>
      <c r="CN321" s="5"/>
      <c r="CO321" s="5"/>
      <c r="CP321" s="5"/>
      <c r="CQ321" s="5"/>
      <c r="CR321" s="5"/>
      <c r="CS321" s="5"/>
      <c r="CT321" s="5"/>
      <c r="CU321" s="5"/>
      <c r="CV321" s="5"/>
      <c r="CW321" s="5"/>
      <c r="CX321" s="5"/>
      <c r="CY321" s="5"/>
      <c r="CZ321" s="5"/>
      <c r="DA321" s="5"/>
      <c r="DB321" s="5"/>
      <c r="DC321" s="5"/>
      <c r="DD321" s="5"/>
      <c r="DE321" s="5"/>
      <c r="DF321" s="5"/>
      <c r="DG321" s="5"/>
      <c r="DH321" s="5"/>
      <c r="DI321" s="5"/>
      <c r="DJ321" s="5"/>
      <c r="DK321" s="5"/>
      <c r="DL321" s="5"/>
      <c r="DM321" s="5"/>
      <c r="DN321" s="5"/>
      <c r="DO321" s="5"/>
      <c r="DP321" s="5"/>
      <c r="DQ321" s="5"/>
      <c r="DR321" s="5"/>
      <c r="DS321" s="5"/>
      <c r="DT321" s="5"/>
      <c r="DU321" s="5"/>
      <c r="DV321" s="5"/>
      <c r="DW321" s="5"/>
      <c r="DX321" s="5"/>
      <c r="DY321" s="5"/>
      <c r="DZ321" s="5"/>
      <c r="EA321" s="5"/>
      <c r="EB321" s="5"/>
      <c r="EC321" s="5"/>
      <c r="ED321" s="5"/>
      <c r="EE321" s="5"/>
      <c r="EF321" s="5"/>
      <c r="EG321" s="5"/>
      <c r="EH321" s="5"/>
      <c r="EI321" s="5"/>
      <c r="EJ321" s="5"/>
      <c r="EK321" s="5"/>
      <c r="EL321" s="5"/>
      <c r="EM321" s="5"/>
      <c r="EN321" s="5"/>
      <c r="EO321" s="5"/>
      <c r="EP321" s="5"/>
      <c r="EQ321" s="5"/>
      <c r="ER321" s="5"/>
      <c r="ES321" s="5"/>
      <c r="ET321" s="5"/>
      <c r="EU321" s="5"/>
      <c r="EV321" s="5"/>
      <c r="EW321" s="5"/>
      <c r="EX321" s="5"/>
      <c r="EY321" s="5"/>
      <c r="EZ321" s="5"/>
      <c r="FA321" s="5"/>
      <c r="FB321" s="5"/>
      <c r="FC321" s="5"/>
    </row>
    <row r="322" spans="1:159" ht="15" customHeight="1">
      <c r="A322" s="7">
        <v>5</v>
      </c>
      <c r="B322" s="55" t="str">
        <f>VLOOKUP(Ruimtestaat[[#This Row],[Code]],Locaties[[Code]:[Locatie]],2,FALSE)</f>
        <v>Willem van Oranje – Waalwijk</v>
      </c>
      <c r="C322" s="55" t="str">
        <f>VLOOKUP(Ruimtestaat[[#This Row],[Code]],Locaties[[#All],[Code]:[Adres]],3,FALSE)</f>
        <v>De Gaard 4</v>
      </c>
      <c r="D322" s="55" t="str">
        <f>VLOOKUP(Ruimtestaat[[#This Row],[Code]],Locaties[#All],4,FALSE)</f>
        <v>Waalwijk</v>
      </c>
      <c r="E322" s="44" t="s">
        <v>358</v>
      </c>
      <c r="F322" s="44" t="s">
        <v>392</v>
      </c>
      <c r="G322" s="7" t="s">
        <v>185</v>
      </c>
      <c r="H322" s="56" t="s">
        <v>348</v>
      </c>
      <c r="I322" s="7">
        <v>1</v>
      </c>
      <c r="J322" s="56" t="str">
        <f>VLOOKUP(Ruimtestaat[[#This Row],[Ruimte code]],Ruimtegroepen[[#All],[Code]:[Ruimte omschrijving]],2,FALSE)</f>
        <v>Magazijnen/bergingen</v>
      </c>
      <c r="K322" s="44" t="s">
        <v>18</v>
      </c>
      <c r="L322" s="47" t="s">
        <v>124</v>
      </c>
      <c r="M322" s="147">
        <v>22</v>
      </c>
      <c r="N322" s="149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  <c r="BO322" s="5"/>
      <c r="BP322" s="5"/>
      <c r="BQ322" s="5"/>
      <c r="BR322" s="5"/>
      <c r="BS322" s="5"/>
      <c r="BT322" s="5"/>
      <c r="BU322" s="5"/>
      <c r="BV322" s="5"/>
      <c r="BW322" s="5"/>
      <c r="BX322" s="5"/>
      <c r="BY322" s="5"/>
      <c r="BZ322" s="5"/>
      <c r="CA322" s="5"/>
      <c r="CB322" s="5"/>
      <c r="CC322" s="5"/>
      <c r="CD322" s="5"/>
      <c r="CE322" s="5"/>
      <c r="CF322" s="5"/>
      <c r="CG322" s="5"/>
      <c r="CH322" s="5"/>
      <c r="CI322" s="5"/>
      <c r="CJ322" s="5"/>
      <c r="CK322" s="5"/>
      <c r="CL322" s="5"/>
      <c r="CM322" s="5"/>
      <c r="CN322" s="5"/>
      <c r="CO322" s="5"/>
      <c r="CP322" s="5"/>
      <c r="CQ322" s="5"/>
      <c r="CR322" s="5"/>
      <c r="CS322" s="5"/>
      <c r="CT322" s="5"/>
      <c r="CU322" s="5"/>
      <c r="CV322" s="5"/>
      <c r="CW322" s="5"/>
      <c r="CX322" s="5"/>
      <c r="CY322" s="5"/>
      <c r="CZ322" s="5"/>
      <c r="DA322" s="5"/>
      <c r="DB322" s="5"/>
      <c r="DC322" s="5"/>
      <c r="DD322" s="5"/>
      <c r="DE322" s="5"/>
      <c r="DF322" s="5"/>
      <c r="DG322" s="5"/>
      <c r="DH322" s="5"/>
      <c r="DI322" s="5"/>
      <c r="DJ322" s="5"/>
      <c r="DK322" s="5"/>
      <c r="DL322" s="5"/>
      <c r="DM322" s="5"/>
      <c r="DN322" s="5"/>
      <c r="DO322" s="5"/>
      <c r="DP322" s="5"/>
      <c r="DQ322" s="5"/>
      <c r="DR322" s="5"/>
      <c r="DS322" s="5"/>
      <c r="DT322" s="5"/>
      <c r="DU322" s="5"/>
      <c r="DV322" s="5"/>
      <c r="DW322" s="5"/>
      <c r="DX322" s="5"/>
      <c r="DY322" s="5"/>
      <c r="DZ322" s="5"/>
      <c r="EA322" s="5"/>
      <c r="EB322" s="5"/>
      <c r="EC322" s="5"/>
      <c r="ED322" s="5"/>
      <c r="EE322" s="5"/>
      <c r="EF322" s="5"/>
      <c r="EG322" s="5"/>
      <c r="EH322" s="5"/>
      <c r="EI322" s="5"/>
      <c r="EJ322" s="5"/>
      <c r="EK322" s="5"/>
      <c r="EL322" s="5"/>
      <c r="EM322" s="5"/>
      <c r="EN322" s="5"/>
      <c r="EO322" s="5"/>
      <c r="EP322" s="5"/>
      <c r="EQ322" s="5"/>
      <c r="ER322" s="5"/>
      <c r="ES322" s="5"/>
      <c r="ET322" s="5"/>
      <c r="EU322" s="5"/>
      <c r="EV322" s="5"/>
      <c r="EW322" s="5"/>
      <c r="EX322" s="5"/>
      <c r="EY322" s="5"/>
      <c r="EZ322" s="5"/>
      <c r="FA322" s="5"/>
      <c r="FB322" s="5"/>
      <c r="FC322" s="5"/>
    </row>
    <row r="323" spans="1:159" ht="15" customHeight="1">
      <c r="A323" s="7">
        <v>5</v>
      </c>
      <c r="B323" s="55" t="str">
        <f>VLOOKUP(Ruimtestaat[[#This Row],[Code]],Locaties[[Code]:[Locatie]],2,FALSE)</f>
        <v>Willem van Oranje – Waalwijk</v>
      </c>
      <c r="C323" s="55" t="str">
        <f>VLOOKUP(Ruimtestaat[[#This Row],[Code]],Locaties[[#All],[Code]:[Adres]],3,FALSE)</f>
        <v>De Gaard 4</v>
      </c>
      <c r="D323" s="55" t="str">
        <f>VLOOKUP(Ruimtestaat[[#This Row],[Code]],Locaties[#All],4,FALSE)</f>
        <v>Waalwijk</v>
      </c>
      <c r="E323" s="56" t="s">
        <v>358</v>
      </c>
      <c r="F323" s="44" t="s">
        <v>392</v>
      </c>
      <c r="G323" s="7" t="s">
        <v>184</v>
      </c>
      <c r="H323" s="56" t="s">
        <v>371</v>
      </c>
      <c r="I323" s="7">
        <v>6</v>
      </c>
      <c r="J323" s="56" t="str">
        <f>VLOOKUP(Ruimtestaat[[#This Row],[Ruimte code]],Ruimtegroepen[[#All],[Code]:[Ruimte omschrijving]],2,FALSE)</f>
        <v>Gangen/hallen</v>
      </c>
      <c r="K323" s="44" t="s">
        <v>18</v>
      </c>
      <c r="L323" s="47" t="s">
        <v>124</v>
      </c>
      <c r="M323" s="147">
        <v>25</v>
      </c>
      <c r="N323" s="149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  <c r="CP323" s="5"/>
      <c r="CQ323" s="5"/>
      <c r="CR323" s="5"/>
      <c r="CS323" s="5"/>
      <c r="CT323" s="5"/>
      <c r="CU323" s="5"/>
      <c r="CV323" s="5"/>
      <c r="CW323" s="5"/>
      <c r="CX323" s="5"/>
      <c r="CY323" s="5"/>
      <c r="CZ323" s="5"/>
      <c r="DA323" s="5"/>
      <c r="DB323" s="5"/>
      <c r="DC323" s="5"/>
      <c r="DD323" s="5"/>
      <c r="DE323" s="5"/>
      <c r="DF323" s="5"/>
      <c r="DG323" s="5"/>
      <c r="DH323" s="5"/>
      <c r="DI323" s="5"/>
      <c r="DJ323" s="5"/>
      <c r="DK323" s="5"/>
      <c r="DL323" s="5"/>
      <c r="DM323" s="5"/>
      <c r="DN323" s="5"/>
      <c r="DO323" s="5"/>
      <c r="DP323" s="5"/>
      <c r="DQ323" s="5"/>
      <c r="DR323" s="5"/>
      <c r="DS323" s="5"/>
      <c r="DT323" s="5"/>
      <c r="DU323" s="5"/>
      <c r="DV323" s="5"/>
      <c r="DW323" s="5"/>
      <c r="DX323" s="5"/>
      <c r="DY323" s="5"/>
      <c r="DZ323" s="5"/>
      <c r="EA323" s="5"/>
      <c r="EB323" s="5"/>
      <c r="EC323" s="5"/>
      <c r="ED323" s="5"/>
      <c r="EE323" s="5"/>
      <c r="EF323" s="5"/>
      <c r="EG323" s="5"/>
      <c r="EH323" s="5"/>
      <c r="EI323" s="5"/>
      <c r="EJ323" s="5"/>
      <c r="EK323" s="5"/>
      <c r="EL323" s="5"/>
      <c r="EM323" s="5"/>
      <c r="EN323" s="5"/>
      <c r="EO323" s="5"/>
      <c r="EP323" s="5"/>
      <c r="EQ323" s="5"/>
      <c r="ER323" s="5"/>
      <c r="ES323" s="5"/>
      <c r="ET323" s="5"/>
      <c r="EU323" s="5"/>
      <c r="EV323" s="5"/>
      <c r="EW323" s="5"/>
      <c r="EX323" s="5"/>
      <c r="EY323" s="5"/>
      <c r="EZ323" s="5"/>
      <c r="FA323" s="5"/>
      <c r="FB323" s="5"/>
      <c r="FC323" s="5"/>
    </row>
    <row r="324" spans="1:159" ht="15" customHeight="1">
      <c r="A324" s="7">
        <v>5</v>
      </c>
      <c r="B324" s="55" t="str">
        <f>VLOOKUP(Ruimtestaat[[#This Row],[Code]],Locaties[[Code]:[Locatie]],2,FALSE)</f>
        <v>Willem van Oranje – Waalwijk</v>
      </c>
      <c r="C324" s="55" t="str">
        <f>VLOOKUP(Ruimtestaat[[#This Row],[Code]],Locaties[[#All],[Code]:[Adres]],3,FALSE)</f>
        <v>De Gaard 4</v>
      </c>
      <c r="D324" s="55" t="str">
        <f>VLOOKUP(Ruimtestaat[[#This Row],[Code]],Locaties[#All],4,FALSE)</f>
        <v>Waalwijk</v>
      </c>
      <c r="E324" s="56" t="s">
        <v>358</v>
      </c>
      <c r="F324" s="44" t="s">
        <v>392</v>
      </c>
      <c r="G324" s="7" t="s">
        <v>372</v>
      </c>
      <c r="H324" s="56" t="s">
        <v>158</v>
      </c>
      <c r="I324" s="7">
        <v>10</v>
      </c>
      <c r="J324" s="56" t="str">
        <f>VLOOKUP(Ruimtestaat[[#This Row],[Ruimte code]],Ruimtegroepen[[#All],[Code]:[Ruimte omschrijving]],2,FALSE)</f>
        <v>Trappenhuizen/lift</v>
      </c>
      <c r="K324" s="44" t="s">
        <v>20</v>
      </c>
      <c r="L324" s="47" t="s">
        <v>373</v>
      </c>
      <c r="M324" s="147">
        <v>15</v>
      </c>
      <c r="N324" s="44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  <c r="CP324" s="5"/>
      <c r="CQ324" s="5"/>
      <c r="CR324" s="5"/>
      <c r="CS324" s="5"/>
      <c r="CT324" s="5"/>
      <c r="CU324" s="5"/>
      <c r="CV324" s="5"/>
      <c r="CW324" s="5"/>
      <c r="CX324" s="5"/>
      <c r="CY324" s="5"/>
      <c r="CZ324" s="5"/>
      <c r="DA324" s="5"/>
      <c r="DB324" s="5"/>
      <c r="DC324" s="5"/>
      <c r="DD324" s="5"/>
      <c r="DE324" s="5"/>
      <c r="DF324" s="5"/>
      <c r="DG324" s="5"/>
      <c r="DH324" s="5"/>
      <c r="DI324" s="5"/>
      <c r="DJ324" s="5"/>
      <c r="DK324" s="5"/>
      <c r="DL324" s="5"/>
      <c r="DM324" s="5"/>
      <c r="DN324" s="5"/>
      <c r="DO324" s="5"/>
      <c r="DP324" s="5"/>
      <c r="DQ324" s="5"/>
      <c r="DR324" s="5"/>
      <c r="DS324" s="5"/>
      <c r="DT324" s="5"/>
      <c r="DU324" s="5"/>
      <c r="DV324" s="5"/>
      <c r="DW324" s="5"/>
      <c r="DX324" s="5"/>
      <c r="DY324" s="5"/>
      <c r="DZ324" s="5"/>
      <c r="EA324" s="5"/>
      <c r="EB324" s="5"/>
      <c r="EC324" s="5"/>
      <c r="ED324" s="5"/>
      <c r="EE324" s="5"/>
      <c r="EF324" s="5"/>
      <c r="EG324" s="5"/>
      <c r="EH324" s="5"/>
      <c r="EI324" s="5"/>
      <c r="EJ324" s="5"/>
      <c r="EK324" s="5"/>
      <c r="EL324" s="5"/>
      <c r="EM324" s="5"/>
      <c r="EN324" s="5"/>
      <c r="EO324" s="5"/>
      <c r="EP324" s="5"/>
      <c r="EQ324" s="5"/>
      <c r="ER324" s="5"/>
      <c r="ES324" s="5"/>
      <c r="ET324" s="5"/>
      <c r="EU324" s="5"/>
      <c r="EV324" s="5"/>
      <c r="EW324" s="5"/>
      <c r="EX324" s="5"/>
      <c r="EY324" s="5"/>
      <c r="EZ324" s="5"/>
      <c r="FA324" s="5"/>
      <c r="FB324" s="5"/>
      <c r="FC324" s="5"/>
    </row>
    <row r="325" spans="1:159" ht="15" customHeight="1">
      <c r="A325" s="7">
        <v>5</v>
      </c>
      <c r="B325" s="55" t="str">
        <f>VLOOKUP(Ruimtestaat[[#This Row],[Code]],Locaties[[Code]:[Locatie]],2,FALSE)</f>
        <v>Willem van Oranje – Waalwijk</v>
      </c>
      <c r="C325" s="55" t="str">
        <f>VLOOKUP(Ruimtestaat[[#This Row],[Code]],Locaties[[#All],[Code]:[Adres]],3,FALSE)</f>
        <v>De Gaard 4</v>
      </c>
      <c r="D325" s="55" t="str">
        <f>VLOOKUP(Ruimtestaat[[#This Row],[Code]],Locaties[#All],4,FALSE)</f>
        <v>Waalwijk</v>
      </c>
      <c r="E325" s="56" t="s">
        <v>358</v>
      </c>
      <c r="F325" s="44" t="s">
        <v>401</v>
      </c>
      <c r="G325" s="7" t="s">
        <v>222</v>
      </c>
      <c r="H325" s="56" t="s">
        <v>159</v>
      </c>
      <c r="I325" s="7">
        <v>6</v>
      </c>
      <c r="J325" s="56" t="str">
        <f>VLOOKUP(Ruimtestaat[[#This Row],[Ruimte code]],Ruimtegroepen[[#All],[Code]:[Ruimte omschrijving]],2,FALSE)</f>
        <v>Gangen/hallen</v>
      </c>
      <c r="K325" s="44" t="s">
        <v>18</v>
      </c>
      <c r="L325" s="47" t="s">
        <v>124</v>
      </c>
      <c r="M325" s="147">
        <v>25</v>
      </c>
      <c r="N325" s="149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  <c r="CP325" s="5"/>
      <c r="CQ325" s="5"/>
      <c r="CR325" s="5"/>
      <c r="CS325" s="5"/>
      <c r="CT325" s="5"/>
      <c r="CU325" s="5"/>
      <c r="CV325" s="5"/>
      <c r="CW325" s="5"/>
      <c r="CX325" s="5"/>
      <c r="CY325" s="5"/>
      <c r="CZ325" s="5"/>
      <c r="DA325" s="5"/>
      <c r="DB325" s="5"/>
      <c r="DC325" s="5"/>
      <c r="DD325" s="5"/>
      <c r="DE325" s="5"/>
      <c r="DF325" s="5"/>
      <c r="DG325" s="5"/>
      <c r="DH325" s="5"/>
      <c r="DI325" s="5"/>
      <c r="DJ325" s="5"/>
      <c r="DK325" s="5"/>
      <c r="DL325" s="5"/>
      <c r="DM325" s="5"/>
      <c r="DN325" s="5"/>
      <c r="DO325" s="5"/>
      <c r="DP325" s="5"/>
      <c r="DQ325" s="5"/>
      <c r="DR325" s="5"/>
      <c r="DS325" s="5"/>
      <c r="DT325" s="5"/>
      <c r="DU325" s="5"/>
      <c r="DV325" s="5"/>
      <c r="DW325" s="5"/>
      <c r="DX325" s="5"/>
      <c r="DY325" s="5"/>
      <c r="DZ325" s="5"/>
      <c r="EA325" s="5"/>
      <c r="EB325" s="5"/>
      <c r="EC325" s="5"/>
      <c r="ED325" s="5"/>
      <c r="EE325" s="5"/>
      <c r="EF325" s="5"/>
      <c r="EG325" s="5"/>
      <c r="EH325" s="5"/>
      <c r="EI325" s="5"/>
      <c r="EJ325" s="5"/>
      <c r="EK325" s="5"/>
      <c r="EL325" s="5"/>
      <c r="EM325" s="5"/>
      <c r="EN325" s="5"/>
      <c r="EO325" s="5"/>
      <c r="EP325" s="5"/>
      <c r="EQ325" s="5"/>
      <c r="ER325" s="5"/>
      <c r="ES325" s="5"/>
      <c r="ET325" s="5"/>
      <c r="EU325" s="5"/>
      <c r="EV325" s="5"/>
      <c r="EW325" s="5"/>
      <c r="EX325" s="5"/>
      <c r="EY325" s="5"/>
      <c r="EZ325" s="5"/>
      <c r="FA325" s="5"/>
      <c r="FB325" s="5"/>
      <c r="FC325" s="5"/>
    </row>
    <row r="326" spans="1:159" ht="15" customHeight="1">
      <c r="A326" s="7">
        <v>5</v>
      </c>
      <c r="B326" s="55" t="str">
        <f>VLOOKUP(Ruimtestaat[[#This Row],[Code]],Locaties[[Code]:[Locatie]],2,FALSE)</f>
        <v>Willem van Oranje – Waalwijk</v>
      </c>
      <c r="C326" s="55" t="str">
        <f>VLOOKUP(Ruimtestaat[[#This Row],[Code]],Locaties[[#All],[Code]:[Adres]],3,FALSE)</f>
        <v>De Gaard 4</v>
      </c>
      <c r="D326" s="55" t="str">
        <f>VLOOKUP(Ruimtestaat[[#This Row],[Code]],Locaties[#All],4,FALSE)</f>
        <v>Waalwijk</v>
      </c>
      <c r="E326" s="56" t="s">
        <v>358</v>
      </c>
      <c r="F326" s="44" t="s">
        <v>401</v>
      </c>
      <c r="G326" s="7" t="s">
        <v>233</v>
      </c>
      <c r="H326" s="56" t="s">
        <v>134</v>
      </c>
      <c r="I326" s="7">
        <v>16</v>
      </c>
      <c r="J326" s="56" t="str">
        <f>VLOOKUP(Ruimtestaat[[#This Row],[Ruimte code]],Ruimtegroepen[[#All],[Code]:[Ruimte omschrijving]],2,FALSE)</f>
        <v>Leslokalen</v>
      </c>
      <c r="K326" s="44" t="s">
        <v>18</v>
      </c>
      <c r="L326" s="47" t="s">
        <v>124</v>
      </c>
      <c r="M326" s="147">
        <v>70</v>
      </c>
      <c r="N326" s="149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  <c r="CP326" s="5"/>
      <c r="CQ326" s="5"/>
      <c r="CR326" s="5"/>
      <c r="CS326" s="5"/>
      <c r="CT326" s="5"/>
      <c r="CU326" s="5"/>
      <c r="CV326" s="5"/>
      <c r="CW326" s="5"/>
      <c r="CX326" s="5"/>
      <c r="CY326" s="5"/>
      <c r="CZ326" s="5"/>
      <c r="DA326" s="5"/>
      <c r="DB326" s="5"/>
      <c r="DC326" s="5"/>
      <c r="DD326" s="5"/>
      <c r="DE326" s="5"/>
      <c r="DF326" s="5"/>
      <c r="DG326" s="5"/>
      <c r="DH326" s="5"/>
      <c r="DI326" s="5"/>
      <c r="DJ326" s="5"/>
      <c r="DK326" s="5"/>
      <c r="DL326" s="5"/>
      <c r="DM326" s="5"/>
      <c r="DN326" s="5"/>
      <c r="DO326" s="5"/>
      <c r="DP326" s="5"/>
      <c r="DQ326" s="5"/>
      <c r="DR326" s="5"/>
      <c r="DS326" s="5"/>
      <c r="DT326" s="5"/>
      <c r="DU326" s="5"/>
      <c r="DV326" s="5"/>
      <c r="DW326" s="5"/>
      <c r="DX326" s="5"/>
      <c r="DY326" s="5"/>
      <c r="DZ326" s="5"/>
      <c r="EA326" s="5"/>
      <c r="EB326" s="5"/>
      <c r="EC326" s="5"/>
      <c r="ED326" s="5"/>
      <c r="EE326" s="5"/>
      <c r="EF326" s="5"/>
      <c r="EG326" s="5"/>
      <c r="EH326" s="5"/>
      <c r="EI326" s="5"/>
      <c r="EJ326" s="5"/>
      <c r="EK326" s="5"/>
      <c r="EL326" s="5"/>
      <c r="EM326" s="5"/>
      <c r="EN326" s="5"/>
      <c r="EO326" s="5"/>
      <c r="EP326" s="5"/>
      <c r="EQ326" s="5"/>
      <c r="ER326" s="5"/>
      <c r="ES326" s="5"/>
      <c r="ET326" s="5"/>
      <c r="EU326" s="5"/>
      <c r="EV326" s="5"/>
      <c r="EW326" s="5"/>
      <c r="EX326" s="5"/>
      <c r="EY326" s="5"/>
      <c r="EZ326" s="5"/>
      <c r="FA326" s="5"/>
      <c r="FB326" s="5"/>
      <c r="FC326" s="5"/>
    </row>
    <row r="327" spans="1:159" ht="15" customHeight="1">
      <c r="A327" s="7">
        <v>5</v>
      </c>
      <c r="B327" s="55" t="str">
        <f>VLOOKUP(Ruimtestaat[[#This Row],[Code]],Locaties[[Code]:[Locatie]],2,FALSE)</f>
        <v>Willem van Oranje – Waalwijk</v>
      </c>
      <c r="C327" s="55" t="str">
        <f>VLOOKUP(Ruimtestaat[[#This Row],[Code]],Locaties[[#All],[Code]:[Adres]],3,FALSE)</f>
        <v>De Gaard 4</v>
      </c>
      <c r="D327" s="55" t="str">
        <f>VLOOKUP(Ruimtestaat[[#This Row],[Code]],Locaties[#All],4,FALSE)</f>
        <v>Waalwijk</v>
      </c>
      <c r="E327" s="56" t="s">
        <v>358</v>
      </c>
      <c r="F327" s="44" t="s">
        <v>401</v>
      </c>
      <c r="G327" s="7" t="s">
        <v>235</v>
      </c>
      <c r="H327" s="56" t="s">
        <v>134</v>
      </c>
      <c r="I327" s="7">
        <v>16</v>
      </c>
      <c r="J327" s="56" t="str">
        <f>VLOOKUP(Ruimtestaat[[#This Row],[Ruimte code]],Ruimtegroepen[[#All],[Code]:[Ruimte omschrijving]],2,FALSE)</f>
        <v>Leslokalen</v>
      </c>
      <c r="K327" s="44" t="s">
        <v>18</v>
      </c>
      <c r="L327" s="47" t="s">
        <v>124</v>
      </c>
      <c r="M327" s="147">
        <v>42</v>
      </c>
      <c r="N327" s="44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  <c r="CP327" s="5"/>
      <c r="CQ327" s="5"/>
      <c r="CR327" s="5"/>
      <c r="CS327" s="5"/>
      <c r="CT327" s="5"/>
      <c r="CU327" s="5"/>
      <c r="CV327" s="5"/>
      <c r="CW327" s="5"/>
      <c r="CX327" s="5"/>
      <c r="CY327" s="5"/>
      <c r="CZ327" s="5"/>
      <c r="DA327" s="5"/>
      <c r="DB327" s="5"/>
      <c r="DC327" s="5"/>
      <c r="DD327" s="5"/>
      <c r="DE327" s="5"/>
      <c r="DF327" s="5"/>
      <c r="DG327" s="5"/>
      <c r="DH327" s="5"/>
      <c r="DI327" s="5"/>
      <c r="DJ327" s="5"/>
      <c r="DK327" s="5"/>
      <c r="DL327" s="5"/>
      <c r="DM327" s="5"/>
      <c r="DN327" s="5"/>
      <c r="DO327" s="5"/>
      <c r="DP327" s="5"/>
      <c r="DQ327" s="5"/>
      <c r="DR327" s="5"/>
      <c r="DS327" s="5"/>
      <c r="DT327" s="5"/>
      <c r="DU327" s="5"/>
      <c r="DV327" s="5"/>
      <c r="DW327" s="5"/>
      <c r="DX327" s="5"/>
      <c r="DY327" s="5"/>
      <c r="DZ327" s="5"/>
      <c r="EA327" s="5"/>
      <c r="EB327" s="5"/>
      <c r="EC327" s="5"/>
      <c r="ED327" s="5"/>
      <c r="EE327" s="5"/>
      <c r="EF327" s="5"/>
      <c r="EG327" s="5"/>
      <c r="EH327" s="5"/>
      <c r="EI327" s="5"/>
      <c r="EJ327" s="5"/>
      <c r="EK327" s="5"/>
      <c r="EL327" s="5"/>
      <c r="EM327" s="5"/>
      <c r="EN327" s="5"/>
      <c r="EO327" s="5"/>
      <c r="EP327" s="5"/>
      <c r="EQ327" s="5"/>
      <c r="ER327" s="5"/>
      <c r="ES327" s="5"/>
      <c r="ET327" s="5"/>
      <c r="EU327" s="5"/>
      <c r="EV327" s="5"/>
      <c r="EW327" s="5"/>
      <c r="EX327" s="5"/>
      <c r="EY327" s="5"/>
      <c r="EZ327" s="5"/>
      <c r="FA327" s="5"/>
      <c r="FB327" s="5"/>
      <c r="FC327" s="5"/>
    </row>
    <row r="328" spans="1:159" ht="15" customHeight="1">
      <c r="A328" s="7">
        <v>5</v>
      </c>
      <c r="B328" s="55" t="str">
        <f>VLOOKUP(Ruimtestaat[[#This Row],[Code]],Locaties[[Code]:[Locatie]],2,FALSE)</f>
        <v>Willem van Oranje – Waalwijk</v>
      </c>
      <c r="C328" s="55" t="str">
        <f>VLOOKUP(Ruimtestaat[[#This Row],[Code]],Locaties[[#All],[Code]:[Adres]],3,FALSE)</f>
        <v>De Gaard 4</v>
      </c>
      <c r="D328" s="55" t="str">
        <f>VLOOKUP(Ruimtestaat[[#This Row],[Code]],Locaties[#All],4,FALSE)</f>
        <v>Waalwijk</v>
      </c>
      <c r="E328" s="56" t="s">
        <v>358</v>
      </c>
      <c r="F328" s="44" t="s">
        <v>401</v>
      </c>
      <c r="G328" s="7" t="s">
        <v>236</v>
      </c>
      <c r="H328" s="56" t="s">
        <v>165</v>
      </c>
      <c r="I328" s="7">
        <v>15</v>
      </c>
      <c r="J328" s="56" t="str">
        <f>VLOOKUP(Ruimtestaat[[#This Row],[Ruimte code]],Ruimtegroepen[[#All],[Code]:[Ruimte omschrijving]],2,FALSE)</f>
        <v>Keuken/pantry</v>
      </c>
      <c r="K328" s="44" t="s">
        <v>19</v>
      </c>
      <c r="L328" s="47" t="s">
        <v>367</v>
      </c>
      <c r="M328" s="147">
        <v>25</v>
      </c>
      <c r="N328" s="149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  <c r="CP328" s="5"/>
      <c r="CQ328" s="5"/>
      <c r="CR328" s="5"/>
      <c r="CS328" s="5"/>
      <c r="CT328" s="5"/>
      <c r="CU328" s="5"/>
      <c r="CV328" s="5"/>
      <c r="CW328" s="5"/>
      <c r="CX328" s="5"/>
      <c r="CY328" s="5"/>
      <c r="CZ328" s="5"/>
      <c r="DA328" s="5"/>
      <c r="DB328" s="5"/>
      <c r="DC328" s="5"/>
      <c r="DD328" s="5"/>
      <c r="DE328" s="5"/>
      <c r="DF328" s="5"/>
      <c r="DG328" s="5"/>
      <c r="DH328" s="5"/>
      <c r="DI328" s="5"/>
      <c r="DJ328" s="5"/>
      <c r="DK328" s="5"/>
      <c r="DL328" s="5"/>
      <c r="DM328" s="5"/>
      <c r="DN328" s="5"/>
      <c r="DO328" s="5"/>
      <c r="DP328" s="5"/>
      <c r="DQ328" s="5"/>
      <c r="DR328" s="5"/>
      <c r="DS328" s="5"/>
      <c r="DT328" s="5"/>
      <c r="DU328" s="5"/>
      <c r="DV328" s="5"/>
      <c r="DW328" s="5"/>
      <c r="DX328" s="5"/>
      <c r="DY328" s="5"/>
      <c r="DZ328" s="5"/>
      <c r="EA328" s="5"/>
      <c r="EB328" s="5"/>
      <c r="EC328" s="5"/>
      <c r="ED328" s="5"/>
      <c r="EE328" s="5"/>
      <c r="EF328" s="5"/>
      <c r="EG328" s="5"/>
      <c r="EH328" s="5"/>
      <c r="EI328" s="5"/>
      <c r="EJ328" s="5"/>
      <c r="EK328" s="5"/>
      <c r="EL328" s="5"/>
      <c r="EM328" s="5"/>
      <c r="EN328" s="5"/>
      <c r="EO328" s="5"/>
      <c r="EP328" s="5"/>
      <c r="EQ328" s="5"/>
      <c r="ER328" s="5"/>
      <c r="ES328" s="5"/>
      <c r="ET328" s="5"/>
      <c r="EU328" s="5"/>
      <c r="EV328" s="5"/>
      <c r="EW328" s="5"/>
      <c r="EX328" s="5"/>
      <c r="EY328" s="5"/>
      <c r="EZ328" s="5"/>
      <c r="FA328" s="5"/>
      <c r="FB328" s="5"/>
      <c r="FC328" s="5"/>
    </row>
    <row r="329" spans="1:159" ht="15" customHeight="1">
      <c r="A329" s="7">
        <v>5</v>
      </c>
      <c r="B329" s="55" t="str">
        <f>VLOOKUP(Ruimtestaat[[#This Row],[Code]],Locaties[[Code]:[Locatie]],2,FALSE)</f>
        <v>Willem van Oranje – Waalwijk</v>
      </c>
      <c r="C329" s="55" t="str">
        <f>VLOOKUP(Ruimtestaat[[#This Row],[Code]],Locaties[[#All],[Code]:[Adres]],3,FALSE)</f>
        <v>De Gaard 4</v>
      </c>
      <c r="D329" s="55" t="str">
        <f>VLOOKUP(Ruimtestaat[[#This Row],[Code]],Locaties[#All],4,FALSE)</f>
        <v>Waalwijk</v>
      </c>
      <c r="E329" s="56" t="s">
        <v>358</v>
      </c>
      <c r="F329" s="44" t="s">
        <v>401</v>
      </c>
      <c r="G329" s="7" t="s">
        <v>374</v>
      </c>
      <c r="H329" s="56" t="s">
        <v>134</v>
      </c>
      <c r="I329" s="7">
        <v>16</v>
      </c>
      <c r="J329" s="56" t="str">
        <f>VLOOKUP(Ruimtestaat[[#This Row],[Ruimte code]],Ruimtegroepen[[#All],[Code]:[Ruimte omschrijving]],2,FALSE)</f>
        <v>Leslokalen</v>
      </c>
      <c r="K329" s="44" t="s">
        <v>18</v>
      </c>
      <c r="L329" s="47" t="s">
        <v>124</v>
      </c>
      <c r="M329" s="147">
        <v>42.5</v>
      </c>
      <c r="N329" s="149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  <c r="CP329" s="5"/>
      <c r="CQ329" s="5"/>
      <c r="CR329" s="5"/>
      <c r="CS329" s="5"/>
      <c r="CT329" s="5"/>
      <c r="CU329" s="5"/>
      <c r="CV329" s="5"/>
      <c r="CW329" s="5"/>
      <c r="CX329" s="5"/>
      <c r="CY329" s="5"/>
      <c r="CZ329" s="5"/>
      <c r="DA329" s="5"/>
      <c r="DB329" s="5"/>
      <c r="DC329" s="5"/>
      <c r="DD329" s="5"/>
      <c r="DE329" s="5"/>
      <c r="DF329" s="5"/>
      <c r="DG329" s="5"/>
      <c r="DH329" s="5"/>
      <c r="DI329" s="5"/>
      <c r="DJ329" s="5"/>
      <c r="DK329" s="5"/>
      <c r="DL329" s="5"/>
      <c r="DM329" s="5"/>
      <c r="DN329" s="5"/>
      <c r="DO329" s="5"/>
      <c r="DP329" s="5"/>
      <c r="DQ329" s="5"/>
      <c r="DR329" s="5"/>
      <c r="DS329" s="5"/>
      <c r="DT329" s="5"/>
      <c r="DU329" s="5"/>
      <c r="DV329" s="5"/>
      <c r="DW329" s="5"/>
      <c r="DX329" s="5"/>
      <c r="DY329" s="5"/>
      <c r="DZ329" s="5"/>
      <c r="EA329" s="5"/>
      <c r="EB329" s="5"/>
      <c r="EC329" s="5"/>
      <c r="ED329" s="5"/>
      <c r="EE329" s="5"/>
      <c r="EF329" s="5"/>
      <c r="EG329" s="5"/>
      <c r="EH329" s="5"/>
      <c r="EI329" s="5"/>
      <c r="EJ329" s="5"/>
      <c r="EK329" s="5"/>
      <c r="EL329" s="5"/>
      <c r="EM329" s="5"/>
      <c r="EN329" s="5"/>
      <c r="EO329" s="5"/>
      <c r="EP329" s="5"/>
      <c r="EQ329" s="5"/>
      <c r="ER329" s="5"/>
      <c r="ES329" s="5"/>
      <c r="ET329" s="5"/>
      <c r="EU329" s="5"/>
      <c r="EV329" s="5"/>
      <c r="EW329" s="5"/>
      <c r="EX329" s="5"/>
      <c r="EY329" s="5"/>
      <c r="EZ329" s="5"/>
      <c r="FA329" s="5"/>
      <c r="FB329" s="5"/>
      <c r="FC329" s="5"/>
    </row>
    <row r="330" spans="1:159" ht="15" customHeight="1">
      <c r="A330" s="7">
        <v>5</v>
      </c>
      <c r="B330" s="55" t="str">
        <f>VLOOKUP(Ruimtestaat[[#This Row],[Code]],Locaties[[Code]:[Locatie]],2,FALSE)</f>
        <v>Willem van Oranje – Waalwijk</v>
      </c>
      <c r="C330" s="55" t="str">
        <f>VLOOKUP(Ruimtestaat[[#This Row],[Code]],Locaties[[#All],[Code]:[Adres]],3,FALSE)</f>
        <v>De Gaard 4</v>
      </c>
      <c r="D330" s="55" t="str">
        <f>VLOOKUP(Ruimtestaat[[#This Row],[Code]],Locaties[#All],4,FALSE)</f>
        <v>Waalwijk</v>
      </c>
      <c r="E330" s="56" t="s">
        <v>358</v>
      </c>
      <c r="F330" s="44" t="s">
        <v>401</v>
      </c>
      <c r="G330" s="7" t="s">
        <v>375</v>
      </c>
      <c r="H330" s="56" t="s">
        <v>139</v>
      </c>
      <c r="I330" s="7">
        <v>2</v>
      </c>
      <c r="J330" s="56" t="str">
        <f>VLOOKUP(Ruimtestaat[[#This Row],[Ruimte code]],Ruimtegroepen[[#All],[Code]:[Ruimte omschrijving]],2,FALSE)</f>
        <v>Kantoren</v>
      </c>
      <c r="K330" s="44" t="s">
        <v>18</v>
      </c>
      <c r="L330" s="47" t="s">
        <v>124</v>
      </c>
      <c r="M330" s="147">
        <v>21.9</v>
      </c>
      <c r="N330" s="44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  <c r="BO330" s="5"/>
      <c r="BP330" s="5"/>
      <c r="BQ330" s="5"/>
      <c r="BR330" s="5"/>
      <c r="BS330" s="5"/>
      <c r="BT330" s="5"/>
      <c r="BU330" s="5"/>
      <c r="BV330" s="5"/>
      <c r="BW330" s="5"/>
      <c r="BX330" s="5"/>
      <c r="BY330" s="5"/>
      <c r="BZ330" s="5"/>
      <c r="CA330" s="5"/>
      <c r="CB330" s="5"/>
      <c r="CC330" s="5"/>
      <c r="CD330" s="5"/>
      <c r="CE330" s="5"/>
      <c r="CF330" s="5"/>
      <c r="CG330" s="5"/>
      <c r="CH330" s="5"/>
      <c r="CI330" s="5"/>
      <c r="CJ330" s="5"/>
      <c r="CK330" s="5"/>
      <c r="CL330" s="5"/>
      <c r="CM330" s="5"/>
      <c r="CN330" s="5"/>
      <c r="CO330" s="5"/>
      <c r="CP330" s="5"/>
      <c r="CQ330" s="5"/>
      <c r="CR330" s="5"/>
      <c r="CS330" s="5"/>
      <c r="CT330" s="5"/>
      <c r="CU330" s="5"/>
      <c r="CV330" s="5"/>
      <c r="CW330" s="5"/>
      <c r="CX330" s="5"/>
      <c r="CY330" s="5"/>
      <c r="CZ330" s="5"/>
      <c r="DA330" s="5"/>
      <c r="DB330" s="5"/>
      <c r="DC330" s="5"/>
      <c r="DD330" s="5"/>
      <c r="DE330" s="5"/>
      <c r="DF330" s="5"/>
      <c r="DG330" s="5"/>
      <c r="DH330" s="5"/>
      <c r="DI330" s="5"/>
      <c r="DJ330" s="5"/>
      <c r="DK330" s="5"/>
      <c r="DL330" s="5"/>
      <c r="DM330" s="5"/>
      <c r="DN330" s="5"/>
      <c r="DO330" s="5"/>
      <c r="DP330" s="5"/>
      <c r="DQ330" s="5"/>
      <c r="DR330" s="5"/>
      <c r="DS330" s="5"/>
      <c r="DT330" s="5"/>
      <c r="DU330" s="5"/>
      <c r="DV330" s="5"/>
      <c r="DW330" s="5"/>
      <c r="DX330" s="5"/>
      <c r="DY330" s="5"/>
      <c r="DZ330" s="5"/>
      <c r="EA330" s="5"/>
      <c r="EB330" s="5"/>
      <c r="EC330" s="5"/>
      <c r="ED330" s="5"/>
      <c r="EE330" s="5"/>
      <c r="EF330" s="5"/>
      <c r="EG330" s="5"/>
      <c r="EH330" s="5"/>
      <c r="EI330" s="5"/>
      <c r="EJ330" s="5"/>
      <c r="EK330" s="5"/>
      <c r="EL330" s="5"/>
      <c r="EM330" s="5"/>
      <c r="EN330" s="5"/>
      <c r="EO330" s="5"/>
      <c r="EP330" s="5"/>
      <c r="EQ330" s="5"/>
      <c r="ER330" s="5"/>
      <c r="ES330" s="5"/>
      <c r="ET330" s="5"/>
      <c r="EU330" s="5"/>
      <c r="EV330" s="5"/>
      <c r="EW330" s="5"/>
      <c r="EX330" s="5"/>
      <c r="EY330" s="5"/>
      <c r="EZ330" s="5"/>
      <c r="FA330" s="5"/>
      <c r="FB330" s="5"/>
      <c r="FC330" s="5"/>
    </row>
    <row r="331" spans="1:159" ht="15" customHeight="1">
      <c r="A331" s="7">
        <v>5</v>
      </c>
      <c r="B331" s="55" t="str">
        <f>VLOOKUP(Ruimtestaat[[#This Row],[Code]],Locaties[[Code]:[Locatie]],2,FALSE)</f>
        <v>Willem van Oranje – Waalwijk</v>
      </c>
      <c r="C331" s="55" t="str">
        <f>VLOOKUP(Ruimtestaat[[#This Row],[Code]],Locaties[[#All],[Code]:[Adres]],3,FALSE)</f>
        <v>De Gaard 4</v>
      </c>
      <c r="D331" s="55" t="str">
        <f>VLOOKUP(Ruimtestaat[[#This Row],[Code]],Locaties[#All],4,FALSE)</f>
        <v>Waalwijk</v>
      </c>
      <c r="E331" s="56" t="s">
        <v>358</v>
      </c>
      <c r="F331" s="44" t="s">
        <v>401</v>
      </c>
      <c r="G331" s="7" t="s">
        <v>243</v>
      </c>
      <c r="H331" s="56" t="s">
        <v>134</v>
      </c>
      <c r="I331" s="7">
        <v>16</v>
      </c>
      <c r="J331" s="56" t="str">
        <f>VLOOKUP(Ruimtestaat[[#This Row],[Ruimte code]],Ruimtegroepen[[#All],[Code]:[Ruimte omschrijving]],2,FALSE)</f>
        <v>Leslokalen</v>
      </c>
      <c r="K331" s="44" t="s">
        <v>18</v>
      </c>
      <c r="L331" s="47" t="s">
        <v>124</v>
      </c>
      <c r="M331" s="147">
        <v>44.9</v>
      </c>
      <c r="N331" s="149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  <c r="BO331" s="5"/>
      <c r="BP331" s="5"/>
      <c r="BQ331" s="5"/>
      <c r="BR331" s="5"/>
      <c r="BS331" s="5"/>
      <c r="BT331" s="5"/>
      <c r="BU331" s="5"/>
      <c r="BV331" s="5"/>
      <c r="BW331" s="5"/>
      <c r="BX331" s="5"/>
      <c r="BY331" s="5"/>
      <c r="BZ331" s="5"/>
      <c r="CA331" s="5"/>
      <c r="CB331" s="5"/>
      <c r="CC331" s="5"/>
      <c r="CD331" s="5"/>
      <c r="CE331" s="5"/>
      <c r="CF331" s="5"/>
      <c r="CG331" s="5"/>
      <c r="CH331" s="5"/>
      <c r="CI331" s="5"/>
      <c r="CJ331" s="5"/>
      <c r="CK331" s="5"/>
      <c r="CL331" s="5"/>
      <c r="CM331" s="5"/>
      <c r="CN331" s="5"/>
      <c r="CO331" s="5"/>
      <c r="CP331" s="5"/>
      <c r="CQ331" s="5"/>
      <c r="CR331" s="5"/>
      <c r="CS331" s="5"/>
      <c r="CT331" s="5"/>
      <c r="CU331" s="5"/>
      <c r="CV331" s="5"/>
      <c r="CW331" s="5"/>
      <c r="CX331" s="5"/>
      <c r="CY331" s="5"/>
      <c r="CZ331" s="5"/>
      <c r="DA331" s="5"/>
      <c r="DB331" s="5"/>
      <c r="DC331" s="5"/>
      <c r="DD331" s="5"/>
      <c r="DE331" s="5"/>
      <c r="DF331" s="5"/>
      <c r="DG331" s="5"/>
      <c r="DH331" s="5"/>
      <c r="DI331" s="5"/>
      <c r="DJ331" s="5"/>
      <c r="DK331" s="5"/>
      <c r="DL331" s="5"/>
      <c r="DM331" s="5"/>
      <c r="DN331" s="5"/>
      <c r="DO331" s="5"/>
      <c r="DP331" s="5"/>
      <c r="DQ331" s="5"/>
      <c r="DR331" s="5"/>
      <c r="DS331" s="5"/>
      <c r="DT331" s="5"/>
      <c r="DU331" s="5"/>
      <c r="DV331" s="5"/>
      <c r="DW331" s="5"/>
      <c r="DX331" s="5"/>
      <c r="DY331" s="5"/>
      <c r="DZ331" s="5"/>
      <c r="EA331" s="5"/>
      <c r="EB331" s="5"/>
      <c r="EC331" s="5"/>
      <c r="ED331" s="5"/>
      <c r="EE331" s="5"/>
      <c r="EF331" s="5"/>
      <c r="EG331" s="5"/>
      <c r="EH331" s="5"/>
      <c r="EI331" s="5"/>
      <c r="EJ331" s="5"/>
      <c r="EK331" s="5"/>
      <c r="EL331" s="5"/>
      <c r="EM331" s="5"/>
      <c r="EN331" s="5"/>
      <c r="EO331" s="5"/>
      <c r="EP331" s="5"/>
      <c r="EQ331" s="5"/>
      <c r="ER331" s="5"/>
      <c r="ES331" s="5"/>
      <c r="ET331" s="5"/>
      <c r="EU331" s="5"/>
      <c r="EV331" s="5"/>
      <c r="EW331" s="5"/>
      <c r="EX331" s="5"/>
      <c r="EY331" s="5"/>
      <c r="EZ331" s="5"/>
      <c r="FA331" s="5"/>
      <c r="FB331" s="5"/>
      <c r="FC331" s="5"/>
    </row>
    <row r="332" spans="1:159" ht="15" customHeight="1">
      <c r="A332" s="7">
        <v>5</v>
      </c>
      <c r="B332" s="55" t="str">
        <f>VLOOKUP(Ruimtestaat[[#This Row],[Code]],Locaties[[Code]:[Locatie]],2,FALSE)</f>
        <v>Willem van Oranje – Waalwijk</v>
      </c>
      <c r="C332" s="55" t="str">
        <f>VLOOKUP(Ruimtestaat[[#This Row],[Code]],Locaties[[#All],[Code]:[Adres]],3,FALSE)</f>
        <v>De Gaard 4</v>
      </c>
      <c r="D332" s="55" t="str">
        <f>VLOOKUP(Ruimtestaat[[#This Row],[Code]],Locaties[#All],4,FALSE)</f>
        <v>Waalwijk</v>
      </c>
      <c r="E332" s="56" t="s">
        <v>358</v>
      </c>
      <c r="F332" s="44" t="s">
        <v>401</v>
      </c>
      <c r="G332" s="7" t="s">
        <v>244</v>
      </c>
      <c r="H332" s="56" t="s">
        <v>163</v>
      </c>
      <c r="I332" s="7">
        <v>5</v>
      </c>
      <c r="J332" s="56" t="str">
        <f>VLOOKUP(Ruimtestaat[[#This Row],[Ruimte code]],Ruimtegroepen[[#All],[Code]:[Ruimte omschrijving]],2,FALSE)</f>
        <v>Sanitair</v>
      </c>
      <c r="K332" s="44" t="s">
        <v>19</v>
      </c>
      <c r="L332" s="47" t="s">
        <v>367</v>
      </c>
      <c r="M332" s="147">
        <v>7</v>
      </c>
      <c r="N332" s="149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  <c r="BO332" s="5"/>
      <c r="BP332" s="5"/>
      <c r="BQ332" s="5"/>
      <c r="BR332" s="5"/>
      <c r="BS332" s="5"/>
      <c r="BT332" s="5"/>
      <c r="BU332" s="5"/>
      <c r="BV332" s="5"/>
      <c r="BW332" s="5"/>
      <c r="BX332" s="5"/>
      <c r="BY332" s="5"/>
      <c r="BZ332" s="5"/>
      <c r="CA332" s="5"/>
      <c r="CB332" s="5"/>
      <c r="CC332" s="5"/>
      <c r="CD332" s="5"/>
      <c r="CE332" s="5"/>
      <c r="CF332" s="5"/>
      <c r="CG332" s="5"/>
      <c r="CH332" s="5"/>
      <c r="CI332" s="5"/>
      <c r="CJ332" s="5"/>
      <c r="CK332" s="5"/>
      <c r="CL332" s="5"/>
      <c r="CM332" s="5"/>
      <c r="CN332" s="5"/>
      <c r="CO332" s="5"/>
      <c r="CP332" s="5"/>
      <c r="CQ332" s="5"/>
      <c r="CR332" s="5"/>
      <c r="CS332" s="5"/>
      <c r="CT332" s="5"/>
      <c r="CU332" s="5"/>
      <c r="CV332" s="5"/>
      <c r="CW332" s="5"/>
      <c r="CX332" s="5"/>
      <c r="CY332" s="5"/>
      <c r="CZ332" s="5"/>
      <c r="DA332" s="5"/>
      <c r="DB332" s="5"/>
      <c r="DC332" s="5"/>
      <c r="DD332" s="5"/>
      <c r="DE332" s="5"/>
      <c r="DF332" s="5"/>
      <c r="DG332" s="5"/>
      <c r="DH332" s="5"/>
      <c r="DI332" s="5"/>
      <c r="DJ332" s="5"/>
      <c r="DK332" s="5"/>
      <c r="DL332" s="5"/>
      <c r="DM332" s="5"/>
      <c r="DN332" s="5"/>
      <c r="DO332" s="5"/>
      <c r="DP332" s="5"/>
      <c r="DQ332" s="5"/>
      <c r="DR332" s="5"/>
      <c r="DS332" s="5"/>
      <c r="DT332" s="5"/>
      <c r="DU332" s="5"/>
      <c r="DV332" s="5"/>
      <c r="DW332" s="5"/>
      <c r="DX332" s="5"/>
      <c r="DY332" s="5"/>
      <c r="DZ332" s="5"/>
      <c r="EA332" s="5"/>
      <c r="EB332" s="5"/>
      <c r="EC332" s="5"/>
      <c r="ED332" s="5"/>
      <c r="EE332" s="5"/>
      <c r="EF332" s="5"/>
      <c r="EG332" s="5"/>
      <c r="EH332" s="5"/>
      <c r="EI332" s="5"/>
      <c r="EJ332" s="5"/>
      <c r="EK332" s="5"/>
      <c r="EL332" s="5"/>
      <c r="EM332" s="5"/>
      <c r="EN332" s="5"/>
      <c r="EO332" s="5"/>
      <c r="EP332" s="5"/>
      <c r="EQ332" s="5"/>
      <c r="ER332" s="5"/>
      <c r="ES332" s="5"/>
      <c r="ET332" s="5"/>
      <c r="EU332" s="5"/>
      <c r="EV332" s="5"/>
      <c r="EW332" s="5"/>
      <c r="EX332" s="5"/>
      <c r="EY332" s="5"/>
      <c r="EZ332" s="5"/>
      <c r="FA332" s="5"/>
      <c r="FB332" s="5"/>
      <c r="FC332" s="5"/>
    </row>
    <row r="333" spans="1:159" ht="15" customHeight="1">
      <c r="A333" s="7">
        <v>5</v>
      </c>
      <c r="B333" s="55" t="str">
        <f>VLOOKUP(Ruimtestaat[[#This Row],[Code]],Locaties[[Code]:[Locatie]],2,FALSE)</f>
        <v>Willem van Oranje – Waalwijk</v>
      </c>
      <c r="C333" s="55" t="str">
        <f>VLOOKUP(Ruimtestaat[[#This Row],[Code]],Locaties[[#All],[Code]:[Adres]],3,FALSE)</f>
        <v>De Gaard 4</v>
      </c>
      <c r="D333" s="55" t="str">
        <f>VLOOKUP(Ruimtestaat[[#This Row],[Code]],Locaties[#All],4,FALSE)</f>
        <v>Waalwijk</v>
      </c>
      <c r="E333" s="56" t="s">
        <v>358</v>
      </c>
      <c r="F333" s="44" t="s">
        <v>401</v>
      </c>
      <c r="G333" s="7" t="s">
        <v>245</v>
      </c>
      <c r="H333" s="56" t="s">
        <v>162</v>
      </c>
      <c r="I333" s="7">
        <v>5</v>
      </c>
      <c r="J333" s="56" t="str">
        <f>VLOOKUP(Ruimtestaat[[#This Row],[Ruimte code]],Ruimtegroepen[[#All],[Code]:[Ruimte omschrijving]],2,FALSE)</f>
        <v>Sanitair</v>
      </c>
      <c r="K333" s="44" t="s">
        <v>19</v>
      </c>
      <c r="L333" s="47" t="s">
        <v>367</v>
      </c>
      <c r="M333" s="147">
        <v>5</v>
      </c>
      <c r="N333" s="44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  <c r="BO333" s="5"/>
      <c r="BP333" s="5"/>
      <c r="BQ333" s="5"/>
      <c r="BR333" s="5"/>
      <c r="BS333" s="5"/>
      <c r="BT333" s="5"/>
      <c r="BU333" s="5"/>
      <c r="BV333" s="5"/>
      <c r="BW333" s="5"/>
      <c r="BX333" s="5"/>
      <c r="BY333" s="5"/>
      <c r="BZ333" s="5"/>
      <c r="CA333" s="5"/>
      <c r="CB333" s="5"/>
      <c r="CC333" s="5"/>
      <c r="CD333" s="5"/>
      <c r="CE333" s="5"/>
      <c r="CF333" s="5"/>
      <c r="CG333" s="5"/>
      <c r="CH333" s="5"/>
      <c r="CI333" s="5"/>
      <c r="CJ333" s="5"/>
      <c r="CK333" s="5"/>
      <c r="CL333" s="5"/>
      <c r="CM333" s="5"/>
      <c r="CN333" s="5"/>
      <c r="CO333" s="5"/>
      <c r="CP333" s="5"/>
      <c r="CQ333" s="5"/>
      <c r="CR333" s="5"/>
      <c r="CS333" s="5"/>
      <c r="CT333" s="5"/>
      <c r="CU333" s="5"/>
      <c r="CV333" s="5"/>
      <c r="CW333" s="5"/>
      <c r="CX333" s="5"/>
      <c r="CY333" s="5"/>
      <c r="CZ333" s="5"/>
      <c r="DA333" s="5"/>
      <c r="DB333" s="5"/>
      <c r="DC333" s="5"/>
      <c r="DD333" s="5"/>
      <c r="DE333" s="5"/>
      <c r="DF333" s="5"/>
      <c r="DG333" s="5"/>
      <c r="DH333" s="5"/>
      <c r="DI333" s="5"/>
      <c r="DJ333" s="5"/>
      <c r="DK333" s="5"/>
      <c r="DL333" s="5"/>
      <c r="DM333" s="5"/>
      <c r="DN333" s="5"/>
      <c r="DO333" s="5"/>
      <c r="DP333" s="5"/>
      <c r="DQ333" s="5"/>
      <c r="DR333" s="5"/>
      <c r="DS333" s="5"/>
      <c r="DT333" s="5"/>
      <c r="DU333" s="5"/>
      <c r="DV333" s="5"/>
      <c r="DW333" s="5"/>
      <c r="DX333" s="5"/>
      <c r="DY333" s="5"/>
      <c r="DZ333" s="5"/>
      <c r="EA333" s="5"/>
      <c r="EB333" s="5"/>
      <c r="EC333" s="5"/>
      <c r="ED333" s="5"/>
      <c r="EE333" s="5"/>
      <c r="EF333" s="5"/>
      <c r="EG333" s="5"/>
      <c r="EH333" s="5"/>
      <c r="EI333" s="5"/>
      <c r="EJ333" s="5"/>
      <c r="EK333" s="5"/>
      <c r="EL333" s="5"/>
      <c r="EM333" s="5"/>
      <c r="EN333" s="5"/>
      <c r="EO333" s="5"/>
      <c r="EP333" s="5"/>
      <c r="EQ333" s="5"/>
      <c r="ER333" s="5"/>
      <c r="ES333" s="5"/>
      <c r="ET333" s="5"/>
      <c r="EU333" s="5"/>
      <c r="EV333" s="5"/>
      <c r="EW333" s="5"/>
      <c r="EX333" s="5"/>
      <c r="EY333" s="5"/>
      <c r="EZ333" s="5"/>
      <c r="FA333" s="5"/>
      <c r="FB333" s="5"/>
      <c r="FC333" s="5"/>
    </row>
    <row r="334" spans="1:159" ht="15" customHeight="1">
      <c r="A334" s="7">
        <v>5</v>
      </c>
      <c r="B334" s="55" t="str">
        <f>VLOOKUP(Ruimtestaat[[#This Row],[Code]],Locaties[[Code]:[Locatie]],2,FALSE)</f>
        <v>Willem van Oranje – Waalwijk</v>
      </c>
      <c r="C334" s="55" t="str">
        <f>VLOOKUP(Ruimtestaat[[#This Row],[Code]],Locaties[[#All],[Code]:[Adres]],3,FALSE)</f>
        <v>De Gaard 4</v>
      </c>
      <c r="D334" s="55" t="str">
        <f>VLOOKUP(Ruimtestaat[[#This Row],[Code]],Locaties[#All],4,FALSE)</f>
        <v>Waalwijk</v>
      </c>
      <c r="E334" s="56" t="s">
        <v>358</v>
      </c>
      <c r="F334" s="44" t="s">
        <v>401</v>
      </c>
      <c r="G334" s="7" t="s">
        <v>211</v>
      </c>
      <c r="H334" s="56" t="s">
        <v>128</v>
      </c>
      <c r="I334" s="7">
        <v>6</v>
      </c>
      <c r="J334" s="56" t="str">
        <f>VLOOKUP(Ruimtestaat[[#This Row],[Ruimte code]],Ruimtegroepen[[#All],[Code]:[Ruimte omschrijving]],2,FALSE)</f>
        <v>Gangen/hallen</v>
      </c>
      <c r="K334" s="44" t="s">
        <v>18</v>
      </c>
      <c r="L334" s="47" t="s">
        <v>124</v>
      </c>
      <c r="M334" s="147">
        <v>144</v>
      </c>
      <c r="N334" s="149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  <c r="BO334" s="5"/>
      <c r="BP334" s="5"/>
      <c r="BQ334" s="5"/>
      <c r="BR334" s="5"/>
      <c r="BS334" s="5"/>
      <c r="BT334" s="5"/>
      <c r="BU334" s="5"/>
      <c r="BV334" s="5"/>
      <c r="BW334" s="5"/>
      <c r="BX334" s="5"/>
      <c r="BY334" s="5"/>
      <c r="BZ334" s="5"/>
      <c r="CA334" s="5"/>
      <c r="CB334" s="5"/>
      <c r="CC334" s="5"/>
      <c r="CD334" s="5"/>
      <c r="CE334" s="5"/>
      <c r="CF334" s="5"/>
      <c r="CG334" s="5"/>
      <c r="CH334" s="5"/>
      <c r="CI334" s="5"/>
      <c r="CJ334" s="5"/>
      <c r="CK334" s="5"/>
      <c r="CL334" s="5"/>
      <c r="CM334" s="5"/>
      <c r="CN334" s="5"/>
      <c r="CO334" s="5"/>
      <c r="CP334" s="5"/>
      <c r="CQ334" s="5"/>
      <c r="CR334" s="5"/>
      <c r="CS334" s="5"/>
      <c r="CT334" s="5"/>
      <c r="CU334" s="5"/>
      <c r="CV334" s="5"/>
      <c r="CW334" s="5"/>
      <c r="CX334" s="5"/>
      <c r="CY334" s="5"/>
      <c r="CZ334" s="5"/>
      <c r="DA334" s="5"/>
      <c r="DB334" s="5"/>
      <c r="DC334" s="5"/>
      <c r="DD334" s="5"/>
      <c r="DE334" s="5"/>
      <c r="DF334" s="5"/>
      <c r="DG334" s="5"/>
      <c r="DH334" s="5"/>
      <c r="DI334" s="5"/>
      <c r="DJ334" s="5"/>
      <c r="DK334" s="5"/>
      <c r="DL334" s="5"/>
      <c r="DM334" s="5"/>
      <c r="DN334" s="5"/>
      <c r="DO334" s="5"/>
      <c r="DP334" s="5"/>
      <c r="DQ334" s="5"/>
      <c r="DR334" s="5"/>
      <c r="DS334" s="5"/>
      <c r="DT334" s="5"/>
      <c r="DU334" s="5"/>
      <c r="DV334" s="5"/>
      <c r="DW334" s="5"/>
      <c r="DX334" s="5"/>
      <c r="DY334" s="5"/>
      <c r="DZ334" s="5"/>
      <c r="EA334" s="5"/>
      <c r="EB334" s="5"/>
      <c r="EC334" s="5"/>
      <c r="ED334" s="5"/>
      <c r="EE334" s="5"/>
      <c r="EF334" s="5"/>
      <c r="EG334" s="5"/>
      <c r="EH334" s="5"/>
      <c r="EI334" s="5"/>
      <c r="EJ334" s="5"/>
      <c r="EK334" s="5"/>
      <c r="EL334" s="5"/>
      <c r="EM334" s="5"/>
      <c r="EN334" s="5"/>
      <c r="EO334" s="5"/>
      <c r="EP334" s="5"/>
      <c r="EQ334" s="5"/>
      <c r="ER334" s="5"/>
      <c r="ES334" s="5"/>
      <c r="ET334" s="5"/>
      <c r="EU334" s="5"/>
      <c r="EV334" s="5"/>
      <c r="EW334" s="5"/>
      <c r="EX334" s="5"/>
      <c r="EY334" s="5"/>
      <c r="EZ334" s="5"/>
      <c r="FA334" s="5"/>
      <c r="FB334" s="5"/>
      <c r="FC334" s="5"/>
    </row>
    <row r="335" spans="1:159" ht="15" customHeight="1">
      <c r="A335" s="7">
        <v>5</v>
      </c>
      <c r="B335" s="55" t="str">
        <f>VLOOKUP(Ruimtestaat[[#This Row],[Code]],Locaties[[Code]:[Locatie]],2,FALSE)</f>
        <v>Willem van Oranje – Waalwijk</v>
      </c>
      <c r="C335" s="55" t="str">
        <f>VLOOKUP(Ruimtestaat[[#This Row],[Code]],Locaties[[#All],[Code]:[Adres]],3,FALSE)</f>
        <v>De Gaard 4</v>
      </c>
      <c r="D335" s="55" t="str">
        <f>VLOOKUP(Ruimtestaat[[#This Row],[Code]],Locaties[#All],4,FALSE)</f>
        <v>Waalwijk</v>
      </c>
      <c r="E335" s="56" t="s">
        <v>358</v>
      </c>
      <c r="F335" s="44" t="s">
        <v>401</v>
      </c>
      <c r="G335" s="7" t="s">
        <v>230</v>
      </c>
      <c r="H335" s="56" t="s">
        <v>139</v>
      </c>
      <c r="I335" s="7">
        <v>2</v>
      </c>
      <c r="J335" s="56" t="str">
        <f>VLOOKUP(Ruimtestaat[[#This Row],[Ruimte code]],Ruimtegroepen[[#All],[Code]:[Ruimte omschrijving]],2,FALSE)</f>
        <v>Kantoren</v>
      </c>
      <c r="K335" s="44" t="s">
        <v>18</v>
      </c>
      <c r="L335" s="47" t="s">
        <v>124</v>
      </c>
      <c r="M335" s="147">
        <v>16</v>
      </c>
      <c r="N335" s="149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  <c r="BO335" s="5"/>
      <c r="BP335" s="5"/>
      <c r="BQ335" s="5"/>
      <c r="BR335" s="5"/>
      <c r="BS335" s="5"/>
      <c r="BT335" s="5"/>
      <c r="BU335" s="5"/>
      <c r="BV335" s="5"/>
      <c r="BW335" s="5"/>
      <c r="BX335" s="5"/>
      <c r="BY335" s="5"/>
      <c r="BZ335" s="5"/>
      <c r="CA335" s="5"/>
      <c r="CB335" s="5"/>
      <c r="CC335" s="5"/>
      <c r="CD335" s="5"/>
      <c r="CE335" s="5"/>
      <c r="CF335" s="5"/>
      <c r="CG335" s="5"/>
      <c r="CH335" s="5"/>
      <c r="CI335" s="5"/>
      <c r="CJ335" s="5"/>
      <c r="CK335" s="5"/>
      <c r="CL335" s="5"/>
      <c r="CM335" s="5"/>
      <c r="CN335" s="5"/>
      <c r="CO335" s="5"/>
      <c r="CP335" s="5"/>
      <c r="CQ335" s="5"/>
      <c r="CR335" s="5"/>
      <c r="CS335" s="5"/>
      <c r="CT335" s="5"/>
      <c r="CU335" s="5"/>
      <c r="CV335" s="5"/>
      <c r="CW335" s="5"/>
      <c r="CX335" s="5"/>
      <c r="CY335" s="5"/>
      <c r="CZ335" s="5"/>
      <c r="DA335" s="5"/>
      <c r="DB335" s="5"/>
      <c r="DC335" s="5"/>
      <c r="DD335" s="5"/>
      <c r="DE335" s="5"/>
      <c r="DF335" s="5"/>
      <c r="DG335" s="5"/>
      <c r="DH335" s="5"/>
      <c r="DI335" s="5"/>
      <c r="DJ335" s="5"/>
      <c r="DK335" s="5"/>
      <c r="DL335" s="5"/>
      <c r="DM335" s="5"/>
      <c r="DN335" s="5"/>
      <c r="DO335" s="5"/>
      <c r="DP335" s="5"/>
      <c r="DQ335" s="5"/>
      <c r="DR335" s="5"/>
      <c r="DS335" s="5"/>
      <c r="DT335" s="5"/>
      <c r="DU335" s="5"/>
      <c r="DV335" s="5"/>
      <c r="DW335" s="5"/>
      <c r="DX335" s="5"/>
      <c r="DY335" s="5"/>
      <c r="DZ335" s="5"/>
      <c r="EA335" s="5"/>
      <c r="EB335" s="5"/>
      <c r="EC335" s="5"/>
      <c r="ED335" s="5"/>
      <c r="EE335" s="5"/>
      <c r="EF335" s="5"/>
      <c r="EG335" s="5"/>
      <c r="EH335" s="5"/>
      <c r="EI335" s="5"/>
      <c r="EJ335" s="5"/>
      <c r="EK335" s="5"/>
      <c r="EL335" s="5"/>
      <c r="EM335" s="5"/>
      <c r="EN335" s="5"/>
      <c r="EO335" s="5"/>
      <c r="EP335" s="5"/>
      <c r="EQ335" s="5"/>
      <c r="ER335" s="5"/>
      <c r="ES335" s="5"/>
      <c r="ET335" s="5"/>
      <c r="EU335" s="5"/>
      <c r="EV335" s="5"/>
      <c r="EW335" s="5"/>
      <c r="EX335" s="5"/>
      <c r="EY335" s="5"/>
      <c r="EZ335" s="5"/>
      <c r="FA335" s="5"/>
      <c r="FB335" s="5"/>
      <c r="FC335" s="5"/>
    </row>
    <row r="336" spans="1:159" ht="15" customHeight="1">
      <c r="A336" s="7">
        <v>5</v>
      </c>
      <c r="B336" s="55" t="str">
        <f>VLOOKUP(Ruimtestaat[[#This Row],[Code]],Locaties[[Code]:[Locatie]],2,FALSE)</f>
        <v>Willem van Oranje – Waalwijk</v>
      </c>
      <c r="C336" s="55" t="str">
        <f>VLOOKUP(Ruimtestaat[[#This Row],[Code]],Locaties[[#All],[Code]:[Adres]],3,FALSE)</f>
        <v>De Gaard 4</v>
      </c>
      <c r="D336" s="55" t="str">
        <f>VLOOKUP(Ruimtestaat[[#This Row],[Code]],Locaties[#All],4,FALSE)</f>
        <v>Waalwijk</v>
      </c>
      <c r="E336" s="56" t="s">
        <v>358</v>
      </c>
      <c r="F336" s="44" t="s">
        <v>401</v>
      </c>
      <c r="G336" s="7" t="s">
        <v>229</v>
      </c>
      <c r="H336" s="56" t="s">
        <v>139</v>
      </c>
      <c r="I336" s="7">
        <v>2</v>
      </c>
      <c r="J336" s="56" t="str">
        <f>VLOOKUP(Ruimtestaat[[#This Row],[Ruimte code]],Ruimtegroepen[[#All],[Code]:[Ruimte omschrijving]],2,FALSE)</f>
        <v>Kantoren</v>
      </c>
      <c r="K336" s="44" t="s">
        <v>18</v>
      </c>
      <c r="L336" s="47" t="s">
        <v>124</v>
      </c>
      <c r="M336" s="147">
        <v>16</v>
      </c>
      <c r="N336" s="44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  <c r="BO336" s="5"/>
      <c r="BP336" s="5"/>
      <c r="BQ336" s="5"/>
      <c r="BR336" s="5"/>
      <c r="BS336" s="5"/>
      <c r="BT336" s="5"/>
      <c r="BU336" s="5"/>
      <c r="BV336" s="5"/>
      <c r="BW336" s="5"/>
      <c r="BX336" s="5"/>
      <c r="BY336" s="5"/>
      <c r="BZ336" s="5"/>
      <c r="CA336" s="5"/>
      <c r="CB336" s="5"/>
      <c r="CC336" s="5"/>
      <c r="CD336" s="5"/>
      <c r="CE336" s="5"/>
      <c r="CF336" s="5"/>
      <c r="CG336" s="5"/>
      <c r="CH336" s="5"/>
      <c r="CI336" s="5"/>
      <c r="CJ336" s="5"/>
      <c r="CK336" s="5"/>
      <c r="CL336" s="5"/>
      <c r="CM336" s="5"/>
      <c r="CN336" s="5"/>
      <c r="CO336" s="5"/>
      <c r="CP336" s="5"/>
      <c r="CQ336" s="5"/>
      <c r="CR336" s="5"/>
      <c r="CS336" s="5"/>
      <c r="CT336" s="5"/>
      <c r="CU336" s="5"/>
      <c r="CV336" s="5"/>
      <c r="CW336" s="5"/>
      <c r="CX336" s="5"/>
      <c r="CY336" s="5"/>
      <c r="CZ336" s="5"/>
      <c r="DA336" s="5"/>
      <c r="DB336" s="5"/>
      <c r="DC336" s="5"/>
      <c r="DD336" s="5"/>
      <c r="DE336" s="5"/>
      <c r="DF336" s="5"/>
      <c r="DG336" s="5"/>
      <c r="DH336" s="5"/>
      <c r="DI336" s="5"/>
      <c r="DJ336" s="5"/>
      <c r="DK336" s="5"/>
      <c r="DL336" s="5"/>
      <c r="DM336" s="5"/>
      <c r="DN336" s="5"/>
      <c r="DO336" s="5"/>
      <c r="DP336" s="5"/>
      <c r="DQ336" s="5"/>
      <c r="DR336" s="5"/>
      <c r="DS336" s="5"/>
      <c r="DT336" s="5"/>
      <c r="DU336" s="5"/>
      <c r="DV336" s="5"/>
      <c r="DW336" s="5"/>
      <c r="DX336" s="5"/>
      <c r="DY336" s="5"/>
      <c r="DZ336" s="5"/>
      <c r="EA336" s="5"/>
      <c r="EB336" s="5"/>
      <c r="EC336" s="5"/>
      <c r="ED336" s="5"/>
      <c r="EE336" s="5"/>
      <c r="EF336" s="5"/>
      <c r="EG336" s="5"/>
      <c r="EH336" s="5"/>
      <c r="EI336" s="5"/>
      <c r="EJ336" s="5"/>
      <c r="EK336" s="5"/>
      <c r="EL336" s="5"/>
      <c r="EM336" s="5"/>
      <c r="EN336" s="5"/>
      <c r="EO336" s="5"/>
      <c r="EP336" s="5"/>
      <c r="EQ336" s="5"/>
      <c r="ER336" s="5"/>
      <c r="ES336" s="5"/>
      <c r="ET336" s="5"/>
      <c r="EU336" s="5"/>
      <c r="EV336" s="5"/>
      <c r="EW336" s="5"/>
      <c r="EX336" s="5"/>
      <c r="EY336" s="5"/>
      <c r="EZ336" s="5"/>
      <c r="FA336" s="5"/>
      <c r="FB336" s="5"/>
      <c r="FC336" s="5"/>
    </row>
    <row r="337" spans="1:159" ht="15" customHeight="1">
      <c r="A337" s="7">
        <v>5</v>
      </c>
      <c r="B337" s="55" t="str">
        <f>VLOOKUP(Ruimtestaat[[#This Row],[Code]],Locaties[[Code]:[Locatie]],2,FALSE)</f>
        <v>Willem van Oranje – Waalwijk</v>
      </c>
      <c r="C337" s="55" t="str">
        <f>VLOOKUP(Ruimtestaat[[#This Row],[Code]],Locaties[[#All],[Code]:[Adres]],3,FALSE)</f>
        <v>De Gaard 4</v>
      </c>
      <c r="D337" s="55" t="str">
        <f>VLOOKUP(Ruimtestaat[[#This Row],[Code]],Locaties[#All],4,FALSE)</f>
        <v>Waalwijk</v>
      </c>
      <c r="E337" s="56" t="s">
        <v>358</v>
      </c>
      <c r="F337" s="44" t="s">
        <v>401</v>
      </c>
      <c r="G337" s="7" t="s">
        <v>237</v>
      </c>
      <c r="H337" s="56" t="s">
        <v>134</v>
      </c>
      <c r="I337" s="7">
        <v>16</v>
      </c>
      <c r="J337" s="56" t="str">
        <f>VLOOKUP(Ruimtestaat[[#This Row],[Ruimte code]],Ruimtegroepen[[#All],[Code]:[Ruimte omschrijving]],2,FALSE)</f>
        <v>Leslokalen</v>
      </c>
      <c r="K337" s="44" t="s">
        <v>18</v>
      </c>
      <c r="L337" s="47" t="s">
        <v>124</v>
      </c>
      <c r="M337" s="147">
        <v>46</v>
      </c>
      <c r="N337" s="149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  <c r="BO337" s="5"/>
      <c r="BP337" s="5"/>
      <c r="BQ337" s="5"/>
      <c r="BR337" s="5"/>
      <c r="BS337" s="5"/>
      <c r="BT337" s="5"/>
      <c r="BU337" s="5"/>
      <c r="BV337" s="5"/>
      <c r="BW337" s="5"/>
      <c r="BX337" s="5"/>
      <c r="BY337" s="5"/>
      <c r="BZ337" s="5"/>
      <c r="CA337" s="5"/>
      <c r="CB337" s="5"/>
      <c r="CC337" s="5"/>
      <c r="CD337" s="5"/>
      <c r="CE337" s="5"/>
      <c r="CF337" s="5"/>
      <c r="CG337" s="5"/>
      <c r="CH337" s="5"/>
      <c r="CI337" s="5"/>
      <c r="CJ337" s="5"/>
      <c r="CK337" s="5"/>
      <c r="CL337" s="5"/>
      <c r="CM337" s="5"/>
      <c r="CN337" s="5"/>
      <c r="CO337" s="5"/>
      <c r="CP337" s="5"/>
      <c r="CQ337" s="5"/>
      <c r="CR337" s="5"/>
      <c r="CS337" s="5"/>
      <c r="CT337" s="5"/>
      <c r="CU337" s="5"/>
      <c r="CV337" s="5"/>
      <c r="CW337" s="5"/>
      <c r="CX337" s="5"/>
      <c r="CY337" s="5"/>
      <c r="CZ337" s="5"/>
      <c r="DA337" s="5"/>
      <c r="DB337" s="5"/>
      <c r="DC337" s="5"/>
      <c r="DD337" s="5"/>
      <c r="DE337" s="5"/>
      <c r="DF337" s="5"/>
      <c r="DG337" s="5"/>
      <c r="DH337" s="5"/>
      <c r="DI337" s="5"/>
      <c r="DJ337" s="5"/>
      <c r="DK337" s="5"/>
      <c r="DL337" s="5"/>
      <c r="DM337" s="5"/>
      <c r="DN337" s="5"/>
      <c r="DO337" s="5"/>
      <c r="DP337" s="5"/>
      <c r="DQ337" s="5"/>
      <c r="DR337" s="5"/>
      <c r="DS337" s="5"/>
      <c r="DT337" s="5"/>
      <c r="DU337" s="5"/>
      <c r="DV337" s="5"/>
      <c r="DW337" s="5"/>
      <c r="DX337" s="5"/>
      <c r="DY337" s="5"/>
      <c r="DZ337" s="5"/>
      <c r="EA337" s="5"/>
      <c r="EB337" s="5"/>
      <c r="EC337" s="5"/>
      <c r="ED337" s="5"/>
      <c r="EE337" s="5"/>
      <c r="EF337" s="5"/>
      <c r="EG337" s="5"/>
      <c r="EH337" s="5"/>
      <c r="EI337" s="5"/>
      <c r="EJ337" s="5"/>
      <c r="EK337" s="5"/>
      <c r="EL337" s="5"/>
      <c r="EM337" s="5"/>
      <c r="EN337" s="5"/>
      <c r="EO337" s="5"/>
      <c r="EP337" s="5"/>
      <c r="EQ337" s="5"/>
      <c r="ER337" s="5"/>
      <c r="ES337" s="5"/>
      <c r="ET337" s="5"/>
      <c r="EU337" s="5"/>
      <c r="EV337" s="5"/>
      <c r="EW337" s="5"/>
      <c r="EX337" s="5"/>
      <c r="EY337" s="5"/>
      <c r="EZ337" s="5"/>
      <c r="FA337" s="5"/>
      <c r="FB337" s="5"/>
      <c r="FC337" s="5"/>
    </row>
    <row r="338" spans="1:159" ht="15" customHeight="1">
      <c r="A338" s="7">
        <v>5</v>
      </c>
      <c r="B338" s="55" t="str">
        <f>VLOOKUP(Ruimtestaat[[#This Row],[Code]],Locaties[[Code]:[Locatie]],2,FALSE)</f>
        <v>Willem van Oranje – Waalwijk</v>
      </c>
      <c r="C338" s="55" t="str">
        <f>VLOOKUP(Ruimtestaat[[#This Row],[Code]],Locaties[[#All],[Code]:[Adres]],3,FALSE)</f>
        <v>De Gaard 4</v>
      </c>
      <c r="D338" s="55" t="str">
        <f>VLOOKUP(Ruimtestaat[[#This Row],[Code]],Locaties[#All],4,FALSE)</f>
        <v>Waalwijk</v>
      </c>
      <c r="E338" s="56" t="s">
        <v>358</v>
      </c>
      <c r="F338" s="44" t="s">
        <v>401</v>
      </c>
      <c r="G338" s="7" t="s">
        <v>247</v>
      </c>
      <c r="H338" s="56" t="s">
        <v>139</v>
      </c>
      <c r="I338" s="7">
        <v>2</v>
      </c>
      <c r="J338" s="56" t="str">
        <f>VLOOKUP(Ruimtestaat[[#This Row],[Ruimte code]],Ruimtegroepen[[#All],[Code]:[Ruimte omschrijving]],2,FALSE)</f>
        <v>Kantoren</v>
      </c>
      <c r="K338" s="44" t="s">
        <v>18</v>
      </c>
      <c r="L338" s="47" t="s">
        <v>124</v>
      </c>
      <c r="M338" s="147">
        <v>16.2</v>
      </c>
      <c r="N338" s="149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  <c r="BO338" s="5"/>
      <c r="BP338" s="5"/>
      <c r="BQ338" s="5"/>
      <c r="BR338" s="5"/>
      <c r="BS338" s="5"/>
      <c r="BT338" s="5"/>
      <c r="BU338" s="5"/>
      <c r="BV338" s="5"/>
      <c r="BW338" s="5"/>
      <c r="BX338" s="5"/>
      <c r="BY338" s="5"/>
      <c r="BZ338" s="5"/>
      <c r="CA338" s="5"/>
      <c r="CB338" s="5"/>
      <c r="CC338" s="5"/>
      <c r="CD338" s="5"/>
      <c r="CE338" s="5"/>
      <c r="CF338" s="5"/>
      <c r="CG338" s="5"/>
      <c r="CH338" s="5"/>
      <c r="CI338" s="5"/>
      <c r="CJ338" s="5"/>
      <c r="CK338" s="5"/>
      <c r="CL338" s="5"/>
      <c r="CM338" s="5"/>
      <c r="CN338" s="5"/>
      <c r="CO338" s="5"/>
      <c r="CP338" s="5"/>
      <c r="CQ338" s="5"/>
      <c r="CR338" s="5"/>
      <c r="CS338" s="5"/>
      <c r="CT338" s="5"/>
      <c r="CU338" s="5"/>
      <c r="CV338" s="5"/>
      <c r="CW338" s="5"/>
      <c r="CX338" s="5"/>
      <c r="CY338" s="5"/>
      <c r="CZ338" s="5"/>
      <c r="DA338" s="5"/>
      <c r="DB338" s="5"/>
      <c r="DC338" s="5"/>
      <c r="DD338" s="5"/>
      <c r="DE338" s="5"/>
      <c r="DF338" s="5"/>
      <c r="DG338" s="5"/>
      <c r="DH338" s="5"/>
      <c r="DI338" s="5"/>
      <c r="DJ338" s="5"/>
      <c r="DK338" s="5"/>
      <c r="DL338" s="5"/>
      <c r="DM338" s="5"/>
      <c r="DN338" s="5"/>
      <c r="DO338" s="5"/>
      <c r="DP338" s="5"/>
      <c r="DQ338" s="5"/>
      <c r="DR338" s="5"/>
      <c r="DS338" s="5"/>
      <c r="DT338" s="5"/>
      <c r="DU338" s="5"/>
      <c r="DV338" s="5"/>
      <c r="DW338" s="5"/>
      <c r="DX338" s="5"/>
      <c r="DY338" s="5"/>
      <c r="DZ338" s="5"/>
      <c r="EA338" s="5"/>
      <c r="EB338" s="5"/>
      <c r="EC338" s="5"/>
      <c r="ED338" s="5"/>
      <c r="EE338" s="5"/>
      <c r="EF338" s="5"/>
      <c r="EG338" s="5"/>
      <c r="EH338" s="5"/>
      <c r="EI338" s="5"/>
      <c r="EJ338" s="5"/>
      <c r="EK338" s="5"/>
      <c r="EL338" s="5"/>
      <c r="EM338" s="5"/>
      <c r="EN338" s="5"/>
      <c r="EO338" s="5"/>
      <c r="EP338" s="5"/>
      <c r="EQ338" s="5"/>
      <c r="ER338" s="5"/>
      <c r="ES338" s="5"/>
      <c r="ET338" s="5"/>
      <c r="EU338" s="5"/>
      <c r="EV338" s="5"/>
      <c r="EW338" s="5"/>
      <c r="EX338" s="5"/>
      <c r="EY338" s="5"/>
      <c r="EZ338" s="5"/>
      <c r="FA338" s="5"/>
      <c r="FB338" s="5"/>
      <c r="FC338" s="5"/>
    </row>
    <row r="339" spans="1:159" ht="15" customHeight="1">
      <c r="A339" s="7">
        <v>5</v>
      </c>
      <c r="B339" s="55" t="str">
        <f>VLOOKUP(Ruimtestaat[[#This Row],[Code]],Locaties[[Code]:[Locatie]],2,FALSE)</f>
        <v>Willem van Oranje – Waalwijk</v>
      </c>
      <c r="C339" s="55" t="str">
        <f>VLOOKUP(Ruimtestaat[[#This Row],[Code]],Locaties[[#All],[Code]:[Adres]],3,FALSE)</f>
        <v>De Gaard 4</v>
      </c>
      <c r="D339" s="55" t="str">
        <f>VLOOKUP(Ruimtestaat[[#This Row],[Code]],Locaties[#All],4,FALSE)</f>
        <v>Waalwijk</v>
      </c>
      <c r="E339" s="56" t="s">
        <v>358</v>
      </c>
      <c r="F339" s="44" t="s">
        <v>401</v>
      </c>
      <c r="G339" s="7" t="s">
        <v>248</v>
      </c>
      <c r="H339" s="56" t="s">
        <v>139</v>
      </c>
      <c r="I339" s="7">
        <v>2</v>
      </c>
      <c r="J339" s="56" t="str">
        <f>VLOOKUP(Ruimtestaat[[#This Row],[Ruimte code]],Ruimtegroepen[[#All],[Code]:[Ruimte omschrijving]],2,FALSE)</f>
        <v>Kantoren</v>
      </c>
      <c r="K339" s="44" t="s">
        <v>18</v>
      </c>
      <c r="L339" s="47" t="s">
        <v>124</v>
      </c>
      <c r="M339" s="147">
        <v>16.2</v>
      </c>
      <c r="N339" s="44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  <c r="BO339" s="5"/>
      <c r="BP339" s="5"/>
      <c r="BQ339" s="5"/>
      <c r="BR339" s="5"/>
      <c r="BS339" s="5"/>
      <c r="BT339" s="5"/>
      <c r="BU339" s="5"/>
      <c r="BV339" s="5"/>
      <c r="BW339" s="5"/>
      <c r="BX339" s="5"/>
      <c r="BY339" s="5"/>
      <c r="BZ339" s="5"/>
      <c r="CA339" s="5"/>
      <c r="CB339" s="5"/>
      <c r="CC339" s="5"/>
      <c r="CD339" s="5"/>
      <c r="CE339" s="5"/>
      <c r="CF339" s="5"/>
      <c r="CG339" s="5"/>
      <c r="CH339" s="5"/>
      <c r="CI339" s="5"/>
      <c r="CJ339" s="5"/>
      <c r="CK339" s="5"/>
      <c r="CL339" s="5"/>
      <c r="CM339" s="5"/>
      <c r="CN339" s="5"/>
      <c r="CO339" s="5"/>
      <c r="CP339" s="5"/>
      <c r="CQ339" s="5"/>
      <c r="CR339" s="5"/>
      <c r="CS339" s="5"/>
      <c r="CT339" s="5"/>
      <c r="CU339" s="5"/>
      <c r="CV339" s="5"/>
      <c r="CW339" s="5"/>
      <c r="CX339" s="5"/>
      <c r="CY339" s="5"/>
      <c r="CZ339" s="5"/>
      <c r="DA339" s="5"/>
      <c r="DB339" s="5"/>
      <c r="DC339" s="5"/>
      <c r="DD339" s="5"/>
      <c r="DE339" s="5"/>
      <c r="DF339" s="5"/>
      <c r="DG339" s="5"/>
      <c r="DH339" s="5"/>
      <c r="DI339" s="5"/>
      <c r="DJ339" s="5"/>
      <c r="DK339" s="5"/>
      <c r="DL339" s="5"/>
      <c r="DM339" s="5"/>
      <c r="DN339" s="5"/>
      <c r="DO339" s="5"/>
      <c r="DP339" s="5"/>
      <c r="DQ339" s="5"/>
      <c r="DR339" s="5"/>
      <c r="DS339" s="5"/>
      <c r="DT339" s="5"/>
      <c r="DU339" s="5"/>
      <c r="DV339" s="5"/>
      <c r="DW339" s="5"/>
      <c r="DX339" s="5"/>
      <c r="DY339" s="5"/>
      <c r="DZ339" s="5"/>
      <c r="EA339" s="5"/>
      <c r="EB339" s="5"/>
      <c r="EC339" s="5"/>
      <c r="ED339" s="5"/>
      <c r="EE339" s="5"/>
      <c r="EF339" s="5"/>
      <c r="EG339" s="5"/>
      <c r="EH339" s="5"/>
      <c r="EI339" s="5"/>
      <c r="EJ339" s="5"/>
      <c r="EK339" s="5"/>
      <c r="EL339" s="5"/>
      <c r="EM339" s="5"/>
      <c r="EN339" s="5"/>
      <c r="EO339" s="5"/>
      <c r="EP339" s="5"/>
      <c r="EQ339" s="5"/>
      <c r="ER339" s="5"/>
      <c r="ES339" s="5"/>
      <c r="ET339" s="5"/>
      <c r="EU339" s="5"/>
      <c r="EV339" s="5"/>
      <c r="EW339" s="5"/>
      <c r="EX339" s="5"/>
      <c r="EY339" s="5"/>
      <c r="EZ339" s="5"/>
      <c r="FA339" s="5"/>
      <c r="FB339" s="5"/>
      <c r="FC339" s="5"/>
    </row>
    <row r="340" spans="1:159" ht="15" customHeight="1">
      <c r="A340" s="7">
        <v>5</v>
      </c>
      <c r="B340" s="55" t="str">
        <f>VLOOKUP(Ruimtestaat[[#This Row],[Code]],Locaties[[Code]:[Locatie]],2,FALSE)</f>
        <v>Willem van Oranje – Waalwijk</v>
      </c>
      <c r="C340" s="55" t="str">
        <f>VLOOKUP(Ruimtestaat[[#This Row],[Code]],Locaties[[#All],[Code]:[Adres]],3,FALSE)</f>
        <v>De Gaard 4</v>
      </c>
      <c r="D340" s="55" t="str">
        <f>VLOOKUP(Ruimtestaat[[#This Row],[Code]],Locaties[#All],4,FALSE)</f>
        <v>Waalwijk</v>
      </c>
      <c r="E340" s="56" t="s">
        <v>358</v>
      </c>
      <c r="F340" s="44" t="s">
        <v>401</v>
      </c>
      <c r="G340" s="7" t="s">
        <v>213</v>
      </c>
      <c r="H340" s="56" t="s">
        <v>346</v>
      </c>
      <c r="I340" s="7">
        <v>2</v>
      </c>
      <c r="J340" s="56" t="str">
        <f>VLOOKUP(Ruimtestaat[[#This Row],[Ruimte code]],Ruimtegroepen[[#All],[Code]:[Ruimte omschrijving]],2,FALSE)</f>
        <v>Kantoren</v>
      </c>
      <c r="K340" s="44" t="s">
        <v>18</v>
      </c>
      <c r="L340" s="47" t="s">
        <v>124</v>
      </c>
      <c r="M340" s="147">
        <v>6</v>
      </c>
      <c r="N340" s="149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  <c r="BO340" s="5"/>
      <c r="BP340" s="5"/>
      <c r="BQ340" s="5"/>
      <c r="BR340" s="5"/>
      <c r="BS340" s="5"/>
      <c r="BT340" s="5"/>
      <c r="BU340" s="5"/>
      <c r="BV340" s="5"/>
      <c r="BW340" s="5"/>
      <c r="BX340" s="5"/>
      <c r="BY340" s="5"/>
      <c r="BZ340" s="5"/>
      <c r="CA340" s="5"/>
      <c r="CB340" s="5"/>
      <c r="CC340" s="5"/>
      <c r="CD340" s="5"/>
      <c r="CE340" s="5"/>
      <c r="CF340" s="5"/>
      <c r="CG340" s="5"/>
      <c r="CH340" s="5"/>
      <c r="CI340" s="5"/>
      <c r="CJ340" s="5"/>
      <c r="CK340" s="5"/>
      <c r="CL340" s="5"/>
      <c r="CM340" s="5"/>
      <c r="CN340" s="5"/>
      <c r="CO340" s="5"/>
      <c r="CP340" s="5"/>
      <c r="CQ340" s="5"/>
      <c r="CR340" s="5"/>
      <c r="CS340" s="5"/>
      <c r="CT340" s="5"/>
      <c r="CU340" s="5"/>
      <c r="CV340" s="5"/>
      <c r="CW340" s="5"/>
      <c r="CX340" s="5"/>
      <c r="CY340" s="5"/>
      <c r="CZ340" s="5"/>
      <c r="DA340" s="5"/>
      <c r="DB340" s="5"/>
      <c r="DC340" s="5"/>
      <c r="DD340" s="5"/>
      <c r="DE340" s="5"/>
      <c r="DF340" s="5"/>
      <c r="DG340" s="5"/>
      <c r="DH340" s="5"/>
      <c r="DI340" s="5"/>
      <c r="DJ340" s="5"/>
      <c r="DK340" s="5"/>
      <c r="DL340" s="5"/>
      <c r="DM340" s="5"/>
      <c r="DN340" s="5"/>
      <c r="DO340" s="5"/>
      <c r="DP340" s="5"/>
      <c r="DQ340" s="5"/>
      <c r="DR340" s="5"/>
      <c r="DS340" s="5"/>
      <c r="DT340" s="5"/>
      <c r="DU340" s="5"/>
      <c r="DV340" s="5"/>
      <c r="DW340" s="5"/>
      <c r="DX340" s="5"/>
      <c r="DY340" s="5"/>
      <c r="DZ340" s="5"/>
      <c r="EA340" s="5"/>
      <c r="EB340" s="5"/>
      <c r="EC340" s="5"/>
      <c r="ED340" s="5"/>
      <c r="EE340" s="5"/>
      <c r="EF340" s="5"/>
      <c r="EG340" s="5"/>
      <c r="EH340" s="5"/>
      <c r="EI340" s="5"/>
      <c r="EJ340" s="5"/>
      <c r="EK340" s="5"/>
      <c r="EL340" s="5"/>
      <c r="EM340" s="5"/>
      <c r="EN340" s="5"/>
      <c r="EO340" s="5"/>
      <c r="EP340" s="5"/>
      <c r="EQ340" s="5"/>
      <c r="ER340" s="5"/>
      <c r="ES340" s="5"/>
      <c r="ET340" s="5"/>
      <c r="EU340" s="5"/>
      <c r="EV340" s="5"/>
      <c r="EW340" s="5"/>
      <c r="EX340" s="5"/>
      <c r="EY340" s="5"/>
      <c r="EZ340" s="5"/>
      <c r="FA340" s="5"/>
      <c r="FB340" s="5"/>
      <c r="FC340" s="5"/>
    </row>
    <row r="341" spans="1:159" ht="15" customHeight="1">
      <c r="A341" s="7">
        <v>5</v>
      </c>
      <c r="B341" s="55" t="str">
        <f>VLOOKUP(Ruimtestaat[[#This Row],[Code]],Locaties[[Code]:[Locatie]],2,FALSE)</f>
        <v>Willem van Oranje – Waalwijk</v>
      </c>
      <c r="C341" s="55" t="str">
        <f>VLOOKUP(Ruimtestaat[[#This Row],[Code]],Locaties[[#All],[Code]:[Adres]],3,FALSE)</f>
        <v>De Gaard 4</v>
      </c>
      <c r="D341" s="55" t="str">
        <f>VLOOKUP(Ruimtestaat[[#This Row],[Code]],Locaties[#All],4,FALSE)</f>
        <v>Waalwijk</v>
      </c>
      <c r="E341" s="56" t="s">
        <v>358</v>
      </c>
      <c r="F341" s="44" t="s">
        <v>401</v>
      </c>
      <c r="G341" s="7" t="s">
        <v>239</v>
      </c>
      <c r="H341" s="56" t="s">
        <v>139</v>
      </c>
      <c r="I341" s="7">
        <v>2</v>
      </c>
      <c r="J341" s="56" t="str">
        <f>VLOOKUP(Ruimtestaat[[#This Row],[Ruimte code]],Ruimtegroepen[[#All],[Code]:[Ruimte omschrijving]],2,FALSE)</f>
        <v>Kantoren</v>
      </c>
      <c r="K341" s="44" t="s">
        <v>18</v>
      </c>
      <c r="L341" s="47" t="s">
        <v>124</v>
      </c>
      <c r="M341" s="147">
        <v>23</v>
      </c>
      <c r="N341" s="149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  <c r="CP341" s="5"/>
      <c r="CQ341" s="5"/>
      <c r="CR341" s="5"/>
      <c r="CS341" s="5"/>
      <c r="CT341" s="5"/>
      <c r="CU341" s="5"/>
      <c r="CV341" s="5"/>
      <c r="CW341" s="5"/>
      <c r="CX341" s="5"/>
      <c r="CY341" s="5"/>
      <c r="CZ341" s="5"/>
      <c r="DA341" s="5"/>
      <c r="DB341" s="5"/>
      <c r="DC341" s="5"/>
      <c r="DD341" s="5"/>
      <c r="DE341" s="5"/>
      <c r="DF341" s="5"/>
      <c r="DG341" s="5"/>
      <c r="DH341" s="5"/>
      <c r="DI341" s="5"/>
      <c r="DJ341" s="5"/>
      <c r="DK341" s="5"/>
      <c r="DL341" s="5"/>
      <c r="DM341" s="5"/>
      <c r="DN341" s="5"/>
      <c r="DO341" s="5"/>
      <c r="DP341" s="5"/>
      <c r="DQ341" s="5"/>
      <c r="DR341" s="5"/>
      <c r="DS341" s="5"/>
      <c r="DT341" s="5"/>
      <c r="DU341" s="5"/>
      <c r="DV341" s="5"/>
      <c r="DW341" s="5"/>
      <c r="DX341" s="5"/>
      <c r="DY341" s="5"/>
      <c r="DZ341" s="5"/>
      <c r="EA341" s="5"/>
      <c r="EB341" s="5"/>
      <c r="EC341" s="5"/>
      <c r="ED341" s="5"/>
      <c r="EE341" s="5"/>
      <c r="EF341" s="5"/>
      <c r="EG341" s="5"/>
      <c r="EH341" s="5"/>
      <c r="EI341" s="5"/>
      <c r="EJ341" s="5"/>
      <c r="EK341" s="5"/>
      <c r="EL341" s="5"/>
      <c r="EM341" s="5"/>
      <c r="EN341" s="5"/>
      <c r="EO341" s="5"/>
      <c r="EP341" s="5"/>
      <c r="EQ341" s="5"/>
      <c r="ER341" s="5"/>
      <c r="ES341" s="5"/>
      <c r="ET341" s="5"/>
      <c r="EU341" s="5"/>
      <c r="EV341" s="5"/>
      <c r="EW341" s="5"/>
      <c r="EX341" s="5"/>
      <c r="EY341" s="5"/>
      <c r="EZ341" s="5"/>
      <c r="FA341" s="5"/>
      <c r="FB341" s="5"/>
      <c r="FC341" s="5"/>
    </row>
    <row r="342" spans="1:159" ht="15" customHeight="1">
      <c r="A342" s="7">
        <v>5</v>
      </c>
      <c r="B342" s="55" t="str">
        <f>VLOOKUP(Ruimtestaat[[#This Row],[Code]],Locaties[[Code]:[Locatie]],2,FALSE)</f>
        <v>Willem van Oranje – Waalwijk</v>
      </c>
      <c r="C342" s="55" t="str">
        <f>VLOOKUP(Ruimtestaat[[#This Row],[Code]],Locaties[[#All],[Code]:[Adres]],3,FALSE)</f>
        <v>De Gaard 4</v>
      </c>
      <c r="D342" s="55" t="str">
        <f>VLOOKUP(Ruimtestaat[[#This Row],[Code]],Locaties[#All],4,FALSE)</f>
        <v>Waalwijk</v>
      </c>
      <c r="E342" s="56" t="s">
        <v>358</v>
      </c>
      <c r="F342" s="44" t="s">
        <v>401</v>
      </c>
      <c r="G342" s="7" t="s">
        <v>214</v>
      </c>
      <c r="H342" s="56" t="s">
        <v>134</v>
      </c>
      <c r="I342" s="7">
        <v>16</v>
      </c>
      <c r="J342" s="56" t="str">
        <f>VLOOKUP(Ruimtestaat[[#This Row],[Ruimte code]],Ruimtegroepen[[#All],[Code]:[Ruimte omschrijving]],2,FALSE)</f>
        <v>Leslokalen</v>
      </c>
      <c r="K342" s="44" t="s">
        <v>18</v>
      </c>
      <c r="L342" s="47" t="s">
        <v>124</v>
      </c>
      <c r="M342" s="147">
        <v>46</v>
      </c>
      <c r="N342" s="44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  <c r="BO342" s="5"/>
      <c r="BP342" s="5"/>
      <c r="BQ342" s="5"/>
      <c r="BR342" s="5"/>
      <c r="BS342" s="5"/>
      <c r="BT342" s="5"/>
      <c r="BU342" s="5"/>
      <c r="BV342" s="5"/>
      <c r="BW342" s="5"/>
      <c r="BX342" s="5"/>
      <c r="BY342" s="5"/>
      <c r="BZ342" s="5"/>
      <c r="CA342" s="5"/>
      <c r="CB342" s="5"/>
      <c r="CC342" s="5"/>
      <c r="CD342" s="5"/>
      <c r="CE342" s="5"/>
      <c r="CF342" s="5"/>
      <c r="CG342" s="5"/>
      <c r="CH342" s="5"/>
      <c r="CI342" s="5"/>
      <c r="CJ342" s="5"/>
      <c r="CK342" s="5"/>
      <c r="CL342" s="5"/>
      <c r="CM342" s="5"/>
      <c r="CN342" s="5"/>
      <c r="CO342" s="5"/>
      <c r="CP342" s="5"/>
      <c r="CQ342" s="5"/>
      <c r="CR342" s="5"/>
      <c r="CS342" s="5"/>
      <c r="CT342" s="5"/>
      <c r="CU342" s="5"/>
      <c r="CV342" s="5"/>
      <c r="CW342" s="5"/>
      <c r="CX342" s="5"/>
      <c r="CY342" s="5"/>
      <c r="CZ342" s="5"/>
      <c r="DA342" s="5"/>
      <c r="DB342" s="5"/>
      <c r="DC342" s="5"/>
      <c r="DD342" s="5"/>
      <c r="DE342" s="5"/>
      <c r="DF342" s="5"/>
      <c r="DG342" s="5"/>
      <c r="DH342" s="5"/>
      <c r="DI342" s="5"/>
      <c r="DJ342" s="5"/>
      <c r="DK342" s="5"/>
      <c r="DL342" s="5"/>
      <c r="DM342" s="5"/>
      <c r="DN342" s="5"/>
      <c r="DO342" s="5"/>
      <c r="DP342" s="5"/>
      <c r="DQ342" s="5"/>
      <c r="DR342" s="5"/>
      <c r="DS342" s="5"/>
      <c r="DT342" s="5"/>
      <c r="DU342" s="5"/>
      <c r="DV342" s="5"/>
      <c r="DW342" s="5"/>
      <c r="DX342" s="5"/>
      <c r="DY342" s="5"/>
      <c r="DZ342" s="5"/>
      <c r="EA342" s="5"/>
      <c r="EB342" s="5"/>
      <c r="EC342" s="5"/>
      <c r="ED342" s="5"/>
      <c r="EE342" s="5"/>
      <c r="EF342" s="5"/>
      <c r="EG342" s="5"/>
      <c r="EH342" s="5"/>
      <c r="EI342" s="5"/>
      <c r="EJ342" s="5"/>
      <c r="EK342" s="5"/>
      <c r="EL342" s="5"/>
      <c r="EM342" s="5"/>
      <c r="EN342" s="5"/>
      <c r="EO342" s="5"/>
      <c r="EP342" s="5"/>
      <c r="EQ342" s="5"/>
      <c r="ER342" s="5"/>
      <c r="ES342" s="5"/>
      <c r="ET342" s="5"/>
      <c r="EU342" s="5"/>
      <c r="EV342" s="5"/>
      <c r="EW342" s="5"/>
      <c r="EX342" s="5"/>
      <c r="EY342" s="5"/>
      <c r="EZ342" s="5"/>
      <c r="FA342" s="5"/>
      <c r="FB342" s="5"/>
      <c r="FC342" s="5"/>
    </row>
    <row r="343" spans="1:159" ht="15" customHeight="1">
      <c r="A343" s="7">
        <v>5</v>
      </c>
      <c r="B343" s="55" t="str">
        <f>VLOOKUP(Ruimtestaat[[#This Row],[Code]],Locaties[[Code]:[Locatie]],2,FALSE)</f>
        <v>Willem van Oranje – Waalwijk</v>
      </c>
      <c r="C343" s="55" t="str">
        <f>VLOOKUP(Ruimtestaat[[#This Row],[Code]],Locaties[[#All],[Code]:[Adres]],3,FALSE)</f>
        <v>De Gaard 4</v>
      </c>
      <c r="D343" s="55" t="str">
        <f>VLOOKUP(Ruimtestaat[[#This Row],[Code]],Locaties[#All],4,FALSE)</f>
        <v>Waalwijk</v>
      </c>
      <c r="E343" s="56" t="s">
        <v>358</v>
      </c>
      <c r="F343" s="44" t="s">
        <v>401</v>
      </c>
      <c r="G343" s="7" t="s">
        <v>240</v>
      </c>
      <c r="H343" s="56" t="s">
        <v>134</v>
      </c>
      <c r="I343" s="7">
        <v>16</v>
      </c>
      <c r="J343" s="56" t="str">
        <f>VLOOKUP(Ruimtestaat[[#This Row],[Ruimte code]],Ruimtegroepen[[#All],[Code]:[Ruimte omschrijving]],2,FALSE)</f>
        <v>Leslokalen</v>
      </c>
      <c r="K343" s="44" t="s">
        <v>18</v>
      </c>
      <c r="L343" s="47" t="s">
        <v>124</v>
      </c>
      <c r="M343" s="147">
        <v>46</v>
      </c>
      <c r="N343" s="149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  <c r="BO343" s="5"/>
      <c r="BP343" s="5"/>
      <c r="BQ343" s="5"/>
      <c r="BR343" s="5"/>
      <c r="BS343" s="5"/>
      <c r="BT343" s="5"/>
      <c r="BU343" s="5"/>
      <c r="BV343" s="5"/>
      <c r="BW343" s="5"/>
      <c r="BX343" s="5"/>
      <c r="BY343" s="5"/>
      <c r="BZ343" s="5"/>
      <c r="CA343" s="5"/>
      <c r="CB343" s="5"/>
      <c r="CC343" s="5"/>
      <c r="CD343" s="5"/>
      <c r="CE343" s="5"/>
      <c r="CF343" s="5"/>
      <c r="CG343" s="5"/>
      <c r="CH343" s="5"/>
      <c r="CI343" s="5"/>
      <c r="CJ343" s="5"/>
      <c r="CK343" s="5"/>
      <c r="CL343" s="5"/>
      <c r="CM343" s="5"/>
      <c r="CN343" s="5"/>
      <c r="CO343" s="5"/>
      <c r="CP343" s="5"/>
      <c r="CQ343" s="5"/>
      <c r="CR343" s="5"/>
      <c r="CS343" s="5"/>
      <c r="CT343" s="5"/>
      <c r="CU343" s="5"/>
      <c r="CV343" s="5"/>
      <c r="CW343" s="5"/>
      <c r="CX343" s="5"/>
      <c r="CY343" s="5"/>
      <c r="CZ343" s="5"/>
      <c r="DA343" s="5"/>
      <c r="DB343" s="5"/>
      <c r="DC343" s="5"/>
      <c r="DD343" s="5"/>
      <c r="DE343" s="5"/>
      <c r="DF343" s="5"/>
      <c r="DG343" s="5"/>
      <c r="DH343" s="5"/>
      <c r="DI343" s="5"/>
      <c r="DJ343" s="5"/>
      <c r="DK343" s="5"/>
      <c r="DL343" s="5"/>
      <c r="DM343" s="5"/>
      <c r="DN343" s="5"/>
      <c r="DO343" s="5"/>
      <c r="DP343" s="5"/>
      <c r="DQ343" s="5"/>
      <c r="DR343" s="5"/>
      <c r="DS343" s="5"/>
      <c r="DT343" s="5"/>
      <c r="DU343" s="5"/>
      <c r="DV343" s="5"/>
      <c r="DW343" s="5"/>
      <c r="DX343" s="5"/>
      <c r="DY343" s="5"/>
      <c r="DZ343" s="5"/>
      <c r="EA343" s="5"/>
      <c r="EB343" s="5"/>
      <c r="EC343" s="5"/>
      <c r="ED343" s="5"/>
      <c r="EE343" s="5"/>
      <c r="EF343" s="5"/>
      <c r="EG343" s="5"/>
      <c r="EH343" s="5"/>
      <c r="EI343" s="5"/>
      <c r="EJ343" s="5"/>
      <c r="EK343" s="5"/>
      <c r="EL343" s="5"/>
      <c r="EM343" s="5"/>
      <c r="EN343" s="5"/>
      <c r="EO343" s="5"/>
      <c r="EP343" s="5"/>
      <c r="EQ343" s="5"/>
      <c r="ER343" s="5"/>
      <c r="ES343" s="5"/>
      <c r="ET343" s="5"/>
      <c r="EU343" s="5"/>
      <c r="EV343" s="5"/>
      <c r="EW343" s="5"/>
      <c r="EX343" s="5"/>
      <c r="EY343" s="5"/>
      <c r="EZ343" s="5"/>
      <c r="FA343" s="5"/>
      <c r="FB343" s="5"/>
      <c r="FC343" s="5"/>
    </row>
    <row r="344" spans="1:159" ht="15" customHeight="1">
      <c r="A344" s="7">
        <v>5</v>
      </c>
      <c r="B344" s="55" t="str">
        <f>VLOOKUP(Ruimtestaat[[#This Row],[Code]],Locaties[[Code]:[Locatie]],2,FALSE)</f>
        <v>Willem van Oranje – Waalwijk</v>
      </c>
      <c r="C344" s="55" t="str">
        <f>VLOOKUP(Ruimtestaat[[#This Row],[Code]],Locaties[[#All],[Code]:[Adres]],3,FALSE)</f>
        <v>De Gaard 4</v>
      </c>
      <c r="D344" s="55" t="str">
        <f>VLOOKUP(Ruimtestaat[[#This Row],[Code]],Locaties[#All],4,FALSE)</f>
        <v>Waalwijk</v>
      </c>
      <c r="E344" s="56" t="s">
        <v>358</v>
      </c>
      <c r="F344" s="44" t="s">
        <v>401</v>
      </c>
      <c r="G344" s="7" t="s">
        <v>376</v>
      </c>
      <c r="H344" s="56" t="s">
        <v>134</v>
      </c>
      <c r="I344" s="7">
        <v>16</v>
      </c>
      <c r="J344" s="56" t="str">
        <f>VLOOKUP(Ruimtestaat[[#This Row],[Ruimte code]],Ruimtegroepen[[#All],[Code]:[Ruimte omschrijving]],2,FALSE)</f>
        <v>Leslokalen</v>
      </c>
      <c r="K344" s="44" t="s">
        <v>18</v>
      </c>
      <c r="L344" s="47" t="s">
        <v>124</v>
      </c>
      <c r="M344" s="147">
        <v>70</v>
      </c>
      <c r="N344" s="149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  <c r="BO344" s="5"/>
      <c r="BP344" s="5"/>
      <c r="BQ344" s="5"/>
      <c r="BR344" s="5"/>
      <c r="BS344" s="5"/>
      <c r="BT344" s="5"/>
      <c r="BU344" s="5"/>
      <c r="BV344" s="5"/>
      <c r="BW344" s="5"/>
      <c r="BX344" s="5"/>
      <c r="BY344" s="5"/>
      <c r="BZ344" s="5"/>
      <c r="CA344" s="5"/>
      <c r="CB344" s="5"/>
      <c r="CC344" s="5"/>
      <c r="CD344" s="5"/>
      <c r="CE344" s="5"/>
      <c r="CF344" s="5"/>
      <c r="CG344" s="5"/>
      <c r="CH344" s="5"/>
      <c r="CI344" s="5"/>
      <c r="CJ344" s="5"/>
      <c r="CK344" s="5"/>
      <c r="CL344" s="5"/>
      <c r="CM344" s="5"/>
      <c r="CN344" s="5"/>
      <c r="CO344" s="5"/>
      <c r="CP344" s="5"/>
      <c r="CQ344" s="5"/>
      <c r="CR344" s="5"/>
      <c r="CS344" s="5"/>
      <c r="CT344" s="5"/>
      <c r="CU344" s="5"/>
      <c r="CV344" s="5"/>
      <c r="CW344" s="5"/>
      <c r="CX344" s="5"/>
      <c r="CY344" s="5"/>
      <c r="CZ344" s="5"/>
      <c r="DA344" s="5"/>
      <c r="DB344" s="5"/>
      <c r="DC344" s="5"/>
      <c r="DD344" s="5"/>
      <c r="DE344" s="5"/>
      <c r="DF344" s="5"/>
      <c r="DG344" s="5"/>
      <c r="DH344" s="5"/>
      <c r="DI344" s="5"/>
      <c r="DJ344" s="5"/>
      <c r="DK344" s="5"/>
      <c r="DL344" s="5"/>
      <c r="DM344" s="5"/>
      <c r="DN344" s="5"/>
      <c r="DO344" s="5"/>
      <c r="DP344" s="5"/>
      <c r="DQ344" s="5"/>
      <c r="DR344" s="5"/>
      <c r="DS344" s="5"/>
      <c r="DT344" s="5"/>
      <c r="DU344" s="5"/>
      <c r="DV344" s="5"/>
      <c r="DW344" s="5"/>
      <c r="DX344" s="5"/>
      <c r="DY344" s="5"/>
      <c r="DZ344" s="5"/>
      <c r="EA344" s="5"/>
      <c r="EB344" s="5"/>
      <c r="EC344" s="5"/>
      <c r="ED344" s="5"/>
      <c r="EE344" s="5"/>
      <c r="EF344" s="5"/>
      <c r="EG344" s="5"/>
      <c r="EH344" s="5"/>
      <c r="EI344" s="5"/>
      <c r="EJ344" s="5"/>
      <c r="EK344" s="5"/>
      <c r="EL344" s="5"/>
      <c r="EM344" s="5"/>
      <c r="EN344" s="5"/>
      <c r="EO344" s="5"/>
      <c r="EP344" s="5"/>
      <c r="EQ344" s="5"/>
      <c r="ER344" s="5"/>
      <c r="ES344" s="5"/>
      <c r="ET344" s="5"/>
      <c r="EU344" s="5"/>
      <c r="EV344" s="5"/>
      <c r="EW344" s="5"/>
      <c r="EX344" s="5"/>
      <c r="EY344" s="5"/>
      <c r="EZ344" s="5"/>
      <c r="FA344" s="5"/>
      <c r="FB344" s="5"/>
      <c r="FC344" s="5"/>
    </row>
    <row r="345" spans="1:159" ht="15" customHeight="1">
      <c r="A345" s="7">
        <v>5</v>
      </c>
      <c r="B345" s="55" t="str">
        <f>VLOOKUP(Ruimtestaat[[#This Row],[Code]],Locaties[[Code]:[Locatie]],2,FALSE)</f>
        <v>Willem van Oranje – Waalwijk</v>
      </c>
      <c r="C345" s="55" t="str">
        <f>VLOOKUP(Ruimtestaat[[#This Row],[Code]],Locaties[[#All],[Code]:[Adres]],3,FALSE)</f>
        <v>De Gaard 4</v>
      </c>
      <c r="D345" s="55" t="str">
        <f>VLOOKUP(Ruimtestaat[[#This Row],[Code]],Locaties[#All],4,FALSE)</f>
        <v>Waalwijk</v>
      </c>
      <c r="E345" s="56" t="s">
        <v>358</v>
      </c>
      <c r="F345" s="44" t="s">
        <v>401</v>
      </c>
      <c r="G345" s="7" t="s">
        <v>226</v>
      </c>
      <c r="H345" s="56" t="s">
        <v>134</v>
      </c>
      <c r="I345" s="7">
        <v>16</v>
      </c>
      <c r="J345" s="56" t="str">
        <f>VLOOKUP(Ruimtestaat[[#This Row],[Ruimte code]],Ruimtegroepen[[#All],[Code]:[Ruimte omschrijving]],2,FALSE)</f>
        <v>Leslokalen</v>
      </c>
      <c r="K345" s="44" t="s">
        <v>18</v>
      </c>
      <c r="L345" s="47" t="s">
        <v>124</v>
      </c>
      <c r="M345" s="147">
        <v>70</v>
      </c>
      <c r="N345" s="44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  <c r="BO345" s="5"/>
      <c r="BP345" s="5"/>
      <c r="BQ345" s="5"/>
      <c r="BR345" s="5"/>
      <c r="BS345" s="5"/>
      <c r="BT345" s="5"/>
      <c r="BU345" s="5"/>
      <c r="BV345" s="5"/>
      <c r="BW345" s="5"/>
      <c r="BX345" s="5"/>
      <c r="BY345" s="5"/>
      <c r="BZ345" s="5"/>
      <c r="CA345" s="5"/>
      <c r="CB345" s="5"/>
      <c r="CC345" s="5"/>
      <c r="CD345" s="5"/>
      <c r="CE345" s="5"/>
      <c r="CF345" s="5"/>
      <c r="CG345" s="5"/>
      <c r="CH345" s="5"/>
      <c r="CI345" s="5"/>
      <c r="CJ345" s="5"/>
      <c r="CK345" s="5"/>
      <c r="CL345" s="5"/>
      <c r="CM345" s="5"/>
      <c r="CN345" s="5"/>
      <c r="CO345" s="5"/>
      <c r="CP345" s="5"/>
      <c r="CQ345" s="5"/>
      <c r="CR345" s="5"/>
      <c r="CS345" s="5"/>
      <c r="CT345" s="5"/>
      <c r="CU345" s="5"/>
      <c r="CV345" s="5"/>
      <c r="CW345" s="5"/>
      <c r="CX345" s="5"/>
      <c r="CY345" s="5"/>
      <c r="CZ345" s="5"/>
      <c r="DA345" s="5"/>
      <c r="DB345" s="5"/>
      <c r="DC345" s="5"/>
      <c r="DD345" s="5"/>
      <c r="DE345" s="5"/>
      <c r="DF345" s="5"/>
      <c r="DG345" s="5"/>
      <c r="DH345" s="5"/>
      <c r="DI345" s="5"/>
      <c r="DJ345" s="5"/>
      <c r="DK345" s="5"/>
      <c r="DL345" s="5"/>
      <c r="DM345" s="5"/>
      <c r="DN345" s="5"/>
      <c r="DO345" s="5"/>
      <c r="DP345" s="5"/>
      <c r="DQ345" s="5"/>
      <c r="DR345" s="5"/>
      <c r="DS345" s="5"/>
      <c r="DT345" s="5"/>
      <c r="DU345" s="5"/>
      <c r="DV345" s="5"/>
      <c r="DW345" s="5"/>
      <c r="DX345" s="5"/>
      <c r="DY345" s="5"/>
      <c r="DZ345" s="5"/>
      <c r="EA345" s="5"/>
      <c r="EB345" s="5"/>
      <c r="EC345" s="5"/>
      <c r="ED345" s="5"/>
      <c r="EE345" s="5"/>
      <c r="EF345" s="5"/>
      <c r="EG345" s="5"/>
      <c r="EH345" s="5"/>
      <c r="EI345" s="5"/>
      <c r="EJ345" s="5"/>
      <c r="EK345" s="5"/>
      <c r="EL345" s="5"/>
      <c r="EM345" s="5"/>
      <c r="EN345" s="5"/>
      <c r="EO345" s="5"/>
      <c r="EP345" s="5"/>
      <c r="EQ345" s="5"/>
      <c r="ER345" s="5"/>
      <c r="ES345" s="5"/>
      <c r="ET345" s="5"/>
      <c r="EU345" s="5"/>
      <c r="EV345" s="5"/>
      <c r="EW345" s="5"/>
      <c r="EX345" s="5"/>
      <c r="EY345" s="5"/>
      <c r="EZ345" s="5"/>
      <c r="FA345" s="5"/>
      <c r="FB345" s="5"/>
      <c r="FC345" s="5"/>
    </row>
    <row r="346" spans="1:159" ht="15" customHeight="1">
      <c r="A346" s="7">
        <v>5</v>
      </c>
      <c r="B346" s="55" t="str">
        <f>VLOOKUP(Ruimtestaat[[#This Row],[Code]],Locaties[[Code]:[Locatie]],2,FALSE)</f>
        <v>Willem van Oranje – Waalwijk</v>
      </c>
      <c r="C346" s="55" t="str">
        <f>VLOOKUP(Ruimtestaat[[#This Row],[Code]],Locaties[[#All],[Code]:[Adres]],3,FALSE)</f>
        <v>De Gaard 4</v>
      </c>
      <c r="D346" s="55" t="str">
        <f>VLOOKUP(Ruimtestaat[[#This Row],[Code]],Locaties[#All],4,FALSE)</f>
        <v>Waalwijk</v>
      </c>
      <c r="E346" s="56" t="s">
        <v>358</v>
      </c>
      <c r="F346" s="44" t="s">
        <v>401</v>
      </c>
      <c r="G346" s="7" t="s">
        <v>212</v>
      </c>
      <c r="H346" s="56" t="s">
        <v>377</v>
      </c>
      <c r="I346" s="7">
        <v>10</v>
      </c>
      <c r="J346" s="56" t="str">
        <f>VLOOKUP(Ruimtestaat[[#This Row],[Ruimte code]],Ruimtegroepen[[#All],[Code]:[Ruimte omschrijving]],2,FALSE)</f>
        <v>Trappenhuizen/lift</v>
      </c>
      <c r="K346" s="44" t="s">
        <v>20</v>
      </c>
      <c r="L346" s="47" t="s">
        <v>373</v>
      </c>
      <c r="M346" s="147">
        <v>1</v>
      </c>
      <c r="N346" s="149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  <c r="BO346" s="5"/>
      <c r="BP346" s="5"/>
      <c r="BQ346" s="5"/>
      <c r="BR346" s="5"/>
      <c r="BS346" s="5"/>
      <c r="BT346" s="5"/>
      <c r="BU346" s="5"/>
      <c r="BV346" s="5"/>
      <c r="BW346" s="5"/>
      <c r="BX346" s="5"/>
      <c r="BY346" s="5"/>
      <c r="BZ346" s="5"/>
      <c r="CA346" s="5"/>
      <c r="CB346" s="5"/>
      <c r="CC346" s="5"/>
      <c r="CD346" s="5"/>
      <c r="CE346" s="5"/>
      <c r="CF346" s="5"/>
      <c r="CG346" s="5"/>
      <c r="CH346" s="5"/>
      <c r="CI346" s="5"/>
      <c r="CJ346" s="5"/>
      <c r="CK346" s="5"/>
      <c r="CL346" s="5"/>
      <c r="CM346" s="5"/>
      <c r="CN346" s="5"/>
      <c r="CO346" s="5"/>
      <c r="CP346" s="5"/>
      <c r="CQ346" s="5"/>
      <c r="CR346" s="5"/>
      <c r="CS346" s="5"/>
      <c r="CT346" s="5"/>
      <c r="CU346" s="5"/>
      <c r="CV346" s="5"/>
      <c r="CW346" s="5"/>
      <c r="CX346" s="5"/>
      <c r="CY346" s="5"/>
      <c r="CZ346" s="5"/>
      <c r="DA346" s="5"/>
      <c r="DB346" s="5"/>
      <c r="DC346" s="5"/>
      <c r="DD346" s="5"/>
      <c r="DE346" s="5"/>
      <c r="DF346" s="5"/>
      <c r="DG346" s="5"/>
      <c r="DH346" s="5"/>
      <c r="DI346" s="5"/>
      <c r="DJ346" s="5"/>
      <c r="DK346" s="5"/>
      <c r="DL346" s="5"/>
      <c r="DM346" s="5"/>
      <c r="DN346" s="5"/>
      <c r="DO346" s="5"/>
      <c r="DP346" s="5"/>
      <c r="DQ346" s="5"/>
      <c r="DR346" s="5"/>
      <c r="DS346" s="5"/>
      <c r="DT346" s="5"/>
      <c r="DU346" s="5"/>
      <c r="DV346" s="5"/>
      <c r="DW346" s="5"/>
      <c r="DX346" s="5"/>
      <c r="DY346" s="5"/>
      <c r="DZ346" s="5"/>
      <c r="EA346" s="5"/>
      <c r="EB346" s="5"/>
      <c r="EC346" s="5"/>
      <c r="ED346" s="5"/>
      <c r="EE346" s="5"/>
      <c r="EF346" s="5"/>
      <c r="EG346" s="5"/>
      <c r="EH346" s="5"/>
      <c r="EI346" s="5"/>
      <c r="EJ346" s="5"/>
      <c r="EK346" s="5"/>
      <c r="EL346" s="5"/>
      <c r="EM346" s="5"/>
      <c r="EN346" s="5"/>
      <c r="EO346" s="5"/>
      <c r="EP346" s="5"/>
      <c r="EQ346" s="5"/>
      <c r="ER346" s="5"/>
      <c r="ES346" s="5"/>
      <c r="ET346" s="5"/>
      <c r="EU346" s="5"/>
      <c r="EV346" s="5"/>
      <c r="EW346" s="5"/>
      <c r="EX346" s="5"/>
      <c r="EY346" s="5"/>
      <c r="EZ346" s="5"/>
      <c r="FA346" s="5"/>
      <c r="FB346" s="5"/>
      <c r="FC346" s="5"/>
    </row>
    <row r="347" spans="1:159" ht="15" customHeight="1">
      <c r="A347" s="7">
        <v>5</v>
      </c>
      <c r="B347" s="55" t="str">
        <f>VLOOKUP(Ruimtestaat[[#This Row],[Code]],Locaties[[Code]:[Locatie]],2,FALSE)</f>
        <v>Willem van Oranje – Waalwijk</v>
      </c>
      <c r="C347" s="55" t="str">
        <f>VLOOKUP(Ruimtestaat[[#This Row],[Code]],Locaties[[#All],[Code]:[Adres]],3,FALSE)</f>
        <v>De Gaard 4</v>
      </c>
      <c r="D347" s="55" t="str">
        <f>VLOOKUP(Ruimtestaat[[#This Row],[Code]],Locaties[#All],4,FALSE)</f>
        <v>Waalwijk</v>
      </c>
      <c r="E347" s="56" t="s">
        <v>358</v>
      </c>
      <c r="F347" s="44" t="s">
        <v>401</v>
      </c>
      <c r="G347" s="7" t="s">
        <v>378</v>
      </c>
      <c r="H347" s="56" t="s">
        <v>159</v>
      </c>
      <c r="I347" s="7">
        <v>6</v>
      </c>
      <c r="J347" s="56" t="str">
        <f>VLOOKUP(Ruimtestaat[[#This Row],[Ruimte code]],Ruimtegroepen[[#All],[Code]:[Ruimte omschrijving]],2,FALSE)</f>
        <v>Gangen/hallen</v>
      </c>
      <c r="K347" s="44" t="s">
        <v>18</v>
      </c>
      <c r="L347" s="47" t="s">
        <v>124</v>
      </c>
      <c r="M347" s="147">
        <v>25</v>
      </c>
      <c r="N347" s="149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  <c r="BO347" s="5"/>
      <c r="BP347" s="5"/>
      <c r="BQ347" s="5"/>
      <c r="BR347" s="5"/>
      <c r="BS347" s="5"/>
      <c r="BT347" s="5"/>
      <c r="BU347" s="5"/>
      <c r="BV347" s="5"/>
      <c r="BW347" s="5"/>
      <c r="BX347" s="5"/>
      <c r="BY347" s="5"/>
      <c r="BZ347" s="5"/>
      <c r="CA347" s="5"/>
      <c r="CB347" s="5"/>
      <c r="CC347" s="5"/>
      <c r="CD347" s="5"/>
      <c r="CE347" s="5"/>
      <c r="CF347" s="5"/>
      <c r="CG347" s="5"/>
      <c r="CH347" s="5"/>
      <c r="CI347" s="5"/>
      <c r="CJ347" s="5"/>
      <c r="CK347" s="5"/>
      <c r="CL347" s="5"/>
      <c r="CM347" s="5"/>
      <c r="CN347" s="5"/>
      <c r="CO347" s="5"/>
      <c r="CP347" s="5"/>
      <c r="CQ347" s="5"/>
      <c r="CR347" s="5"/>
      <c r="CS347" s="5"/>
      <c r="CT347" s="5"/>
      <c r="CU347" s="5"/>
      <c r="CV347" s="5"/>
      <c r="CW347" s="5"/>
      <c r="CX347" s="5"/>
      <c r="CY347" s="5"/>
      <c r="CZ347" s="5"/>
      <c r="DA347" s="5"/>
      <c r="DB347" s="5"/>
      <c r="DC347" s="5"/>
      <c r="DD347" s="5"/>
      <c r="DE347" s="5"/>
      <c r="DF347" s="5"/>
      <c r="DG347" s="5"/>
      <c r="DH347" s="5"/>
      <c r="DI347" s="5"/>
      <c r="DJ347" s="5"/>
      <c r="DK347" s="5"/>
      <c r="DL347" s="5"/>
      <c r="DM347" s="5"/>
      <c r="DN347" s="5"/>
      <c r="DO347" s="5"/>
      <c r="DP347" s="5"/>
      <c r="DQ347" s="5"/>
      <c r="DR347" s="5"/>
      <c r="DS347" s="5"/>
      <c r="DT347" s="5"/>
      <c r="DU347" s="5"/>
      <c r="DV347" s="5"/>
      <c r="DW347" s="5"/>
      <c r="DX347" s="5"/>
      <c r="DY347" s="5"/>
      <c r="DZ347" s="5"/>
      <c r="EA347" s="5"/>
      <c r="EB347" s="5"/>
      <c r="EC347" s="5"/>
      <c r="ED347" s="5"/>
      <c r="EE347" s="5"/>
      <c r="EF347" s="5"/>
      <c r="EG347" s="5"/>
      <c r="EH347" s="5"/>
      <c r="EI347" s="5"/>
      <c r="EJ347" s="5"/>
      <c r="EK347" s="5"/>
      <c r="EL347" s="5"/>
      <c r="EM347" s="5"/>
      <c r="EN347" s="5"/>
      <c r="EO347" s="5"/>
      <c r="EP347" s="5"/>
      <c r="EQ347" s="5"/>
      <c r="ER347" s="5"/>
      <c r="ES347" s="5"/>
      <c r="ET347" s="5"/>
      <c r="EU347" s="5"/>
      <c r="EV347" s="5"/>
      <c r="EW347" s="5"/>
      <c r="EX347" s="5"/>
      <c r="EY347" s="5"/>
      <c r="EZ347" s="5"/>
      <c r="FA347" s="5"/>
      <c r="FB347" s="5"/>
      <c r="FC347" s="5"/>
    </row>
    <row r="348" spans="1:159" ht="15" customHeight="1">
      <c r="A348" s="7">
        <v>5</v>
      </c>
      <c r="B348" s="55" t="str">
        <f>VLOOKUP(Ruimtestaat[[#This Row],[Code]],Locaties[[Code]:[Locatie]],2,FALSE)</f>
        <v>Willem van Oranje – Waalwijk</v>
      </c>
      <c r="C348" s="55" t="str">
        <f>VLOOKUP(Ruimtestaat[[#This Row],[Code]],Locaties[[#All],[Code]:[Adres]],3,FALSE)</f>
        <v>De Gaard 4</v>
      </c>
      <c r="D348" s="55" t="str">
        <f>VLOOKUP(Ruimtestaat[[#This Row],[Code]],Locaties[#All],4,FALSE)</f>
        <v>Waalwijk</v>
      </c>
      <c r="E348" s="56" t="s">
        <v>358</v>
      </c>
      <c r="F348" s="44" t="s">
        <v>401</v>
      </c>
      <c r="G348" s="7" t="s">
        <v>379</v>
      </c>
      <c r="H348" s="56" t="s">
        <v>158</v>
      </c>
      <c r="I348" s="7">
        <v>10</v>
      </c>
      <c r="J348" s="56" t="str">
        <f>VLOOKUP(Ruimtestaat[[#This Row],[Ruimte code]],Ruimtegroepen[[#All],[Code]:[Ruimte omschrijving]],2,FALSE)</f>
        <v>Trappenhuizen/lift</v>
      </c>
      <c r="K348" s="44" t="s">
        <v>20</v>
      </c>
      <c r="L348" s="47" t="s">
        <v>366</v>
      </c>
      <c r="M348" s="147">
        <v>15</v>
      </c>
      <c r="N348" s="44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  <c r="BO348" s="5"/>
      <c r="BP348" s="5"/>
      <c r="BQ348" s="5"/>
      <c r="BR348" s="5"/>
      <c r="BS348" s="5"/>
      <c r="BT348" s="5"/>
      <c r="BU348" s="5"/>
      <c r="BV348" s="5"/>
      <c r="BW348" s="5"/>
      <c r="BX348" s="5"/>
      <c r="BY348" s="5"/>
      <c r="BZ348" s="5"/>
      <c r="CA348" s="5"/>
      <c r="CB348" s="5"/>
      <c r="CC348" s="5"/>
      <c r="CD348" s="5"/>
      <c r="CE348" s="5"/>
      <c r="CF348" s="5"/>
      <c r="CG348" s="5"/>
      <c r="CH348" s="5"/>
      <c r="CI348" s="5"/>
      <c r="CJ348" s="5"/>
      <c r="CK348" s="5"/>
      <c r="CL348" s="5"/>
      <c r="CM348" s="5"/>
      <c r="CN348" s="5"/>
      <c r="CO348" s="5"/>
      <c r="CP348" s="5"/>
      <c r="CQ348" s="5"/>
      <c r="CR348" s="5"/>
      <c r="CS348" s="5"/>
      <c r="CT348" s="5"/>
      <c r="CU348" s="5"/>
      <c r="CV348" s="5"/>
      <c r="CW348" s="5"/>
      <c r="CX348" s="5"/>
      <c r="CY348" s="5"/>
      <c r="CZ348" s="5"/>
      <c r="DA348" s="5"/>
      <c r="DB348" s="5"/>
      <c r="DC348" s="5"/>
      <c r="DD348" s="5"/>
      <c r="DE348" s="5"/>
      <c r="DF348" s="5"/>
      <c r="DG348" s="5"/>
      <c r="DH348" s="5"/>
      <c r="DI348" s="5"/>
      <c r="DJ348" s="5"/>
      <c r="DK348" s="5"/>
      <c r="DL348" s="5"/>
      <c r="DM348" s="5"/>
      <c r="DN348" s="5"/>
      <c r="DO348" s="5"/>
      <c r="DP348" s="5"/>
      <c r="DQ348" s="5"/>
      <c r="DR348" s="5"/>
      <c r="DS348" s="5"/>
      <c r="DT348" s="5"/>
      <c r="DU348" s="5"/>
      <c r="DV348" s="5"/>
      <c r="DW348" s="5"/>
      <c r="DX348" s="5"/>
      <c r="DY348" s="5"/>
      <c r="DZ348" s="5"/>
      <c r="EA348" s="5"/>
      <c r="EB348" s="5"/>
      <c r="EC348" s="5"/>
      <c r="ED348" s="5"/>
      <c r="EE348" s="5"/>
      <c r="EF348" s="5"/>
      <c r="EG348" s="5"/>
      <c r="EH348" s="5"/>
      <c r="EI348" s="5"/>
      <c r="EJ348" s="5"/>
      <c r="EK348" s="5"/>
      <c r="EL348" s="5"/>
      <c r="EM348" s="5"/>
      <c r="EN348" s="5"/>
      <c r="EO348" s="5"/>
      <c r="EP348" s="5"/>
      <c r="EQ348" s="5"/>
      <c r="ER348" s="5"/>
      <c r="ES348" s="5"/>
      <c r="ET348" s="5"/>
      <c r="EU348" s="5"/>
      <c r="EV348" s="5"/>
      <c r="EW348" s="5"/>
      <c r="EX348" s="5"/>
      <c r="EY348" s="5"/>
      <c r="EZ348" s="5"/>
      <c r="FA348" s="5"/>
      <c r="FB348" s="5"/>
      <c r="FC348" s="5"/>
    </row>
    <row r="349" spans="1:159" ht="15" customHeight="1">
      <c r="A349" s="7">
        <v>6</v>
      </c>
      <c r="B349" s="55" t="str">
        <f>VLOOKUP(Ruimtestaat[[#This Row],[Code]],Locaties[[Code]:[Locatie]],2,FALSE)</f>
        <v>Juliana van Stolbergschool</v>
      </c>
      <c r="C349" s="55" t="str">
        <f>VLOOKUP(Ruimtestaat[[#This Row],[Code]],Locaties[[#All],[Code]:[Adres]],3,FALSE)</f>
        <v>Woeringenlaan 20</v>
      </c>
      <c r="D349" s="55" t="str">
        <f>VLOOKUP(Ruimtestaat[[#This Row],[Code]],Locaties[#All],4,FALSE)</f>
        <v>Waalwijk</v>
      </c>
      <c r="E349" s="56"/>
      <c r="F349" s="7" t="s">
        <v>392</v>
      </c>
      <c r="G349" s="7" t="s">
        <v>445</v>
      </c>
      <c r="H349" s="56" t="s">
        <v>8</v>
      </c>
      <c r="I349" s="7">
        <v>7</v>
      </c>
      <c r="J349" s="56" t="str">
        <f>VLOOKUP(Ruimtestaat[[#This Row],[Ruimte code]],Ruimtegroepen[[#All],[Code]:[Ruimte omschrijving]],2,FALSE)</f>
        <v>Entree</v>
      </c>
      <c r="K349" s="44" t="s">
        <v>17</v>
      </c>
      <c r="L349" s="47" t="s">
        <v>6</v>
      </c>
      <c r="M349" s="147">
        <v>10</v>
      </c>
      <c r="N349" s="44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  <c r="BO349" s="5"/>
      <c r="BP349" s="5"/>
      <c r="BQ349" s="5"/>
      <c r="BR349" s="5"/>
      <c r="BS349" s="5"/>
      <c r="BT349" s="5"/>
      <c r="BU349" s="5"/>
      <c r="BV349" s="5"/>
      <c r="BW349" s="5"/>
      <c r="BX349" s="5"/>
      <c r="BY349" s="5"/>
      <c r="BZ349" s="5"/>
      <c r="CA349" s="5"/>
      <c r="CB349" s="5"/>
      <c r="CC349" s="5"/>
      <c r="CD349" s="5"/>
      <c r="CE349" s="5"/>
      <c r="CF349" s="5"/>
      <c r="CG349" s="5"/>
      <c r="CH349" s="5"/>
      <c r="CI349" s="5"/>
      <c r="CJ349" s="5"/>
      <c r="CK349" s="5"/>
      <c r="CL349" s="5"/>
      <c r="CM349" s="5"/>
      <c r="CN349" s="5"/>
      <c r="CO349" s="5"/>
      <c r="CP349" s="5"/>
      <c r="CQ349" s="5"/>
      <c r="CR349" s="5"/>
      <c r="CS349" s="5"/>
      <c r="CT349" s="5"/>
      <c r="CU349" s="5"/>
      <c r="CV349" s="5"/>
      <c r="CW349" s="5"/>
      <c r="CX349" s="5"/>
      <c r="CY349" s="5"/>
      <c r="CZ349" s="5"/>
      <c r="DA349" s="5"/>
      <c r="DB349" s="5"/>
      <c r="DC349" s="5"/>
      <c r="DD349" s="5"/>
      <c r="DE349" s="5"/>
      <c r="DF349" s="5"/>
      <c r="DG349" s="5"/>
      <c r="DH349" s="5"/>
      <c r="DI349" s="5"/>
      <c r="DJ349" s="5"/>
      <c r="DK349" s="5"/>
      <c r="DL349" s="5"/>
      <c r="DM349" s="5"/>
      <c r="DN349" s="5"/>
      <c r="DO349" s="5"/>
      <c r="DP349" s="5"/>
      <c r="DQ349" s="5"/>
      <c r="DR349" s="5"/>
      <c r="DS349" s="5"/>
      <c r="DT349" s="5"/>
      <c r="DU349" s="5"/>
      <c r="DV349" s="5"/>
      <c r="DW349" s="5"/>
      <c r="DX349" s="5"/>
      <c r="DY349" s="5"/>
      <c r="DZ349" s="5"/>
      <c r="EA349" s="5"/>
      <c r="EB349" s="5"/>
      <c r="EC349" s="5"/>
      <c r="ED349" s="5"/>
      <c r="EE349" s="5"/>
      <c r="EF349" s="5"/>
      <c r="EG349" s="5"/>
      <c r="EH349" s="5"/>
      <c r="EI349" s="5"/>
      <c r="EJ349" s="5"/>
      <c r="EK349" s="5"/>
      <c r="EL349" s="5"/>
      <c r="EM349" s="5"/>
      <c r="EN349" s="5"/>
      <c r="EO349" s="5"/>
      <c r="EP349" s="5"/>
      <c r="EQ349" s="5"/>
      <c r="ER349" s="5"/>
      <c r="ES349" s="5"/>
      <c r="ET349" s="5"/>
      <c r="EU349" s="5"/>
      <c r="EV349" s="5"/>
      <c r="EW349" s="5"/>
      <c r="EX349" s="5"/>
      <c r="EY349" s="5"/>
      <c r="EZ349" s="5"/>
      <c r="FA349" s="5"/>
      <c r="FB349" s="5"/>
      <c r="FC349" s="5"/>
    </row>
    <row r="350" spans="1:159" ht="15" customHeight="1">
      <c r="A350" s="7">
        <v>6</v>
      </c>
      <c r="B350" s="55" t="str">
        <f>VLOOKUP(Ruimtestaat[[#This Row],[Code]],Locaties[[Code]:[Locatie]],2,FALSE)</f>
        <v>Juliana van Stolbergschool</v>
      </c>
      <c r="C350" s="55" t="str">
        <f>VLOOKUP(Ruimtestaat[[#This Row],[Code]],Locaties[[#All],[Code]:[Adres]],3,FALSE)</f>
        <v>Woeringenlaan 20</v>
      </c>
      <c r="D350" s="55" t="str">
        <f>VLOOKUP(Ruimtestaat[[#This Row],[Code]],Locaties[#All],4,FALSE)</f>
        <v>Waalwijk</v>
      </c>
      <c r="E350" s="56"/>
      <c r="F350" s="7" t="s">
        <v>392</v>
      </c>
      <c r="G350" s="7" t="s">
        <v>446</v>
      </c>
      <c r="H350" s="56" t="s">
        <v>498</v>
      </c>
      <c r="I350" s="7">
        <v>2</v>
      </c>
      <c r="J350" s="56" t="str">
        <f>VLOOKUP(Ruimtestaat[[#This Row],[Ruimte code]],Ruimtegroepen[[#All],[Code]:[Ruimte omschrijving]],2,FALSE)</f>
        <v>Kantoren</v>
      </c>
      <c r="K350" s="44" t="s">
        <v>17</v>
      </c>
      <c r="L350" s="47" t="s">
        <v>6</v>
      </c>
      <c r="M350" s="147">
        <v>13.7</v>
      </c>
      <c r="N350" s="44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  <c r="BO350" s="5"/>
      <c r="BP350" s="5"/>
      <c r="BQ350" s="5"/>
      <c r="BR350" s="5"/>
      <c r="BS350" s="5"/>
      <c r="BT350" s="5"/>
      <c r="BU350" s="5"/>
      <c r="BV350" s="5"/>
      <c r="BW350" s="5"/>
      <c r="BX350" s="5"/>
      <c r="BY350" s="5"/>
      <c r="BZ350" s="5"/>
      <c r="CA350" s="5"/>
      <c r="CB350" s="5"/>
      <c r="CC350" s="5"/>
      <c r="CD350" s="5"/>
      <c r="CE350" s="5"/>
      <c r="CF350" s="5"/>
      <c r="CG350" s="5"/>
      <c r="CH350" s="5"/>
      <c r="CI350" s="5"/>
      <c r="CJ350" s="5"/>
      <c r="CK350" s="5"/>
      <c r="CL350" s="5"/>
      <c r="CM350" s="5"/>
      <c r="CN350" s="5"/>
      <c r="CO350" s="5"/>
      <c r="CP350" s="5"/>
      <c r="CQ350" s="5"/>
      <c r="CR350" s="5"/>
      <c r="CS350" s="5"/>
      <c r="CT350" s="5"/>
      <c r="CU350" s="5"/>
      <c r="CV350" s="5"/>
      <c r="CW350" s="5"/>
      <c r="CX350" s="5"/>
      <c r="CY350" s="5"/>
      <c r="CZ350" s="5"/>
      <c r="DA350" s="5"/>
      <c r="DB350" s="5"/>
      <c r="DC350" s="5"/>
      <c r="DD350" s="5"/>
      <c r="DE350" s="5"/>
      <c r="DF350" s="5"/>
      <c r="DG350" s="5"/>
      <c r="DH350" s="5"/>
      <c r="DI350" s="5"/>
      <c r="DJ350" s="5"/>
      <c r="DK350" s="5"/>
      <c r="DL350" s="5"/>
      <c r="DM350" s="5"/>
      <c r="DN350" s="5"/>
      <c r="DO350" s="5"/>
      <c r="DP350" s="5"/>
      <c r="DQ350" s="5"/>
      <c r="DR350" s="5"/>
      <c r="DS350" s="5"/>
      <c r="DT350" s="5"/>
      <c r="DU350" s="5"/>
      <c r="DV350" s="5"/>
      <c r="DW350" s="5"/>
      <c r="DX350" s="5"/>
      <c r="DY350" s="5"/>
      <c r="DZ350" s="5"/>
      <c r="EA350" s="5"/>
      <c r="EB350" s="5"/>
      <c r="EC350" s="5"/>
      <c r="ED350" s="5"/>
      <c r="EE350" s="5"/>
      <c r="EF350" s="5"/>
      <c r="EG350" s="5"/>
      <c r="EH350" s="5"/>
      <c r="EI350" s="5"/>
      <c r="EJ350" s="5"/>
      <c r="EK350" s="5"/>
      <c r="EL350" s="5"/>
      <c r="EM350" s="5"/>
      <c r="EN350" s="5"/>
      <c r="EO350" s="5"/>
      <c r="EP350" s="5"/>
      <c r="EQ350" s="5"/>
      <c r="ER350" s="5"/>
      <c r="ES350" s="5"/>
      <c r="ET350" s="5"/>
      <c r="EU350" s="5"/>
      <c r="EV350" s="5"/>
      <c r="EW350" s="5"/>
      <c r="EX350" s="5"/>
      <c r="EY350" s="5"/>
      <c r="EZ350" s="5"/>
      <c r="FA350" s="5"/>
      <c r="FB350" s="5"/>
      <c r="FC350" s="5"/>
    </row>
    <row r="351" spans="1:159" ht="15" customHeight="1">
      <c r="A351" s="7">
        <v>6</v>
      </c>
      <c r="B351" s="55" t="str">
        <f>VLOOKUP(Ruimtestaat[[#This Row],[Code]],Locaties[[Code]:[Locatie]],2,FALSE)</f>
        <v>Juliana van Stolbergschool</v>
      </c>
      <c r="C351" s="55" t="str">
        <f>VLOOKUP(Ruimtestaat[[#This Row],[Code]],Locaties[[#All],[Code]:[Adres]],3,FALSE)</f>
        <v>Woeringenlaan 20</v>
      </c>
      <c r="D351" s="55" t="str">
        <f>VLOOKUP(Ruimtestaat[[#This Row],[Code]],Locaties[#All],4,FALSE)</f>
        <v>Waalwijk</v>
      </c>
      <c r="E351" s="56"/>
      <c r="F351" s="7" t="s">
        <v>392</v>
      </c>
      <c r="G351" s="7" t="s">
        <v>447</v>
      </c>
      <c r="H351" s="56" t="s">
        <v>499</v>
      </c>
      <c r="I351" s="7">
        <v>2</v>
      </c>
      <c r="J351" s="56" t="str">
        <f>VLOOKUP(Ruimtestaat[[#This Row],[Ruimte code]],Ruimtegroepen[[#All],[Code]:[Ruimte omschrijving]],2,FALSE)</f>
        <v>Kantoren</v>
      </c>
      <c r="K351" s="44" t="s">
        <v>17</v>
      </c>
      <c r="L351" s="47" t="s">
        <v>6</v>
      </c>
      <c r="M351" s="147">
        <v>29</v>
      </c>
      <c r="N351" s="44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  <c r="BO351" s="5"/>
      <c r="BP351" s="5"/>
      <c r="BQ351" s="5"/>
      <c r="BR351" s="5"/>
      <c r="BS351" s="5"/>
      <c r="BT351" s="5"/>
      <c r="BU351" s="5"/>
      <c r="BV351" s="5"/>
      <c r="BW351" s="5"/>
      <c r="BX351" s="5"/>
      <c r="BY351" s="5"/>
      <c r="BZ351" s="5"/>
      <c r="CA351" s="5"/>
      <c r="CB351" s="5"/>
      <c r="CC351" s="5"/>
      <c r="CD351" s="5"/>
      <c r="CE351" s="5"/>
      <c r="CF351" s="5"/>
      <c r="CG351" s="5"/>
      <c r="CH351" s="5"/>
      <c r="CI351" s="5"/>
      <c r="CJ351" s="5"/>
      <c r="CK351" s="5"/>
      <c r="CL351" s="5"/>
      <c r="CM351" s="5"/>
      <c r="CN351" s="5"/>
      <c r="CO351" s="5"/>
      <c r="CP351" s="5"/>
      <c r="CQ351" s="5"/>
      <c r="CR351" s="5"/>
      <c r="CS351" s="5"/>
      <c r="CT351" s="5"/>
      <c r="CU351" s="5"/>
      <c r="CV351" s="5"/>
      <c r="CW351" s="5"/>
      <c r="CX351" s="5"/>
      <c r="CY351" s="5"/>
      <c r="CZ351" s="5"/>
      <c r="DA351" s="5"/>
      <c r="DB351" s="5"/>
      <c r="DC351" s="5"/>
      <c r="DD351" s="5"/>
      <c r="DE351" s="5"/>
      <c r="DF351" s="5"/>
      <c r="DG351" s="5"/>
      <c r="DH351" s="5"/>
      <c r="DI351" s="5"/>
      <c r="DJ351" s="5"/>
      <c r="DK351" s="5"/>
      <c r="DL351" s="5"/>
      <c r="DM351" s="5"/>
      <c r="DN351" s="5"/>
      <c r="DO351" s="5"/>
      <c r="DP351" s="5"/>
      <c r="DQ351" s="5"/>
      <c r="DR351" s="5"/>
      <c r="DS351" s="5"/>
      <c r="DT351" s="5"/>
      <c r="DU351" s="5"/>
      <c r="DV351" s="5"/>
      <c r="DW351" s="5"/>
      <c r="DX351" s="5"/>
      <c r="DY351" s="5"/>
      <c r="DZ351" s="5"/>
      <c r="EA351" s="5"/>
      <c r="EB351" s="5"/>
      <c r="EC351" s="5"/>
      <c r="ED351" s="5"/>
      <c r="EE351" s="5"/>
      <c r="EF351" s="5"/>
      <c r="EG351" s="5"/>
      <c r="EH351" s="5"/>
      <c r="EI351" s="5"/>
      <c r="EJ351" s="5"/>
      <c r="EK351" s="5"/>
      <c r="EL351" s="5"/>
      <c r="EM351" s="5"/>
      <c r="EN351" s="5"/>
      <c r="EO351" s="5"/>
      <c r="EP351" s="5"/>
      <c r="EQ351" s="5"/>
      <c r="ER351" s="5"/>
      <c r="ES351" s="5"/>
      <c r="ET351" s="5"/>
      <c r="EU351" s="5"/>
      <c r="EV351" s="5"/>
      <c r="EW351" s="5"/>
      <c r="EX351" s="5"/>
      <c r="EY351" s="5"/>
      <c r="EZ351" s="5"/>
      <c r="FA351" s="5"/>
      <c r="FB351" s="5"/>
      <c r="FC351" s="5"/>
    </row>
    <row r="352" spans="1:159" ht="15" customHeight="1">
      <c r="A352" s="7">
        <v>6</v>
      </c>
      <c r="B352" s="55" t="str">
        <f>VLOOKUP(Ruimtestaat[[#This Row],[Code]],Locaties[[Code]:[Locatie]],2,FALSE)</f>
        <v>Juliana van Stolbergschool</v>
      </c>
      <c r="C352" s="55" t="str">
        <f>VLOOKUP(Ruimtestaat[[#This Row],[Code]],Locaties[[#All],[Code]:[Adres]],3,FALSE)</f>
        <v>Woeringenlaan 20</v>
      </c>
      <c r="D352" s="55" t="str">
        <f>VLOOKUP(Ruimtestaat[[#This Row],[Code]],Locaties[#All],4,FALSE)</f>
        <v>Waalwijk</v>
      </c>
      <c r="E352" s="56"/>
      <c r="F352" s="7" t="s">
        <v>392</v>
      </c>
      <c r="G352" s="7" t="s">
        <v>448</v>
      </c>
      <c r="H352" s="56" t="s">
        <v>139</v>
      </c>
      <c r="I352" s="7">
        <v>2</v>
      </c>
      <c r="J352" s="56" t="str">
        <f>VLOOKUP(Ruimtestaat[[#This Row],[Ruimte code]],Ruimtegroepen[[#All],[Code]:[Ruimte omschrijving]],2,FALSE)</f>
        <v>Kantoren</v>
      </c>
      <c r="K352" s="44" t="s">
        <v>17</v>
      </c>
      <c r="L352" s="47" t="s">
        <v>6</v>
      </c>
      <c r="M352" s="147">
        <v>14</v>
      </c>
      <c r="N352" s="44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  <c r="BO352" s="5"/>
      <c r="BP352" s="5"/>
      <c r="BQ352" s="5"/>
      <c r="BR352" s="5"/>
      <c r="BS352" s="5"/>
      <c r="BT352" s="5"/>
      <c r="BU352" s="5"/>
      <c r="BV352" s="5"/>
      <c r="BW352" s="5"/>
      <c r="BX352" s="5"/>
      <c r="BY352" s="5"/>
      <c r="BZ352" s="5"/>
      <c r="CA352" s="5"/>
      <c r="CB352" s="5"/>
      <c r="CC352" s="5"/>
      <c r="CD352" s="5"/>
      <c r="CE352" s="5"/>
      <c r="CF352" s="5"/>
      <c r="CG352" s="5"/>
      <c r="CH352" s="5"/>
      <c r="CI352" s="5"/>
      <c r="CJ352" s="5"/>
      <c r="CK352" s="5"/>
      <c r="CL352" s="5"/>
      <c r="CM352" s="5"/>
      <c r="CN352" s="5"/>
      <c r="CO352" s="5"/>
      <c r="CP352" s="5"/>
      <c r="CQ352" s="5"/>
      <c r="CR352" s="5"/>
      <c r="CS352" s="5"/>
      <c r="CT352" s="5"/>
      <c r="CU352" s="5"/>
      <c r="CV352" s="5"/>
      <c r="CW352" s="5"/>
      <c r="CX352" s="5"/>
      <c r="CY352" s="5"/>
      <c r="CZ352" s="5"/>
      <c r="DA352" s="5"/>
      <c r="DB352" s="5"/>
      <c r="DC352" s="5"/>
      <c r="DD352" s="5"/>
      <c r="DE352" s="5"/>
      <c r="DF352" s="5"/>
      <c r="DG352" s="5"/>
      <c r="DH352" s="5"/>
      <c r="DI352" s="5"/>
      <c r="DJ352" s="5"/>
      <c r="DK352" s="5"/>
      <c r="DL352" s="5"/>
      <c r="DM352" s="5"/>
      <c r="DN352" s="5"/>
      <c r="DO352" s="5"/>
      <c r="DP352" s="5"/>
      <c r="DQ352" s="5"/>
      <c r="DR352" s="5"/>
      <c r="DS352" s="5"/>
      <c r="DT352" s="5"/>
      <c r="DU352" s="5"/>
      <c r="DV352" s="5"/>
      <c r="DW352" s="5"/>
      <c r="DX352" s="5"/>
      <c r="DY352" s="5"/>
      <c r="DZ352" s="5"/>
      <c r="EA352" s="5"/>
      <c r="EB352" s="5"/>
      <c r="EC352" s="5"/>
      <c r="ED352" s="5"/>
      <c r="EE352" s="5"/>
      <c r="EF352" s="5"/>
      <c r="EG352" s="5"/>
      <c r="EH352" s="5"/>
      <c r="EI352" s="5"/>
      <c r="EJ352" s="5"/>
      <c r="EK352" s="5"/>
      <c r="EL352" s="5"/>
      <c r="EM352" s="5"/>
      <c r="EN352" s="5"/>
      <c r="EO352" s="5"/>
      <c r="EP352" s="5"/>
      <c r="EQ352" s="5"/>
      <c r="ER352" s="5"/>
      <c r="ES352" s="5"/>
      <c r="ET352" s="5"/>
      <c r="EU352" s="5"/>
      <c r="EV352" s="5"/>
      <c r="EW352" s="5"/>
      <c r="EX352" s="5"/>
      <c r="EY352" s="5"/>
      <c r="EZ352" s="5"/>
      <c r="FA352" s="5"/>
      <c r="FB352" s="5"/>
      <c r="FC352" s="5"/>
    </row>
    <row r="353" spans="1:159" ht="15" customHeight="1">
      <c r="A353" s="7">
        <v>6</v>
      </c>
      <c r="B353" s="55" t="str">
        <f>VLOOKUP(Ruimtestaat[[#This Row],[Code]],Locaties[[Code]:[Locatie]],2,FALSE)</f>
        <v>Juliana van Stolbergschool</v>
      </c>
      <c r="C353" s="55" t="str">
        <f>VLOOKUP(Ruimtestaat[[#This Row],[Code]],Locaties[[#All],[Code]:[Adres]],3,FALSE)</f>
        <v>Woeringenlaan 20</v>
      </c>
      <c r="D353" s="55" t="str">
        <f>VLOOKUP(Ruimtestaat[[#This Row],[Code]],Locaties[#All],4,FALSE)</f>
        <v>Waalwijk</v>
      </c>
      <c r="E353" s="56"/>
      <c r="F353" s="7" t="s">
        <v>392</v>
      </c>
      <c r="G353" s="7" t="s">
        <v>449</v>
      </c>
      <c r="H353" s="56" t="s">
        <v>500</v>
      </c>
      <c r="I353" s="7">
        <v>2</v>
      </c>
      <c r="J353" s="56" t="str">
        <f>VLOOKUP(Ruimtestaat[[#This Row],[Ruimte code]],Ruimtegroepen[[#All],[Code]:[Ruimte omschrijving]],2,FALSE)</f>
        <v>Kantoren</v>
      </c>
      <c r="K353" s="44" t="s">
        <v>17</v>
      </c>
      <c r="L353" s="47" t="s">
        <v>6</v>
      </c>
      <c r="M353" s="147">
        <v>16</v>
      </c>
      <c r="N353" s="44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  <c r="BO353" s="5"/>
      <c r="BP353" s="5"/>
      <c r="BQ353" s="5"/>
      <c r="BR353" s="5"/>
      <c r="BS353" s="5"/>
      <c r="BT353" s="5"/>
      <c r="BU353" s="5"/>
      <c r="BV353" s="5"/>
      <c r="BW353" s="5"/>
      <c r="BX353" s="5"/>
      <c r="BY353" s="5"/>
      <c r="BZ353" s="5"/>
      <c r="CA353" s="5"/>
      <c r="CB353" s="5"/>
      <c r="CC353" s="5"/>
      <c r="CD353" s="5"/>
      <c r="CE353" s="5"/>
      <c r="CF353" s="5"/>
      <c r="CG353" s="5"/>
      <c r="CH353" s="5"/>
      <c r="CI353" s="5"/>
      <c r="CJ353" s="5"/>
      <c r="CK353" s="5"/>
      <c r="CL353" s="5"/>
      <c r="CM353" s="5"/>
      <c r="CN353" s="5"/>
      <c r="CO353" s="5"/>
      <c r="CP353" s="5"/>
      <c r="CQ353" s="5"/>
      <c r="CR353" s="5"/>
      <c r="CS353" s="5"/>
      <c r="CT353" s="5"/>
      <c r="CU353" s="5"/>
      <c r="CV353" s="5"/>
      <c r="CW353" s="5"/>
      <c r="CX353" s="5"/>
      <c r="CY353" s="5"/>
      <c r="CZ353" s="5"/>
      <c r="DA353" s="5"/>
      <c r="DB353" s="5"/>
      <c r="DC353" s="5"/>
      <c r="DD353" s="5"/>
      <c r="DE353" s="5"/>
      <c r="DF353" s="5"/>
      <c r="DG353" s="5"/>
      <c r="DH353" s="5"/>
      <c r="DI353" s="5"/>
      <c r="DJ353" s="5"/>
      <c r="DK353" s="5"/>
      <c r="DL353" s="5"/>
      <c r="DM353" s="5"/>
      <c r="DN353" s="5"/>
      <c r="DO353" s="5"/>
      <c r="DP353" s="5"/>
      <c r="DQ353" s="5"/>
      <c r="DR353" s="5"/>
      <c r="DS353" s="5"/>
      <c r="DT353" s="5"/>
      <c r="DU353" s="5"/>
      <c r="DV353" s="5"/>
      <c r="DW353" s="5"/>
      <c r="DX353" s="5"/>
      <c r="DY353" s="5"/>
      <c r="DZ353" s="5"/>
      <c r="EA353" s="5"/>
      <c r="EB353" s="5"/>
      <c r="EC353" s="5"/>
      <c r="ED353" s="5"/>
      <c r="EE353" s="5"/>
      <c r="EF353" s="5"/>
      <c r="EG353" s="5"/>
      <c r="EH353" s="5"/>
      <c r="EI353" s="5"/>
      <c r="EJ353" s="5"/>
      <c r="EK353" s="5"/>
      <c r="EL353" s="5"/>
      <c r="EM353" s="5"/>
      <c r="EN353" s="5"/>
      <c r="EO353" s="5"/>
      <c r="EP353" s="5"/>
      <c r="EQ353" s="5"/>
      <c r="ER353" s="5"/>
      <c r="ES353" s="5"/>
      <c r="ET353" s="5"/>
      <c r="EU353" s="5"/>
      <c r="EV353" s="5"/>
      <c r="EW353" s="5"/>
      <c r="EX353" s="5"/>
      <c r="EY353" s="5"/>
      <c r="EZ353" s="5"/>
      <c r="FA353" s="5"/>
      <c r="FB353" s="5"/>
      <c r="FC353" s="5"/>
    </row>
    <row r="354" spans="1:159" ht="15" customHeight="1">
      <c r="A354" s="7">
        <v>6</v>
      </c>
      <c r="B354" s="55" t="str">
        <f>VLOOKUP(Ruimtestaat[[#This Row],[Code]],Locaties[[Code]:[Locatie]],2,FALSE)</f>
        <v>Juliana van Stolbergschool</v>
      </c>
      <c r="C354" s="55" t="str">
        <f>VLOOKUP(Ruimtestaat[[#This Row],[Code]],Locaties[[#All],[Code]:[Adres]],3,FALSE)</f>
        <v>Woeringenlaan 20</v>
      </c>
      <c r="D354" s="55" t="str">
        <f>VLOOKUP(Ruimtestaat[[#This Row],[Code]],Locaties[#All],4,FALSE)</f>
        <v>Waalwijk</v>
      </c>
      <c r="E354" s="56"/>
      <c r="F354" s="7" t="s">
        <v>392</v>
      </c>
      <c r="G354" s="7" t="s">
        <v>450</v>
      </c>
      <c r="H354" s="56" t="s">
        <v>500</v>
      </c>
      <c r="I354" s="7">
        <v>2</v>
      </c>
      <c r="J354" s="56" t="str">
        <f>VLOOKUP(Ruimtestaat[[#This Row],[Ruimte code]],Ruimtegroepen[[#All],[Code]:[Ruimte omschrijving]],2,FALSE)</f>
        <v>Kantoren</v>
      </c>
      <c r="K354" s="44" t="s">
        <v>17</v>
      </c>
      <c r="L354" s="47" t="s">
        <v>6</v>
      </c>
      <c r="M354" s="147">
        <v>8</v>
      </c>
      <c r="N354" s="44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  <c r="BO354" s="5"/>
      <c r="BP354" s="5"/>
      <c r="BQ354" s="5"/>
      <c r="BR354" s="5"/>
      <c r="BS354" s="5"/>
      <c r="BT354" s="5"/>
      <c r="BU354" s="5"/>
      <c r="BV354" s="5"/>
      <c r="BW354" s="5"/>
      <c r="BX354" s="5"/>
      <c r="BY354" s="5"/>
      <c r="BZ354" s="5"/>
      <c r="CA354" s="5"/>
      <c r="CB354" s="5"/>
      <c r="CC354" s="5"/>
      <c r="CD354" s="5"/>
      <c r="CE354" s="5"/>
      <c r="CF354" s="5"/>
      <c r="CG354" s="5"/>
      <c r="CH354" s="5"/>
      <c r="CI354" s="5"/>
      <c r="CJ354" s="5"/>
      <c r="CK354" s="5"/>
      <c r="CL354" s="5"/>
      <c r="CM354" s="5"/>
      <c r="CN354" s="5"/>
      <c r="CO354" s="5"/>
      <c r="CP354" s="5"/>
      <c r="CQ354" s="5"/>
      <c r="CR354" s="5"/>
      <c r="CS354" s="5"/>
      <c r="CT354" s="5"/>
      <c r="CU354" s="5"/>
      <c r="CV354" s="5"/>
      <c r="CW354" s="5"/>
      <c r="CX354" s="5"/>
      <c r="CY354" s="5"/>
      <c r="CZ354" s="5"/>
      <c r="DA354" s="5"/>
      <c r="DB354" s="5"/>
      <c r="DC354" s="5"/>
      <c r="DD354" s="5"/>
      <c r="DE354" s="5"/>
      <c r="DF354" s="5"/>
      <c r="DG354" s="5"/>
      <c r="DH354" s="5"/>
      <c r="DI354" s="5"/>
      <c r="DJ354" s="5"/>
      <c r="DK354" s="5"/>
      <c r="DL354" s="5"/>
      <c r="DM354" s="5"/>
      <c r="DN354" s="5"/>
      <c r="DO354" s="5"/>
      <c r="DP354" s="5"/>
      <c r="DQ354" s="5"/>
      <c r="DR354" s="5"/>
      <c r="DS354" s="5"/>
      <c r="DT354" s="5"/>
      <c r="DU354" s="5"/>
      <c r="DV354" s="5"/>
      <c r="DW354" s="5"/>
      <c r="DX354" s="5"/>
      <c r="DY354" s="5"/>
      <c r="DZ354" s="5"/>
      <c r="EA354" s="5"/>
      <c r="EB354" s="5"/>
      <c r="EC354" s="5"/>
      <c r="ED354" s="5"/>
      <c r="EE354" s="5"/>
      <c r="EF354" s="5"/>
      <c r="EG354" s="5"/>
      <c r="EH354" s="5"/>
      <c r="EI354" s="5"/>
      <c r="EJ354" s="5"/>
      <c r="EK354" s="5"/>
      <c r="EL354" s="5"/>
      <c r="EM354" s="5"/>
      <c r="EN354" s="5"/>
      <c r="EO354" s="5"/>
      <c r="EP354" s="5"/>
      <c r="EQ354" s="5"/>
      <c r="ER354" s="5"/>
      <c r="ES354" s="5"/>
      <c r="ET354" s="5"/>
      <c r="EU354" s="5"/>
      <c r="EV354" s="5"/>
      <c r="EW354" s="5"/>
      <c r="EX354" s="5"/>
      <c r="EY354" s="5"/>
      <c r="EZ354" s="5"/>
      <c r="FA354" s="5"/>
      <c r="FB354" s="5"/>
      <c r="FC354" s="5"/>
    </row>
    <row r="355" spans="1:159" ht="15" customHeight="1">
      <c r="A355" s="7">
        <v>6</v>
      </c>
      <c r="B355" s="55" t="str">
        <f>VLOOKUP(Ruimtestaat[[#This Row],[Code]],Locaties[[Code]:[Locatie]],2,FALSE)</f>
        <v>Juliana van Stolbergschool</v>
      </c>
      <c r="C355" s="55" t="str">
        <f>VLOOKUP(Ruimtestaat[[#This Row],[Code]],Locaties[[#All],[Code]:[Adres]],3,FALSE)</f>
        <v>Woeringenlaan 20</v>
      </c>
      <c r="D355" s="55" t="str">
        <f>VLOOKUP(Ruimtestaat[[#This Row],[Code]],Locaties[#All],4,FALSE)</f>
        <v>Waalwijk</v>
      </c>
      <c r="E355" s="56"/>
      <c r="F355" s="7" t="s">
        <v>392</v>
      </c>
      <c r="G355" s="7" t="s">
        <v>451</v>
      </c>
      <c r="H355" s="56" t="s">
        <v>154</v>
      </c>
      <c r="I355" s="7">
        <v>2</v>
      </c>
      <c r="J355" s="56" t="str">
        <f>VLOOKUP(Ruimtestaat[[#This Row],[Ruimte code]],Ruimtegroepen[[#All],[Code]:[Ruimte omschrijving]],2,FALSE)</f>
        <v>Kantoren</v>
      </c>
      <c r="K355" s="44" t="s">
        <v>18</v>
      </c>
      <c r="L355" s="47" t="s">
        <v>124</v>
      </c>
      <c r="M355" s="147">
        <v>22</v>
      </c>
      <c r="N355" s="44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  <c r="BO355" s="5"/>
      <c r="BP355" s="5"/>
      <c r="BQ355" s="5"/>
      <c r="BR355" s="5"/>
      <c r="BS355" s="5"/>
      <c r="BT355" s="5"/>
      <c r="BU355" s="5"/>
      <c r="BV355" s="5"/>
      <c r="BW355" s="5"/>
      <c r="BX355" s="5"/>
      <c r="BY355" s="5"/>
      <c r="BZ355" s="5"/>
      <c r="CA355" s="5"/>
      <c r="CB355" s="5"/>
      <c r="CC355" s="5"/>
      <c r="CD355" s="5"/>
      <c r="CE355" s="5"/>
      <c r="CF355" s="5"/>
      <c r="CG355" s="5"/>
      <c r="CH355" s="5"/>
      <c r="CI355" s="5"/>
      <c r="CJ355" s="5"/>
      <c r="CK355" s="5"/>
      <c r="CL355" s="5"/>
      <c r="CM355" s="5"/>
      <c r="CN355" s="5"/>
      <c r="CO355" s="5"/>
      <c r="CP355" s="5"/>
      <c r="CQ355" s="5"/>
      <c r="CR355" s="5"/>
      <c r="CS355" s="5"/>
      <c r="CT355" s="5"/>
      <c r="CU355" s="5"/>
      <c r="CV355" s="5"/>
      <c r="CW355" s="5"/>
      <c r="CX355" s="5"/>
      <c r="CY355" s="5"/>
      <c r="CZ355" s="5"/>
      <c r="DA355" s="5"/>
      <c r="DB355" s="5"/>
      <c r="DC355" s="5"/>
      <c r="DD355" s="5"/>
      <c r="DE355" s="5"/>
      <c r="DF355" s="5"/>
      <c r="DG355" s="5"/>
      <c r="DH355" s="5"/>
      <c r="DI355" s="5"/>
      <c r="DJ355" s="5"/>
      <c r="DK355" s="5"/>
      <c r="DL355" s="5"/>
      <c r="DM355" s="5"/>
      <c r="DN355" s="5"/>
      <c r="DO355" s="5"/>
      <c r="DP355" s="5"/>
      <c r="DQ355" s="5"/>
      <c r="DR355" s="5"/>
      <c r="DS355" s="5"/>
      <c r="DT355" s="5"/>
      <c r="DU355" s="5"/>
      <c r="DV355" s="5"/>
      <c r="DW355" s="5"/>
      <c r="DX355" s="5"/>
      <c r="DY355" s="5"/>
      <c r="DZ355" s="5"/>
      <c r="EA355" s="5"/>
      <c r="EB355" s="5"/>
      <c r="EC355" s="5"/>
      <c r="ED355" s="5"/>
      <c r="EE355" s="5"/>
      <c r="EF355" s="5"/>
      <c r="EG355" s="5"/>
      <c r="EH355" s="5"/>
      <c r="EI355" s="5"/>
      <c r="EJ355" s="5"/>
      <c r="EK355" s="5"/>
      <c r="EL355" s="5"/>
      <c r="EM355" s="5"/>
      <c r="EN355" s="5"/>
      <c r="EO355" s="5"/>
      <c r="EP355" s="5"/>
      <c r="EQ355" s="5"/>
      <c r="ER355" s="5"/>
      <c r="ES355" s="5"/>
      <c r="ET355" s="5"/>
      <c r="EU355" s="5"/>
      <c r="EV355" s="5"/>
      <c r="EW355" s="5"/>
      <c r="EX355" s="5"/>
      <c r="EY355" s="5"/>
      <c r="EZ355" s="5"/>
      <c r="FA355" s="5"/>
      <c r="FB355" s="5"/>
      <c r="FC355" s="5"/>
    </row>
    <row r="356" spans="1:159" ht="15" customHeight="1">
      <c r="A356" s="7">
        <v>6</v>
      </c>
      <c r="B356" s="55" t="str">
        <f>VLOOKUP(Ruimtestaat[[#This Row],[Code]],Locaties[[Code]:[Locatie]],2,FALSE)</f>
        <v>Juliana van Stolbergschool</v>
      </c>
      <c r="C356" s="55" t="str">
        <f>VLOOKUP(Ruimtestaat[[#This Row],[Code]],Locaties[[#All],[Code]:[Adres]],3,FALSE)</f>
        <v>Woeringenlaan 20</v>
      </c>
      <c r="D356" s="55" t="str">
        <f>VLOOKUP(Ruimtestaat[[#This Row],[Code]],Locaties[#All],4,FALSE)</f>
        <v>Waalwijk</v>
      </c>
      <c r="E356" s="56"/>
      <c r="F356" s="7" t="s">
        <v>392</v>
      </c>
      <c r="G356" s="7" t="s">
        <v>452</v>
      </c>
      <c r="H356" s="56" t="s">
        <v>136</v>
      </c>
      <c r="I356" s="7">
        <v>5</v>
      </c>
      <c r="J356" s="56" t="str">
        <f>VLOOKUP(Ruimtestaat[[#This Row],[Ruimte code]],Ruimtegroepen[[#All],[Code]:[Ruimte omschrijving]],2,FALSE)</f>
        <v>Sanitair</v>
      </c>
      <c r="K356" s="44" t="s">
        <v>19</v>
      </c>
      <c r="L356" s="47" t="s">
        <v>366</v>
      </c>
      <c r="M356" s="147">
        <v>3.4</v>
      </c>
      <c r="N356" s="44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  <c r="BO356" s="5"/>
      <c r="BP356" s="5"/>
      <c r="BQ356" s="5"/>
      <c r="BR356" s="5"/>
      <c r="BS356" s="5"/>
      <c r="BT356" s="5"/>
      <c r="BU356" s="5"/>
      <c r="BV356" s="5"/>
      <c r="BW356" s="5"/>
      <c r="BX356" s="5"/>
      <c r="BY356" s="5"/>
      <c r="BZ356" s="5"/>
      <c r="CA356" s="5"/>
      <c r="CB356" s="5"/>
      <c r="CC356" s="5"/>
      <c r="CD356" s="5"/>
      <c r="CE356" s="5"/>
      <c r="CF356" s="5"/>
      <c r="CG356" s="5"/>
      <c r="CH356" s="5"/>
      <c r="CI356" s="5"/>
      <c r="CJ356" s="5"/>
      <c r="CK356" s="5"/>
      <c r="CL356" s="5"/>
      <c r="CM356" s="5"/>
      <c r="CN356" s="5"/>
      <c r="CO356" s="5"/>
      <c r="CP356" s="5"/>
      <c r="CQ356" s="5"/>
      <c r="CR356" s="5"/>
      <c r="CS356" s="5"/>
      <c r="CT356" s="5"/>
      <c r="CU356" s="5"/>
      <c r="CV356" s="5"/>
      <c r="CW356" s="5"/>
      <c r="CX356" s="5"/>
      <c r="CY356" s="5"/>
      <c r="CZ356" s="5"/>
      <c r="DA356" s="5"/>
      <c r="DB356" s="5"/>
      <c r="DC356" s="5"/>
      <c r="DD356" s="5"/>
      <c r="DE356" s="5"/>
      <c r="DF356" s="5"/>
      <c r="DG356" s="5"/>
      <c r="DH356" s="5"/>
      <c r="DI356" s="5"/>
      <c r="DJ356" s="5"/>
      <c r="DK356" s="5"/>
      <c r="DL356" s="5"/>
      <c r="DM356" s="5"/>
      <c r="DN356" s="5"/>
      <c r="DO356" s="5"/>
      <c r="DP356" s="5"/>
      <c r="DQ356" s="5"/>
      <c r="DR356" s="5"/>
      <c r="DS356" s="5"/>
      <c r="DT356" s="5"/>
      <c r="DU356" s="5"/>
      <c r="DV356" s="5"/>
      <c r="DW356" s="5"/>
      <c r="DX356" s="5"/>
      <c r="DY356" s="5"/>
      <c r="DZ356" s="5"/>
      <c r="EA356" s="5"/>
      <c r="EB356" s="5"/>
      <c r="EC356" s="5"/>
      <c r="ED356" s="5"/>
      <c r="EE356" s="5"/>
      <c r="EF356" s="5"/>
      <c r="EG356" s="5"/>
      <c r="EH356" s="5"/>
      <c r="EI356" s="5"/>
      <c r="EJ356" s="5"/>
      <c r="EK356" s="5"/>
      <c r="EL356" s="5"/>
      <c r="EM356" s="5"/>
      <c r="EN356" s="5"/>
      <c r="EO356" s="5"/>
      <c r="EP356" s="5"/>
      <c r="EQ356" s="5"/>
      <c r="ER356" s="5"/>
      <c r="ES356" s="5"/>
      <c r="ET356" s="5"/>
      <c r="EU356" s="5"/>
      <c r="EV356" s="5"/>
      <c r="EW356" s="5"/>
      <c r="EX356" s="5"/>
      <c r="EY356" s="5"/>
      <c r="EZ356" s="5"/>
      <c r="FA356" s="5"/>
      <c r="FB356" s="5"/>
      <c r="FC356" s="5"/>
    </row>
    <row r="357" spans="1:159" ht="15" customHeight="1">
      <c r="A357" s="7">
        <v>6</v>
      </c>
      <c r="B357" s="55" t="str">
        <f>VLOOKUP(Ruimtestaat[[#This Row],[Code]],Locaties[[Code]:[Locatie]],2,FALSE)</f>
        <v>Juliana van Stolbergschool</v>
      </c>
      <c r="C357" s="55" t="str">
        <f>VLOOKUP(Ruimtestaat[[#This Row],[Code]],Locaties[[#All],[Code]:[Adres]],3,FALSE)</f>
        <v>Woeringenlaan 20</v>
      </c>
      <c r="D357" s="55" t="str">
        <f>VLOOKUP(Ruimtestaat[[#This Row],[Code]],Locaties[#All],4,FALSE)</f>
        <v>Waalwijk</v>
      </c>
      <c r="E357" s="56"/>
      <c r="F357" s="7" t="s">
        <v>392</v>
      </c>
      <c r="G357" s="7" t="s">
        <v>453</v>
      </c>
      <c r="H357" s="56" t="s">
        <v>513</v>
      </c>
      <c r="I357" s="7">
        <v>5</v>
      </c>
      <c r="J357" s="56" t="str">
        <f>VLOOKUP(Ruimtestaat[[#This Row],[Ruimte code]],Ruimtegroepen[[#All],[Code]:[Ruimte omschrijving]],2,FALSE)</f>
        <v>Sanitair</v>
      </c>
      <c r="K357" s="44" t="s">
        <v>19</v>
      </c>
      <c r="L357" s="47" t="s">
        <v>366</v>
      </c>
      <c r="M357" s="147">
        <v>3.4</v>
      </c>
      <c r="N357" s="44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  <c r="BO357" s="5"/>
      <c r="BP357" s="5"/>
      <c r="BQ357" s="5"/>
      <c r="BR357" s="5"/>
      <c r="BS357" s="5"/>
      <c r="BT357" s="5"/>
      <c r="BU357" s="5"/>
      <c r="BV357" s="5"/>
      <c r="BW357" s="5"/>
      <c r="BX357" s="5"/>
      <c r="BY357" s="5"/>
      <c r="BZ357" s="5"/>
      <c r="CA357" s="5"/>
      <c r="CB357" s="5"/>
      <c r="CC357" s="5"/>
      <c r="CD357" s="5"/>
      <c r="CE357" s="5"/>
      <c r="CF357" s="5"/>
      <c r="CG357" s="5"/>
      <c r="CH357" s="5"/>
      <c r="CI357" s="5"/>
      <c r="CJ357" s="5"/>
      <c r="CK357" s="5"/>
      <c r="CL357" s="5"/>
      <c r="CM357" s="5"/>
      <c r="CN357" s="5"/>
      <c r="CO357" s="5"/>
      <c r="CP357" s="5"/>
      <c r="CQ357" s="5"/>
      <c r="CR357" s="5"/>
      <c r="CS357" s="5"/>
      <c r="CT357" s="5"/>
      <c r="CU357" s="5"/>
      <c r="CV357" s="5"/>
      <c r="CW357" s="5"/>
      <c r="CX357" s="5"/>
      <c r="CY357" s="5"/>
      <c r="CZ357" s="5"/>
      <c r="DA357" s="5"/>
      <c r="DB357" s="5"/>
      <c r="DC357" s="5"/>
      <c r="DD357" s="5"/>
      <c r="DE357" s="5"/>
      <c r="DF357" s="5"/>
      <c r="DG357" s="5"/>
      <c r="DH357" s="5"/>
      <c r="DI357" s="5"/>
      <c r="DJ357" s="5"/>
      <c r="DK357" s="5"/>
      <c r="DL357" s="5"/>
      <c r="DM357" s="5"/>
      <c r="DN357" s="5"/>
      <c r="DO357" s="5"/>
      <c r="DP357" s="5"/>
      <c r="DQ357" s="5"/>
      <c r="DR357" s="5"/>
      <c r="DS357" s="5"/>
      <c r="DT357" s="5"/>
      <c r="DU357" s="5"/>
      <c r="DV357" s="5"/>
      <c r="DW357" s="5"/>
      <c r="DX357" s="5"/>
      <c r="DY357" s="5"/>
      <c r="DZ357" s="5"/>
      <c r="EA357" s="5"/>
      <c r="EB357" s="5"/>
      <c r="EC357" s="5"/>
      <c r="ED357" s="5"/>
      <c r="EE357" s="5"/>
      <c r="EF357" s="5"/>
      <c r="EG357" s="5"/>
      <c r="EH357" s="5"/>
      <c r="EI357" s="5"/>
      <c r="EJ357" s="5"/>
      <c r="EK357" s="5"/>
      <c r="EL357" s="5"/>
      <c r="EM357" s="5"/>
      <c r="EN357" s="5"/>
      <c r="EO357" s="5"/>
      <c r="EP357" s="5"/>
      <c r="EQ357" s="5"/>
      <c r="ER357" s="5"/>
      <c r="ES357" s="5"/>
      <c r="ET357" s="5"/>
      <c r="EU357" s="5"/>
      <c r="EV357" s="5"/>
      <c r="EW357" s="5"/>
      <c r="EX357" s="5"/>
      <c r="EY357" s="5"/>
      <c r="EZ357" s="5"/>
      <c r="FA357" s="5"/>
      <c r="FB357" s="5"/>
      <c r="FC357" s="5"/>
    </row>
    <row r="358" spans="1:159" ht="15" customHeight="1">
      <c r="A358" s="7">
        <v>6</v>
      </c>
      <c r="B358" s="55" t="str">
        <f>VLOOKUP(Ruimtestaat[[#This Row],[Code]],Locaties[[Code]:[Locatie]],2,FALSE)</f>
        <v>Juliana van Stolbergschool</v>
      </c>
      <c r="C358" s="55" t="str">
        <f>VLOOKUP(Ruimtestaat[[#This Row],[Code]],Locaties[[#All],[Code]:[Adres]],3,FALSE)</f>
        <v>Woeringenlaan 20</v>
      </c>
      <c r="D358" s="55" t="str">
        <f>VLOOKUP(Ruimtestaat[[#This Row],[Code]],Locaties[#All],4,FALSE)</f>
        <v>Waalwijk</v>
      </c>
      <c r="E358" s="56"/>
      <c r="F358" s="7" t="s">
        <v>392</v>
      </c>
      <c r="G358" s="7" t="s">
        <v>454</v>
      </c>
      <c r="H358" s="56" t="s">
        <v>128</v>
      </c>
      <c r="I358" s="7">
        <v>6</v>
      </c>
      <c r="J358" s="56" t="str">
        <f>VLOOKUP(Ruimtestaat[[#This Row],[Ruimte code]],Ruimtegroepen[[#All],[Code]:[Ruimte omschrijving]],2,FALSE)</f>
        <v>Gangen/hallen</v>
      </c>
      <c r="K358" s="44" t="s">
        <v>18</v>
      </c>
      <c r="L358" s="47" t="s">
        <v>124</v>
      </c>
      <c r="M358" s="147">
        <v>19</v>
      </c>
      <c r="N358" s="44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  <c r="BO358" s="5"/>
      <c r="BP358" s="5"/>
      <c r="BQ358" s="5"/>
      <c r="BR358" s="5"/>
      <c r="BS358" s="5"/>
      <c r="BT358" s="5"/>
      <c r="BU358" s="5"/>
      <c r="BV358" s="5"/>
      <c r="BW358" s="5"/>
      <c r="BX358" s="5"/>
      <c r="BY358" s="5"/>
      <c r="BZ358" s="5"/>
      <c r="CA358" s="5"/>
      <c r="CB358" s="5"/>
      <c r="CC358" s="5"/>
      <c r="CD358" s="5"/>
      <c r="CE358" s="5"/>
      <c r="CF358" s="5"/>
      <c r="CG358" s="5"/>
      <c r="CH358" s="5"/>
      <c r="CI358" s="5"/>
      <c r="CJ358" s="5"/>
      <c r="CK358" s="5"/>
      <c r="CL358" s="5"/>
      <c r="CM358" s="5"/>
      <c r="CN358" s="5"/>
      <c r="CO358" s="5"/>
      <c r="CP358" s="5"/>
      <c r="CQ358" s="5"/>
      <c r="CR358" s="5"/>
      <c r="CS358" s="5"/>
      <c r="CT358" s="5"/>
      <c r="CU358" s="5"/>
      <c r="CV358" s="5"/>
      <c r="CW358" s="5"/>
      <c r="CX358" s="5"/>
      <c r="CY358" s="5"/>
      <c r="CZ358" s="5"/>
      <c r="DA358" s="5"/>
      <c r="DB358" s="5"/>
      <c r="DC358" s="5"/>
      <c r="DD358" s="5"/>
      <c r="DE358" s="5"/>
      <c r="DF358" s="5"/>
      <c r="DG358" s="5"/>
      <c r="DH358" s="5"/>
      <c r="DI358" s="5"/>
      <c r="DJ358" s="5"/>
      <c r="DK358" s="5"/>
      <c r="DL358" s="5"/>
      <c r="DM358" s="5"/>
      <c r="DN358" s="5"/>
      <c r="DO358" s="5"/>
      <c r="DP358" s="5"/>
      <c r="DQ358" s="5"/>
      <c r="DR358" s="5"/>
      <c r="DS358" s="5"/>
      <c r="DT358" s="5"/>
      <c r="DU358" s="5"/>
      <c r="DV358" s="5"/>
      <c r="DW358" s="5"/>
      <c r="DX358" s="5"/>
      <c r="DY358" s="5"/>
      <c r="DZ358" s="5"/>
      <c r="EA358" s="5"/>
      <c r="EB358" s="5"/>
      <c r="EC358" s="5"/>
      <c r="ED358" s="5"/>
      <c r="EE358" s="5"/>
      <c r="EF358" s="5"/>
      <c r="EG358" s="5"/>
      <c r="EH358" s="5"/>
      <c r="EI358" s="5"/>
      <c r="EJ358" s="5"/>
      <c r="EK358" s="5"/>
      <c r="EL358" s="5"/>
      <c r="EM358" s="5"/>
      <c r="EN358" s="5"/>
      <c r="EO358" s="5"/>
      <c r="EP358" s="5"/>
      <c r="EQ358" s="5"/>
      <c r="ER358" s="5"/>
      <c r="ES358" s="5"/>
      <c r="ET358" s="5"/>
      <c r="EU358" s="5"/>
      <c r="EV358" s="5"/>
      <c r="EW358" s="5"/>
      <c r="EX358" s="5"/>
      <c r="EY358" s="5"/>
      <c r="EZ358" s="5"/>
      <c r="FA358" s="5"/>
      <c r="FB358" s="5"/>
      <c r="FC358" s="5"/>
    </row>
    <row r="359" spans="1:159" ht="15" customHeight="1">
      <c r="A359" s="7">
        <v>6</v>
      </c>
      <c r="B359" s="55" t="str">
        <f>VLOOKUP(Ruimtestaat[[#This Row],[Code]],Locaties[[Code]:[Locatie]],2,FALSE)</f>
        <v>Juliana van Stolbergschool</v>
      </c>
      <c r="C359" s="55" t="str">
        <f>VLOOKUP(Ruimtestaat[[#This Row],[Code]],Locaties[[#All],[Code]:[Adres]],3,FALSE)</f>
        <v>Woeringenlaan 20</v>
      </c>
      <c r="D359" s="55" t="str">
        <f>VLOOKUP(Ruimtestaat[[#This Row],[Code]],Locaties[#All],4,FALSE)</f>
        <v>Waalwijk</v>
      </c>
      <c r="E359" s="56"/>
      <c r="F359" s="7" t="s">
        <v>392</v>
      </c>
      <c r="G359" s="7" t="s">
        <v>455</v>
      </c>
      <c r="H359" s="56" t="s">
        <v>501</v>
      </c>
      <c r="I359" s="7">
        <v>5</v>
      </c>
      <c r="J359" s="56" t="str">
        <f>VLOOKUP(Ruimtestaat[[#This Row],[Ruimte code]],Ruimtegroepen[[#All],[Code]:[Ruimte omschrijving]],2,FALSE)</f>
        <v>Sanitair</v>
      </c>
      <c r="K359" s="44" t="s">
        <v>19</v>
      </c>
      <c r="L359" s="47" t="s">
        <v>366</v>
      </c>
      <c r="M359" s="147">
        <v>42</v>
      </c>
      <c r="N359" s="44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  <c r="BO359" s="5"/>
      <c r="BP359" s="5"/>
      <c r="BQ359" s="5"/>
      <c r="BR359" s="5"/>
      <c r="BS359" s="5"/>
      <c r="BT359" s="5"/>
      <c r="BU359" s="5"/>
      <c r="BV359" s="5"/>
      <c r="BW359" s="5"/>
      <c r="BX359" s="5"/>
      <c r="BY359" s="5"/>
      <c r="BZ359" s="5"/>
      <c r="CA359" s="5"/>
      <c r="CB359" s="5"/>
      <c r="CC359" s="5"/>
      <c r="CD359" s="5"/>
      <c r="CE359" s="5"/>
      <c r="CF359" s="5"/>
      <c r="CG359" s="5"/>
      <c r="CH359" s="5"/>
      <c r="CI359" s="5"/>
      <c r="CJ359" s="5"/>
      <c r="CK359" s="5"/>
      <c r="CL359" s="5"/>
      <c r="CM359" s="5"/>
      <c r="CN359" s="5"/>
      <c r="CO359" s="5"/>
      <c r="CP359" s="5"/>
      <c r="CQ359" s="5"/>
      <c r="CR359" s="5"/>
      <c r="CS359" s="5"/>
      <c r="CT359" s="5"/>
      <c r="CU359" s="5"/>
      <c r="CV359" s="5"/>
      <c r="CW359" s="5"/>
      <c r="CX359" s="5"/>
      <c r="CY359" s="5"/>
      <c r="CZ359" s="5"/>
      <c r="DA359" s="5"/>
      <c r="DB359" s="5"/>
      <c r="DC359" s="5"/>
      <c r="DD359" s="5"/>
      <c r="DE359" s="5"/>
      <c r="DF359" s="5"/>
      <c r="DG359" s="5"/>
      <c r="DH359" s="5"/>
      <c r="DI359" s="5"/>
      <c r="DJ359" s="5"/>
      <c r="DK359" s="5"/>
      <c r="DL359" s="5"/>
      <c r="DM359" s="5"/>
      <c r="DN359" s="5"/>
      <c r="DO359" s="5"/>
      <c r="DP359" s="5"/>
      <c r="DQ359" s="5"/>
      <c r="DR359" s="5"/>
      <c r="DS359" s="5"/>
      <c r="DT359" s="5"/>
      <c r="DU359" s="5"/>
      <c r="DV359" s="5"/>
      <c r="DW359" s="5"/>
      <c r="DX359" s="5"/>
      <c r="DY359" s="5"/>
      <c r="DZ359" s="5"/>
      <c r="EA359" s="5"/>
      <c r="EB359" s="5"/>
      <c r="EC359" s="5"/>
      <c r="ED359" s="5"/>
      <c r="EE359" s="5"/>
      <c r="EF359" s="5"/>
      <c r="EG359" s="5"/>
      <c r="EH359" s="5"/>
      <c r="EI359" s="5"/>
      <c r="EJ359" s="5"/>
      <c r="EK359" s="5"/>
      <c r="EL359" s="5"/>
      <c r="EM359" s="5"/>
      <c r="EN359" s="5"/>
      <c r="EO359" s="5"/>
      <c r="EP359" s="5"/>
      <c r="EQ359" s="5"/>
      <c r="ER359" s="5"/>
      <c r="ES359" s="5"/>
      <c r="ET359" s="5"/>
      <c r="EU359" s="5"/>
      <c r="EV359" s="5"/>
      <c r="EW359" s="5"/>
      <c r="EX359" s="5"/>
      <c r="EY359" s="5"/>
      <c r="EZ359" s="5"/>
      <c r="FA359" s="5"/>
      <c r="FB359" s="5"/>
      <c r="FC359" s="5"/>
    </row>
    <row r="360" spans="1:159" ht="15" customHeight="1">
      <c r="A360" s="7">
        <v>6</v>
      </c>
      <c r="B360" s="55" t="str">
        <f>VLOOKUP(Ruimtestaat[[#This Row],[Code]],Locaties[[Code]:[Locatie]],2,FALSE)</f>
        <v>Juliana van Stolbergschool</v>
      </c>
      <c r="C360" s="55" t="str">
        <f>VLOOKUP(Ruimtestaat[[#This Row],[Code]],Locaties[[#All],[Code]:[Adres]],3,FALSE)</f>
        <v>Woeringenlaan 20</v>
      </c>
      <c r="D360" s="55" t="str">
        <f>VLOOKUP(Ruimtestaat[[#This Row],[Code]],Locaties[#All],4,FALSE)</f>
        <v>Waalwijk</v>
      </c>
      <c r="E360" s="56"/>
      <c r="F360" s="7" t="s">
        <v>392</v>
      </c>
      <c r="G360" s="7" t="s">
        <v>456</v>
      </c>
      <c r="H360" s="56" t="s">
        <v>502</v>
      </c>
      <c r="I360" s="7">
        <v>19</v>
      </c>
      <c r="J360" s="56" t="str">
        <f>VLOOKUP(Ruimtestaat[[#This Row],[Ruimte code]],Ruimtegroepen[[#All],[Code]:[Ruimte omschrijving]],2,FALSE)</f>
        <v>kleedruimten</v>
      </c>
      <c r="K360" s="44" t="s">
        <v>19</v>
      </c>
      <c r="L360" s="47" t="s">
        <v>366</v>
      </c>
      <c r="M360" s="147">
        <v>31</v>
      </c>
      <c r="N360" s="44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  <c r="BO360" s="5"/>
      <c r="BP360" s="5"/>
      <c r="BQ360" s="5"/>
      <c r="BR360" s="5"/>
      <c r="BS360" s="5"/>
      <c r="BT360" s="5"/>
      <c r="BU360" s="5"/>
      <c r="BV360" s="5"/>
      <c r="BW360" s="5"/>
      <c r="BX360" s="5"/>
      <c r="BY360" s="5"/>
      <c r="BZ360" s="5"/>
      <c r="CA360" s="5"/>
      <c r="CB360" s="5"/>
      <c r="CC360" s="5"/>
      <c r="CD360" s="5"/>
      <c r="CE360" s="5"/>
      <c r="CF360" s="5"/>
      <c r="CG360" s="5"/>
      <c r="CH360" s="5"/>
      <c r="CI360" s="5"/>
      <c r="CJ360" s="5"/>
      <c r="CK360" s="5"/>
      <c r="CL360" s="5"/>
      <c r="CM360" s="5"/>
      <c r="CN360" s="5"/>
      <c r="CO360" s="5"/>
      <c r="CP360" s="5"/>
      <c r="CQ360" s="5"/>
      <c r="CR360" s="5"/>
      <c r="CS360" s="5"/>
      <c r="CT360" s="5"/>
      <c r="CU360" s="5"/>
      <c r="CV360" s="5"/>
      <c r="CW360" s="5"/>
      <c r="CX360" s="5"/>
      <c r="CY360" s="5"/>
      <c r="CZ360" s="5"/>
      <c r="DA360" s="5"/>
      <c r="DB360" s="5"/>
      <c r="DC360" s="5"/>
      <c r="DD360" s="5"/>
      <c r="DE360" s="5"/>
      <c r="DF360" s="5"/>
      <c r="DG360" s="5"/>
      <c r="DH360" s="5"/>
      <c r="DI360" s="5"/>
      <c r="DJ360" s="5"/>
      <c r="DK360" s="5"/>
      <c r="DL360" s="5"/>
      <c r="DM360" s="5"/>
      <c r="DN360" s="5"/>
      <c r="DO360" s="5"/>
      <c r="DP360" s="5"/>
      <c r="DQ360" s="5"/>
      <c r="DR360" s="5"/>
      <c r="DS360" s="5"/>
      <c r="DT360" s="5"/>
      <c r="DU360" s="5"/>
      <c r="DV360" s="5"/>
      <c r="DW360" s="5"/>
      <c r="DX360" s="5"/>
      <c r="DY360" s="5"/>
      <c r="DZ360" s="5"/>
      <c r="EA360" s="5"/>
      <c r="EB360" s="5"/>
      <c r="EC360" s="5"/>
      <c r="ED360" s="5"/>
      <c r="EE360" s="5"/>
      <c r="EF360" s="5"/>
      <c r="EG360" s="5"/>
      <c r="EH360" s="5"/>
      <c r="EI360" s="5"/>
      <c r="EJ360" s="5"/>
      <c r="EK360" s="5"/>
      <c r="EL360" s="5"/>
      <c r="EM360" s="5"/>
      <c r="EN360" s="5"/>
      <c r="EO360" s="5"/>
      <c r="EP360" s="5"/>
      <c r="EQ360" s="5"/>
      <c r="ER360" s="5"/>
      <c r="ES360" s="5"/>
      <c r="ET360" s="5"/>
      <c r="EU360" s="5"/>
      <c r="EV360" s="5"/>
      <c r="EW360" s="5"/>
      <c r="EX360" s="5"/>
      <c r="EY360" s="5"/>
      <c r="EZ360" s="5"/>
      <c r="FA360" s="5"/>
      <c r="FB360" s="5"/>
      <c r="FC360" s="5"/>
    </row>
    <row r="361" spans="1:159" ht="15" customHeight="1">
      <c r="A361" s="7">
        <v>6</v>
      </c>
      <c r="B361" s="55" t="str">
        <f>VLOOKUP(Ruimtestaat[[#This Row],[Code]],Locaties[[Code]:[Locatie]],2,FALSE)</f>
        <v>Juliana van Stolbergschool</v>
      </c>
      <c r="C361" s="55" t="str">
        <f>VLOOKUP(Ruimtestaat[[#This Row],[Code]],Locaties[[#All],[Code]:[Adres]],3,FALSE)</f>
        <v>Woeringenlaan 20</v>
      </c>
      <c r="D361" s="55" t="str">
        <f>VLOOKUP(Ruimtestaat[[#This Row],[Code]],Locaties[#All],4,FALSE)</f>
        <v>Waalwijk</v>
      </c>
      <c r="E361" s="56"/>
      <c r="F361" s="7" t="s">
        <v>392</v>
      </c>
      <c r="G361" s="7" t="s">
        <v>457</v>
      </c>
      <c r="H361" s="56" t="s">
        <v>502</v>
      </c>
      <c r="I361" s="7">
        <v>19</v>
      </c>
      <c r="J361" s="56" t="str">
        <f>VLOOKUP(Ruimtestaat[[#This Row],[Ruimte code]],Ruimtegroepen[[#All],[Code]:[Ruimte omschrijving]],2,FALSE)</f>
        <v>kleedruimten</v>
      </c>
      <c r="K361" s="44" t="s">
        <v>19</v>
      </c>
      <c r="L361" s="47" t="s">
        <v>366</v>
      </c>
      <c r="M361" s="147">
        <v>31</v>
      </c>
      <c r="N361" s="44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  <c r="CP361" s="5"/>
      <c r="CQ361" s="5"/>
      <c r="CR361" s="5"/>
      <c r="CS361" s="5"/>
      <c r="CT361" s="5"/>
      <c r="CU361" s="5"/>
      <c r="CV361" s="5"/>
      <c r="CW361" s="5"/>
      <c r="CX361" s="5"/>
      <c r="CY361" s="5"/>
      <c r="CZ361" s="5"/>
      <c r="DA361" s="5"/>
      <c r="DB361" s="5"/>
      <c r="DC361" s="5"/>
      <c r="DD361" s="5"/>
      <c r="DE361" s="5"/>
      <c r="DF361" s="5"/>
      <c r="DG361" s="5"/>
      <c r="DH361" s="5"/>
      <c r="DI361" s="5"/>
      <c r="DJ361" s="5"/>
      <c r="DK361" s="5"/>
      <c r="DL361" s="5"/>
      <c r="DM361" s="5"/>
      <c r="DN361" s="5"/>
      <c r="DO361" s="5"/>
      <c r="DP361" s="5"/>
      <c r="DQ361" s="5"/>
      <c r="DR361" s="5"/>
      <c r="DS361" s="5"/>
      <c r="DT361" s="5"/>
      <c r="DU361" s="5"/>
      <c r="DV361" s="5"/>
      <c r="DW361" s="5"/>
      <c r="DX361" s="5"/>
      <c r="DY361" s="5"/>
      <c r="DZ361" s="5"/>
      <c r="EA361" s="5"/>
      <c r="EB361" s="5"/>
      <c r="EC361" s="5"/>
      <c r="ED361" s="5"/>
      <c r="EE361" s="5"/>
      <c r="EF361" s="5"/>
      <c r="EG361" s="5"/>
      <c r="EH361" s="5"/>
      <c r="EI361" s="5"/>
      <c r="EJ361" s="5"/>
      <c r="EK361" s="5"/>
      <c r="EL361" s="5"/>
      <c r="EM361" s="5"/>
      <c r="EN361" s="5"/>
      <c r="EO361" s="5"/>
      <c r="EP361" s="5"/>
      <c r="EQ361" s="5"/>
      <c r="ER361" s="5"/>
      <c r="ES361" s="5"/>
      <c r="ET361" s="5"/>
      <c r="EU361" s="5"/>
      <c r="EV361" s="5"/>
      <c r="EW361" s="5"/>
      <c r="EX361" s="5"/>
      <c r="EY361" s="5"/>
      <c r="EZ361" s="5"/>
      <c r="FA361" s="5"/>
      <c r="FB361" s="5"/>
      <c r="FC361" s="5"/>
    </row>
    <row r="362" spans="1:159" ht="15" customHeight="1">
      <c r="A362" s="7">
        <v>6</v>
      </c>
      <c r="B362" s="55" t="str">
        <f>VLOOKUP(Ruimtestaat[[#This Row],[Code]],Locaties[[Code]:[Locatie]],2,FALSE)</f>
        <v>Juliana van Stolbergschool</v>
      </c>
      <c r="C362" s="55" t="str">
        <f>VLOOKUP(Ruimtestaat[[#This Row],[Code]],Locaties[[#All],[Code]:[Adres]],3,FALSE)</f>
        <v>Woeringenlaan 20</v>
      </c>
      <c r="D362" s="55" t="str">
        <f>VLOOKUP(Ruimtestaat[[#This Row],[Code]],Locaties[#All],4,FALSE)</f>
        <v>Waalwijk</v>
      </c>
      <c r="E362" s="56"/>
      <c r="F362" s="7" t="s">
        <v>392</v>
      </c>
      <c r="G362" s="7" t="s">
        <v>458</v>
      </c>
      <c r="H362" s="56" t="s">
        <v>501</v>
      </c>
      <c r="I362" s="7">
        <v>5</v>
      </c>
      <c r="J362" s="56" t="str">
        <f>VLOOKUP(Ruimtestaat[[#This Row],[Ruimte code]],Ruimtegroepen[[#All],[Code]:[Ruimte omschrijving]],2,FALSE)</f>
        <v>Sanitair</v>
      </c>
      <c r="K362" s="44" t="s">
        <v>19</v>
      </c>
      <c r="L362" s="47" t="s">
        <v>366</v>
      </c>
      <c r="M362" s="147">
        <v>42</v>
      </c>
      <c r="N362" s="44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  <c r="CP362" s="5"/>
      <c r="CQ362" s="5"/>
      <c r="CR362" s="5"/>
      <c r="CS362" s="5"/>
      <c r="CT362" s="5"/>
      <c r="CU362" s="5"/>
      <c r="CV362" s="5"/>
      <c r="CW362" s="5"/>
      <c r="CX362" s="5"/>
      <c r="CY362" s="5"/>
      <c r="CZ362" s="5"/>
      <c r="DA362" s="5"/>
      <c r="DB362" s="5"/>
      <c r="DC362" s="5"/>
      <c r="DD362" s="5"/>
      <c r="DE362" s="5"/>
      <c r="DF362" s="5"/>
      <c r="DG362" s="5"/>
      <c r="DH362" s="5"/>
      <c r="DI362" s="5"/>
      <c r="DJ362" s="5"/>
      <c r="DK362" s="5"/>
      <c r="DL362" s="5"/>
      <c r="DM362" s="5"/>
      <c r="DN362" s="5"/>
      <c r="DO362" s="5"/>
      <c r="DP362" s="5"/>
      <c r="DQ362" s="5"/>
      <c r="DR362" s="5"/>
      <c r="DS362" s="5"/>
      <c r="DT362" s="5"/>
      <c r="DU362" s="5"/>
      <c r="DV362" s="5"/>
      <c r="DW362" s="5"/>
      <c r="DX362" s="5"/>
      <c r="DY362" s="5"/>
      <c r="DZ362" s="5"/>
      <c r="EA362" s="5"/>
      <c r="EB362" s="5"/>
      <c r="EC362" s="5"/>
      <c r="ED362" s="5"/>
      <c r="EE362" s="5"/>
      <c r="EF362" s="5"/>
      <c r="EG362" s="5"/>
      <c r="EH362" s="5"/>
      <c r="EI362" s="5"/>
      <c r="EJ362" s="5"/>
      <c r="EK362" s="5"/>
      <c r="EL362" s="5"/>
      <c r="EM362" s="5"/>
      <c r="EN362" s="5"/>
      <c r="EO362" s="5"/>
      <c r="EP362" s="5"/>
      <c r="EQ362" s="5"/>
      <c r="ER362" s="5"/>
      <c r="ES362" s="5"/>
      <c r="ET362" s="5"/>
      <c r="EU362" s="5"/>
      <c r="EV362" s="5"/>
      <c r="EW362" s="5"/>
      <c r="EX362" s="5"/>
      <c r="EY362" s="5"/>
      <c r="EZ362" s="5"/>
      <c r="FA362" s="5"/>
      <c r="FB362" s="5"/>
      <c r="FC362" s="5"/>
    </row>
    <row r="363" spans="1:159" ht="15" customHeight="1">
      <c r="A363" s="7">
        <v>6</v>
      </c>
      <c r="B363" s="55" t="str">
        <f>VLOOKUP(Ruimtestaat[[#This Row],[Code]],Locaties[[Code]:[Locatie]],2,FALSE)</f>
        <v>Juliana van Stolbergschool</v>
      </c>
      <c r="C363" s="55" t="str">
        <f>VLOOKUP(Ruimtestaat[[#This Row],[Code]],Locaties[[#All],[Code]:[Adres]],3,FALSE)</f>
        <v>Woeringenlaan 20</v>
      </c>
      <c r="D363" s="55" t="str">
        <f>VLOOKUP(Ruimtestaat[[#This Row],[Code]],Locaties[#All],4,FALSE)</f>
        <v>Waalwijk</v>
      </c>
      <c r="E363" s="56"/>
      <c r="F363" s="7" t="s">
        <v>392</v>
      </c>
      <c r="G363" s="7" t="s">
        <v>459</v>
      </c>
      <c r="H363" s="56" t="s">
        <v>84</v>
      </c>
      <c r="I363" s="7">
        <v>18</v>
      </c>
      <c r="J363" s="56" t="str">
        <f>VLOOKUP(Ruimtestaat[[#This Row],[Ruimte code]],Ruimtegroepen[[#All],[Code]:[Ruimte omschrijving]],2,FALSE)</f>
        <v>Gymzaal</v>
      </c>
      <c r="K363" s="44" t="s">
        <v>20</v>
      </c>
      <c r="L363" s="47" t="s">
        <v>512</v>
      </c>
      <c r="M363" s="147">
        <v>263</v>
      </c>
      <c r="N363" s="44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  <c r="CP363" s="5"/>
      <c r="CQ363" s="5"/>
      <c r="CR363" s="5"/>
      <c r="CS363" s="5"/>
      <c r="CT363" s="5"/>
      <c r="CU363" s="5"/>
      <c r="CV363" s="5"/>
      <c r="CW363" s="5"/>
      <c r="CX363" s="5"/>
      <c r="CY363" s="5"/>
      <c r="CZ363" s="5"/>
      <c r="DA363" s="5"/>
      <c r="DB363" s="5"/>
      <c r="DC363" s="5"/>
      <c r="DD363" s="5"/>
      <c r="DE363" s="5"/>
      <c r="DF363" s="5"/>
      <c r="DG363" s="5"/>
      <c r="DH363" s="5"/>
      <c r="DI363" s="5"/>
      <c r="DJ363" s="5"/>
      <c r="DK363" s="5"/>
      <c r="DL363" s="5"/>
      <c r="DM363" s="5"/>
      <c r="DN363" s="5"/>
      <c r="DO363" s="5"/>
      <c r="DP363" s="5"/>
      <c r="DQ363" s="5"/>
      <c r="DR363" s="5"/>
      <c r="DS363" s="5"/>
      <c r="DT363" s="5"/>
      <c r="DU363" s="5"/>
      <c r="DV363" s="5"/>
      <c r="DW363" s="5"/>
      <c r="DX363" s="5"/>
      <c r="DY363" s="5"/>
      <c r="DZ363" s="5"/>
      <c r="EA363" s="5"/>
      <c r="EB363" s="5"/>
      <c r="EC363" s="5"/>
      <c r="ED363" s="5"/>
      <c r="EE363" s="5"/>
      <c r="EF363" s="5"/>
      <c r="EG363" s="5"/>
      <c r="EH363" s="5"/>
      <c r="EI363" s="5"/>
      <c r="EJ363" s="5"/>
      <c r="EK363" s="5"/>
      <c r="EL363" s="5"/>
      <c r="EM363" s="5"/>
      <c r="EN363" s="5"/>
      <c r="EO363" s="5"/>
      <c r="EP363" s="5"/>
      <c r="EQ363" s="5"/>
      <c r="ER363" s="5"/>
      <c r="ES363" s="5"/>
      <c r="ET363" s="5"/>
      <c r="EU363" s="5"/>
      <c r="EV363" s="5"/>
      <c r="EW363" s="5"/>
      <c r="EX363" s="5"/>
      <c r="EY363" s="5"/>
      <c r="EZ363" s="5"/>
      <c r="FA363" s="5"/>
      <c r="FB363" s="5"/>
      <c r="FC363" s="5"/>
    </row>
    <row r="364" spans="1:159" ht="15" customHeight="1">
      <c r="A364" s="7">
        <v>6</v>
      </c>
      <c r="B364" s="55" t="str">
        <f>VLOOKUP(Ruimtestaat[[#This Row],[Code]],Locaties[[Code]:[Locatie]],2,FALSE)</f>
        <v>Juliana van Stolbergschool</v>
      </c>
      <c r="C364" s="55" t="str">
        <f>VLOOKUP(Ruimtestaat[[#This Row],[Code]],Locaties[[#All],[Code]:[Adres]],3,FALSE)</f>
        <v>Woeringenlaan 20</v>
      </c>
      <c r="D364" s="55" t="str">
        <f>VLOOKUP(Ruimtestaat[[#This Row],[Code]],Locaties[#All],4,FALSE)</f>
        <v>Waalwijk</v>
      </c>
      <c r="E364" s="56"/>
      <c r="F364" s="7" t="s">
        <v>392</v>
      </c>
      <c r="G364" s="7" t="s">
        <v>460</v>
      </c>
      <c r="H364" s="56" t="s">
        <v>503</v>
      </c>
      <c r="I364" s="7">
        <v>2</v>
      </c>
      <c r="J364" s="56" t="str">
        <f>VLOOKUP(Ruimtestaat[[#This Row],[Ruimte code]],Ruimtegroepen[[#All],[Code]:[Ruimte omschrijving]],2,FALSE)</f>
        <v>Kantoren</v>
      </c>
      <c r="K364" s="44" t="s">
        <v>20</v>
      </c>
      <c r="L364" s="47" t="s">
        <v>512</v>
      </c>
      <c r="M364" s="147">
        <v>18</v>
      </c>
      <c r="N364" s="44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  <c r="CP364" s="5"/>
      <c r="CQ364" s="5"/>
      <c r="CR364" s="5"/>
      <c r="CS364" s="5"/>
      <c r="CT364" s="5"/>
      <c r="CU364" s="5"/>
      <c r="CV364" s="5"/>
      <c r="CW364" s="5"/>
      <c r="CX364" s="5"/>
      <c r="CY364" s="5"/>
      <c r="CZ364" s="5"/>
      <c r="DA364" s="5"/>
      <c r="DB364" s="5"/>
      <c r="DC364" s="5"/>
      <c r="DD364" s="5"/>
      <c r="DE364" s="5"/>
      <c r="DF364" s="5"/>
      <c r="DG364" s="5"/>
      <c r="DH364" s="5"/>
      <c r="DI364" s="5"/>
      <c r="DJ364" s="5"/>
      <c r="DK364" s="5"/>
      <c r="DL364" s="5"/>
      <c r="DM364" s="5"/>
      <c r="DN364" s="5"/>
      <c r="DO364" s="5"/>
      <c r="DP364" s="5"/>
      <c r="DQ364" s="5"/>
      <c r="DR364" s="5"/>
      <c r="DS364" s="5"/>
      <c r="DT364" s="5"/>
      <c r="DU364" s="5"/>
      <c r="DV364" s="5"/>
      <c r="DW364" s="5"/>
      <c r="DX364" s="5"/>
      <c r="DY364" s="5"/>
      <c r="DZ364" s="5"/>
      <c r="EA364" s="5"/>
      <c r="EB364" s="5"/>
      <c r="EC364" s="5"/>
      <c r="ED364" s="5"/>
      <c r="EE364" s="5"/>
      <c r="EF364" s="5"/>
      <c r="EG364" s="5"/>
      <c r="EH364" s="5"/>
      <c r="EI364" s="5"/>
      <c r="EJ364" s="5"/>
      <c r="EK364" s="5"/>
      <c r="EL364" s="5"/>
      <c r="EM364" s="5"/>
      <c r="EN364" s="5"/>
      <c r="EO364" s="5"/>
      <c r="EP364" s="5"/>
      <c r="EQ364" s="5"/>
      <c r="ER364" s="5"/>
      <c r="ES364" s="5"/>
      <c r="ET364" s="5"/>
      <c r="EU364" s="5"/>
      <c r="EV364" s="5"/>
      <c r="EW364" s="5"/>
      <c r="EX364" s="5"/>
      <c r="EY364" s="5"/>
      <c r="EZ364" s="5"/>
      <c r="FA364" s="5"/>
      <c r="FB364" s="5"/>
      <c r="FC364" s="5"/>
    </row>
    <row r="365" spans="1:159" ht="15" customHeight="1">
      <c r="A365" s="7">
        <v>6</v>
      </c>
      <c r="B365" s="55" t="str">
        <f>VLOOKUP(Ruimtestaat[[#This Row],[Code]],Locaties[[Code]:[Locatie]],2,FALSE)</f>
        <v>Juliana van Stolbergschool</v>
      </c>
      <c r="C365" s="55" t="str">
        <f>VLOOKUP(Ruimtestaat[[#This Row],[Code]],Locaties[[#All],[Code]:[Adres]],3,FALSE)</f>
        <v>Woeringenlaan 20</v>
      </c>
      <c r="D365" s="55" t="str">
        <f>VLOOKUP(Ruimtestaat[[#This Row],[Code]],Locaties[#All],4,FALSE)</f>
        <v>Waalwijk</v>
      </c>
      <c r="E365" s="56"/>
      <c r="F365" s="7" t="s">
        <v>392</v>
      </c>
      <c r="G365" s="7" t="s">
        <v>461</v>
      </c>
      <c r="H365" s="56" t="s">
        <v>83</v>
      </c>
      <c r="I365" s="7">
        <v>17</v>
      </c>
      <c r="J365" s="56" t="str">
        <f>VLOOKUP(Ruimtestaat[[#This Row],[Ruimte code]],Ruimtegroepen[[#All],[Code]:[Ruimte omschrijving]],2,FALSE)</f>
        <v>Toestelberging</v>
      </c>
      <c r="K365" s="44" t="s">
        <v>20</v>
      </c>
      <c r="L365" s="47" t="s">
        <v>512</v>
      </c>
      <c r="M365" s="147">
        <v>31.9</v>
      </c>
      <c r="N365" s="44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  <c r="BO365" s="5"/>
      <c r="BP365" s="5"/>
      <c r="BQ365" s="5"/>
      <c r="BR365" s="5"/>
      <c r="BS365" s="5"/>
      <c r="BT365" s="5"/>
      <c r="BU365" s="5"/>
      <c r="BV365" s="5"/>
      <c r="BW365" s="5"/>
      <c r="BX365" s="5"/>
      <c r="BY365" s="5"/>
      <c r="BZ365" s="5"/>
      <c r="CA365" s="5"/>
      <c r="CB365" s="5"/>
      <c r="CC365" s="5"/>
      <c r="CD365" s="5"/>
      <c r="CE365" s="5"/>
      <c r="CF365" s="5"/>
      <c r="CG365" s="5"/>
      <c r="CH365" s="5"/>
      <c r="CI365" s="5"/>
      <c r="CJ365" s="5"/>
      <c r="CK365" s="5"/>
      <c r="CL365" s="5"/>
      <c r="CM365" s="5"/>
      <c r="CN365" s="5"/>
      <c r="CO365" s="5"/>
      <c r="CP365" s="5"/>
      <c r="CQ365" s="5"/>
      <c r="CR365" s="5"/>
      <c r="CS365" s="5"/>
      <c r="CT365" s="5"/>
      <c r="CU365" s="5"/>
      <c r="CV365" s="5"/>
      <c r="CW365" s="5"/>
      <c r="CX365" s="5"/>
      <c r="CY365" s="5"/>
      <c r="CZ365" s="5"/>
      <c r="DA365" s="5"/>
      <c r="DB365" s="5"/>
      <c r="DC365" s="5"/>
      <c r="DD365" s="5"/>
      <c r="DE365" s="5"/>
      <c r="DF365" s="5"/>
      <c r="DG365" s="5"/>
      <c r="DH365" s="5"/>
      <c r="DI365" s="5"/>
      <c r="DJ365" s="5"/>
      <c r="DK365" s="5"/>
      <c r="DL365" s="5"/>
      <c r="DM365" s="5"/>
      <c r="DN365" s="5"/>
      <c r="DO365" s="5"/>
      <c r="DP365" s="5"/>
      <c r="DQ365" s="5"/>
      <c r="DR365" s="5"/>
      <c r="DS365" s="5"/>
      <c r="DT365" s="5"/>
      <c r="DU365" s="5"/>
      <c r="DV365" s="5"/>
      <c r="DW365" s="5"/>
      <c r="DX365" s="5"/>
      <c r="DY365" s="5"/>
      <c r="DZ365" s="5"/>
      <c r="EA365" s="5"/>
      <c r="EB365" s="5"/>
      <c r="EC365" s="5"/>
      <c r="ED365" s="5"/>
      <c r="EE365" s="5"/>
      <c r="EF365" s="5"/>
      <c r="EG365" s="5"/>
      <c r="EH365" s="5"/>
      <c r="EI365" s="5"/>
      <c r="EJ365" s="5"/>
      <c r="EK365" s="5"/>
      <c r="EL365" s="5"/>
      <c r="EM365" s="5"/>
      <c r="EN365" s="5"/>
      <c r="EO365" s="5"/>
      <c r="EP365" s="5"/>
      <c r="EQ365" s="5"/>
      <c r="ER365" s="5"/>
      <c r="ES365" s="5"/>
      <c r="ET365" s="5"/>
      <c r="EU365" s="5"/>
      <c r="EV365" s="5"/>
      <c r="EW365" s="5"/>
      <c r="EX365" s="5"/>
      <c r="EY365" s="5"/>
      <c r="EZ365" s="5"/>
      <c r="FA365" s="5"/>
      <c r="FB365" s="5"/>
      <c r="FC365" s="5"/>
    </row>
    <row r="366" spans="1:159" ht="15" customHeight="1">
      <c r="A366" s="7">
        <v>6</v>
      </c>
      <c r="B366" s="55" t="str">
        <f>VLOOKUP(Ruimtestaat[[#This Row],[Code]],Locaties[[Code]:[Locatie]],2,FALSE)</f>
        <v>Juliana van Stolbergschool</v>
      </c>
      <c r="C366" s="55" t="str">
        <f>VLOOKUP(Ruimtestaat[[#This Row],[Code]],Locaties[[#All],[Code]:[Adres]],3,FALSE)</f>
        <v>Woeringenlaan 20</v>
      </c>
      <c r="D366" s="55" t="str">
        <f>VLOOKUP(Ruimtestaat[[#This Row],[Code]],Locaties[#All],4,FALSE)</f>
        <v>Waalwijk</v>
      </c>
      <c r="E366" s="56"/>
      <c r="F366" s="7" t="s">
        <v>392</v>
      </c>
      <c r="G366" s="7" t="s">
        <v>462</v>
      </c>
      <c r="H366" s="56" t="s">
        <v>128</v>
      </c>
      <c r="I366" s="7">
        <v>6</v>
      </c>
      <c r="J366" s="56" t="str">
        <f>VLOOKUP(Ruimtestaat[[#This Row],[Ruimte code]],Ruimtegroepen[[#All],[Code]:[Ruimte omschrijving]],2,FALSE)</f>
        <v>Gangen/hallen</v>
      </c>
      <c r="K366" s="44" t="s">
        <v>17</v>
      </c>
      <c r="L366" s="47" t="s">
        <v>6</v>
      </c>
      <c r="M366" s="147">
        <v>49</v>
      </c>
      <c r="N366" s="44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  <c r="BO366" s="5"/>
      <c r="BP366" s="5"/>
      <c r="BQ366" s="5"/>
      <c r="BR366" s="5"/>
      <c r="BS366" s="5"/>
      <c r="BT366" s="5"/>
      <c r="BU366" s="5"/>
      <c r="BV366" s="5"/>
      <c r="BW366" s="5"/>
      <c r="BX366" s="5"/>
      <c r="BY366" s="5"/>
      <c r="BZ366" s="5"/>
      <c r="CA366" s="5"/>
      <c r="CB366" s="5"/>
      <c r="CC366" s="5"/>
      <c r="CD366" s="5"/>
      <c r="CE366" s="5"/>
      <c r="CF366" s="5"/>
      <c r="CG366" s="5"/>
      <c r="CH366" s="5"/>
      <c r="CI366" s="5"/>
      <c r="CJ366" s="5"/>
      <c r="CK366" s="5"/>
      <c r="CL366" s="5"/>
      <c r="CM366" s="5"/>
      <c r="CN366" s="5"/>
      <c r="CO366" s="5"/>
      <c r="CP366" s="5"/>
      <c r="CQ366" s="5"/>
      <c r="CR366" s="5"/>
      <c r="CS366" s="5"/>
      <c r="CT366" s="5"/>
      <c r="CU366" s="5"/>
      <c r="CV366" s="5"/>
      <c r="CW366" s="5"/>
      <c r="CX366" s="5"/>
      <c r="CY366" s="5"/>
      <c r="CZ366" s="5"/>
      <c r="DA366" s="5"/>
      <c r="DB366" s="5"/>
      <c r="DC366" s="5"/>
      <c r="DD366" s="5"/>
      <c r="DE366" s="5"/>
      <c r="DF366" s="5"/>
      <c r="DG366" s="5"/>
      <c r="DH366" s="5"/>
      <c r="DI366" s="5"/>
      <c r="DJ366" s="5"/>
      <c r="DK366" s="5"/>
      <c r="DL366" s="5"/>
      <c r="DM366" s="5"/>
      <c r="DN366" s="5"/>
      <c r="DO366" s="5"/>
      <c r="DP366" s="5"/>
      <c r="DQ366" s="5"/>
      <c r="DR366" s="5"/>
      <c r="DS366" s="5"/>
      <c r="DT366" s="5"/>
      <c r="DU366" s="5"/>
      <c r="DV366" s="5"/>
      <c r="DW366" s="5"/>
      <c r="DX366" s="5"/>
      <c r="DY366" s="5"/>
      <c r="DZ366" s="5"/>
      <c r="EA366" s="5"/>
      <c r="EB366" s="5"/>
      <c r="EC366" s="5"/>
      <c r="ED366" s="5"/>
      <c r="EE366" s="5"/>
      <c r="EF366" s="5"/>
      <c r="EG366" s="5"/>
      <c r="EH366" s="5"/>
      <c r="EI366" s="5"/>
      <c r="EJ366" s="5"/>
      <c r="EK366" s="5"/>
      <c r="EL366" s="5"/>
      <c r="EM366" s="5"/>
      <c r="EN366" s="5"/>
      <c r="EO366" s="5"/>
      <c r="EP366" s="5"/>
      <c r="EQ366" s="5"/>
      <c r="ER366" s="5"/>
      <c r="ES366" s="5"/>
      <c r="ET366" s="5"/>
      <c r="EU366" s="5"/>
      <c r="EV366" s="5"/>
      <c r="EW366" s="5"/>
      <c r="EX366" s="5"/>
      <c r="EY366" s="5"/>
      <c r="EZ366" s="5"/>
      <c r="FA366" s="5"/>
      <c r="FB366" s="5"/>
      <c r="FC366" s="5"/>
    </row>
    <row r="367" spans="1:159" ht="15" customHeight="1">
      <c r="A367" s="7">
        <v>6</v>
      </c>
      <c r="B367" s="55" t="str">
        <f>VLOOKUP(Ruimtestaat[[#This Row],[Code]],Locaties[[Code]:[Locatie]],2,FALSE)</f>
        <v>Juliana van Stolbergschool</v>
      </c>
      <c r="C367" s="55" t="str">
        <f>VLOOKUP(Ruimtestaat[[#This Row],[Code]],Locaties[[#All],[Code]:[Adres]],3,FALSE)</f>
        <v>Woeringenlaan 20</v>
      </c>
      <c r="D367" s="55" t="str">
        <f>VLOOKUP(Ruimtestaat[[#This Row],[Code]],Locaties[#All],4,FALSE)</f>
        <v>Waalwijk</v>
      </c>
      <c r="E367" s="56"/>
      <c r="F367" s="7" t="s">
        <v>392</v>
      </c>
      <c r="G367" s="7" t="s">
        <v>463</v>
      </c>
      <c r="H367" s="56" t="s">
        <v>128</v>
      </c>
      <c r="I367" s="7">
        <v>6</v>
      </c>
      <c r="J367" s="56" t="str">
        <f>VLOOKUP(Ruimtestaat[[#This Row],[Ruimte code]],Ruimtegroepen[[#All],[Code]:[Ruimte omschrijving]],2,FALSE)</f>
        <v>Gangen/hallen</v>
      </c>
      <c r="K367" s="44" t="s">
        <v>18</v>
      </c>
      <c r="L367" s="47" t="s">
        <v>124</v>
      </c>
      <c r="M367" s="147">
        <v>37</v>
      </c>
      <c r="N367" s="44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  <c r="BO367" s="5"/>
      <c r="BP367" s="5"/>
      <c r="BQ367" s="5"/>
      <c r="BR367" s="5"/>
      <c r="BS367" s="5"/>
      <c r="BT367" s="5"/>
      <c r="BU367" s="5"/>
      <c r="BV367" s="5"/>
      <c r="BW367" s="5"/>
      <c r="BX367" s="5"/>
      <c r="BY367" s="5"/>
      <c r="BZ367" s="5"/>
      <c r="CA367" s="5"/>
      <c r="CB367" s="5"/>
      <c r="CC367" s="5"/>
      <c r="CD367" s="5"/>
      <c r="CE367" s="5"/>
      <c r="CF367" s="5"/>
      <c r="CG367" s="5"/>
      <c r="CH367" s="5"/>
      <c r="CI367" s="5"/>
      <c r="CJ367" s="5"/>
      <c r="CK367" s="5"/>
      <c r="CL367" s="5"/>
      <c r="CM367" s="5"/>
      <c r="CN367" s="5"/>
      <c r="CO367" s="5"/>
      <c r="CP367" s="5"/>
      <c r="CQ367" s="5"/>
      <c r="CR367" s="5"/>
      <c r="CS367" s="5"/>
      <c r="CT367" s="5"/>
      <c r="CU367" s="5"/>
      <c r="CV367" s="5"/>
      <c r="CW367" s="5"/>
      <c r="CX367" s="5"/>
      <c r="CY367" s="5"/>
      <c r="CZ367" s="5"/>
      <c r="DA367" s="5"/>
      <c r="DB367" s="5"/>
      <c r="DC367" s="5"/>
      <c r="DD367" s="5"/>
      <c r="DE367" s="5"/>
      <c r="DF367" s="5"/>
      <c r="DG367" s="5"/>
      <c r="DH367" s="5"/>
      <c r="DI367" s="5"/>
      <c r="DJ367" s="5"/>
      <c r="DK367" s="5"/>
      <c r="DL367" s="5"/>
      <c r="DM367" s="5"/>
      <c r="DN367" s="5"/>
      <c r="DO367" s="5"/>
      <c r="DP367" s="5"/>
      <c r="DQ367" s="5"/>
      <c r="DR367" s="5"/>
      <c r="DS367" s="5"/>
      <c r="DT367" s="5"/>
      <c r="DU367" s="5"/>
      <c r="DV367" s="5"/>
      <c r="DW367" s="5"/>
      <c r="DX367" s="5"/>
      <c r="DY367" s="5"/>
      <c r="DZ367" s="5"/>
      <c r="EA367" s="5"/>
      <c r="EB367" s="5"/>
      <c r="EC367" s="5"/>
      <c r="ED367" s="5"/>
      <c r="EE367" s="5"/>
      <c r="EF367" s="5"/>
      <c r="EG367" s="5"/>
      <c r="EH367" s="5"/>
      <c r="EI367" s="5"/>
      <c r="EJ367" s="5"/>
      <c r="EK367" s="5"/>
      <c r="EL367" s="5"/>
      <c r="EM367" s="5"/>
      <c r="EN367" s="5"/>
      <c r="EO367" s="5"/>
      <c r="EP367" s="5"/>
      <c r="EQ367" s="5"/>
      <c r="ER367" s="5"/>
      <c r="ES367" s="5"/>
      <c r="ET367" s="5"/>
      <c r="EU367" s="5"/>
      <c r="EV367" s="5"/>
      <c r="EW367" s="5"/>
      <c r="EX367" s="5"/>
      <c r="EY367" s="5"/>
      <c r="EZ367" s="5"/>
      <c r="FA367" s="5"/>
      <c r="FB367" s="5"/>
      <c r="FC367" s="5"/>
    </row>
    <row r="368" spans="1:159" ht="15" customHeight="1">
      <c r="A368" s="7">
        <v>6</v>
      </c>
      <c r="B368" s="55" t="str">
        <f>VLOOKUP(Ruimtestaat[[#This Row],[Code]],Locaties[[Code]:[Locatie]],2,FALSE)</f>
        <v>Juliana van Stolbergschool</v>
      </c>
      <c r="C368" s="55" t="str">
        <f>VLOOKUP(Ruimtestaat[[#This Row],[Code]],Locaties[[#All],[Code]:[Adres]],3,FALSE)</f>
        <v>Woeringenlaan 20</v>
      </c>
      <c r="D368" s="55" t="str">
        <f>VLOOKUP(Ruimtestaat[[#This Row],[Code]],Locaties[#All],4,FALSE)</f>
        <v>Waalwijk</v>
      </c>
      <c r="E368" s="56"/>
      <c r="F368" s="7" t="s">
        <v>392</v>
      </c>
      <c r="G368" s="7" t="s">
        <v>464</v>
      </c>
      <c r="H368" s="56" t="s">
        <v>166</v>
      </c>
      <c r="I368" s="7">
        <v>3</v>
      </c>
      <c r="J368" s="56" t="str">
        <f>VLOOKUP(Ruimtestaat[[#This Row],[Ruimte code]],Ruimtegroepen[[#All],[Code]:[Ruimte omschrijving]],2,FALSE)</f>
        <v>Reproruimte</v>
      </c>
      <c r="K368" s="44" t="s">
        <v>19</v>
      </c>
      <c r="L368" s="47" t="s">
        <v>366</v>
      </c>
      <c r="M368" s="147">
        <v>9.3000000000000007</v>
      </c>
      <c r="N368" s="44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  <c r="BO368" s="5"/>
      <c r="BP368" s="5"/>
      <c r="BQ368" s="5"/>
      <c r="BR368" s="5"/>
      <c r="BS368" s="5"/>
      <c r="BT368" s="5"/>
      <c r="BU368" s="5"/>
      <c r="BV368" s="5"/>
      <c r="BW368" s="5"/>
      <c r="BX368" s="5"/>
      <c r="BY368" s="5"/>
      <c r="BZ368" s="5"/>
      <c r="CA368" s="5"/>
      <c r="CB368" s="5"/>
      <c r="CC368" s="5"/>
      <c r="CD368" s="5"/>
      <c r="CE368" s="5"/>
      <c r="CF368" s="5"/>
      <c r="CG368" s="5"/>
      <c r="CH368" s="5"/>
      <c r="CI368" s="5"/>
      <c r="CJ368" s="5"/>
      <c r="CK368" s="5"/>
      <c r="CL368" s="5"/>
      <c r="CM368" s="5"/>
      <c r="CN368" s="5"/>
      <c r="CO368" s="5"/>
      <c r="CP368" s="5"/>
      <c r="CQ368" s="5"/>
      <c r="CR368" s="5"/>
      <c r="CS368" s="5"/>
      <c r="CT368" s="5"/>
      <c r="CU368" s="5"/>
      <c r="CV368" s="5"/>
      <c r="CW368" s="5"/>
      <c r="CX368" s="5"/>
      <c r="CY368" s="5"/>
      <c r="CZ368" s="5"/>
      <c r="DA368" s="5"/>
      <c r="DB368" s="5"/>
      <c r="DC368" s="5"/>
      <c r="DD368" s="5"/>
      <c r="DE368" s="5"/>
      <c r="DF368" s="5"/>
      <c r="DG368" s="5"/>
      <c r="DH368" s="5"/>
      <c r="DI368" s="5"/>
      <c r="DJ368" s="5"/>
      <c r="DK368" s="5"/>
      <c r="DL368" s="5"/>
      <c r="DM368" s="5"/>
      <c r="DN368" s="5"/>
      <c r="DO368" s="5"/>
      <c r="DP368" s="5"/>
      <c r="DQ368" s="5"/>
      <c r="DR368" s="5"/>
      <c r="DS368" s="5"/>
      <c r="DT368" s="5"/>
      <c r="DU368" s="5"/>
      <c r="DV368" s="5"/>
      <c r="DW368" s="5"/>
      <c r="DX368" s="5"/>
      <c r="DY368" s="5"/>
      <c r="DZ368" s="5"/>
      <c r="EA368" s="5"/>
      <c r="EB368" s="5"/>
      <c r="EC368" s="5"/>
      <c r="ED368" s="5"/>
      <c r="EE368" s="5"/>
      <c r="EF368" s="5"/>
      <c r="EG368" s="5"/>
      <c r="EH368" s="5"/>
      <c r="EI368" s="5"/>
      <c r="EJ368" s="5"/>
      <c r="EK368" s="5"/>
      <c r="EL368" s="5"/>
      <c r="EM368" s="5"/>
      <c r="EN368" s="5"/>
      <c r="EO368" s="5"/>
      <c r="EP368" s="5"/>
      <c r="EQ368" s="5"/>
      <c r="ER368" s="5"/>
      <c r="ES368" s="5"/>
      <c r="ET368" s="5"/>
      <c r="EU368" s="5"/>
      <c r="EV368" s="5"/>
      <c r="EW368" s="5"/>
      <c r="EX368" s="5"/>
      <c r="EY368" s="5"/>
      <c r="EZ368" s="5"/>
      <c r="FA368" s="5"/>
      <c r="FB368" s="5"/>
      <c r="FC368" s="5"/>
    </row>
    <row r="369" spans="1:159" ht="15" customHeight="1">
      <c r="A369" s="7">
        <v>6</v>
      </c>
      <c r="B369" s="55" t="str">
        <f>VLOOKUP(Ruimtestaat[[#This Row],[Code]],Locaties[[Code]:[Locatie]],2,FALSE)</f>
        <v>Juliana van Stolbergschool</v>
      </c>
      <c r="C369" s="55" t="str">
        <f>VLOOKUP(Ruimtestaat[[#This Row],[Code]],Locaties[[#All],[Code]:[Adres]],3,FALSE)</f>
        <v>Woeringenlaan 20</v>
      </c>
      <c r="D369" s="55" t="str">
        <f>VLOOKUP(Ruimtestaat[[#This Row],[Code]],Locaties[#All],4,FALSE)</f>
        <v>Waalwijk</v>
      </c>
      <c r="E369" s="56"/>
      <c r="F369" s="7" t="s">
        <v>392</v>
      </c>
      <c r="G369" s="7" t="s">
        <v>465</v>
      </c>
      <c r="H369" s="56" t="s">
        <v>398</v>
      </c>
      <c r="I369" s="7">
        <v>16</v>
      </c>
      <c r="J369" s="56" t="str">
        <f>VLOOKUP(Ruimtestaat[[#This Row],[Ruimte code]],Ruimtegroepen[[#All],[Code]:[Ruimte omschrijving]],2,FALSE)</f>
        <v>Leslokalen</v>
      </c>
      <c r="K369" s="44" t="s">
        <v>18</v>
      </c>
      <c r="L369" s="47" t="s">
        <v>124</v>
      </c>
      <c r="M369" s="147">
        <v>59</v>
      </c>
      <c r="N369" s="44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  <c r="BO369" s="5"/>
      <c r="BP369" s="5"/>
      <c r="BQ369" s="5"/>
      <c r="BR369" s="5"/>
      <c r="BS369" s="5"/>
      <c r="BT369" s="5"/>
      <c r="BU369" s="5"/>
      <c r="BV369" s="5"/>
      <c r="BW369" s="5"/>
      <c r="BX369" s="5"/>
      <c r="BY369" s="5"/>
      <c r="BZ369" s="5"/>
      <c r="CA369" s="5"/>
      <c r="CB369" s="5"/>
      <c r="CC369" s="5"/>
      <c r="CD369" s="5"/>
      <c r="CE369" s="5"/>
      <c r="CF369" s="5"/>
      <c r="CG369" s="5"/>
      <c r="CH369" s="5"/>
      <c r="CI369" s="5"/>
      <c r="CJ369" s="5"/>
      <c r="CK369" s="5"/>
      <c r="CL369" s="5"/>
      <c r="CM369" s="5"/>
      <c r="CN369" s="5"/>
      <c r="CO369" s="5"/>
      <c r="CP369" s="5"/>
      <c r="CQ369" s="5"/>
      <c r="CR369" s="5"/>
      <c r="CS369" s="5"/>
      <c r="CT369" s="5"/>
      <c r="CU369" s="5"/>
      <c r="CV369" s="5"/>
      <c r="CW369" s="5"/>
      <c r="CX369" s="5"/>
      <c r="CY369" s="5"/>
      <c r="CZ369" s="5"/>
      <c r="DA369" s="5"/>
      <c r="DB369" s="5"/>
      <c r="DC369" s="5"/>
      <c r="DD369" s="5"/>
      <c r="DE369" s="5"/>
      <c r="DF369" s="5"/>
      <c r="DG369" s="5"/>
      <c r="DH369" s="5"/>
      <c r="DI369" s="5"/>
      <c r="DJ369" s="5"/>
      <c r="DK369" s="5"/>
      <c r="DL369" s="5"/>
      <c r="DM369" s="5"/>
      <c r="DN369" s="5"/>
      <c r="DO369" s="5"/>
      <c r="DP369" s="5"/>
      <c r="DQ369" s="5"/>
      <c r="DR369" s="5"/>
      <c r="DS369" s="5"/>
      <c r="DT369" s="5"/>
      <c r="DU369" s="5"/>
      <c r="DV369" s="5"/>
      <c r="DW369" s="5"/>
      <c r="DX369" s="5"/>
      <c r="DY369" s="5"/>
      <c r="DZ369" s="5"/>
      <c r="EA369" s="5"/>
      <c r="EB369" s="5"/>
      <c r="EC369" s="5"/>
      <c r="ED369" s="5"/>
      <c r="EE369" s="5"/>
      <c r="EF369" s="5"/>
      <c r="EG369" s="5"/>
      <c r="EH369" s="5"/>
      <c r="EI369" s="5"/>
      <c r="EJ369" s="5"/>
      <c r="EK369" s="5"/>
      <c r="EL369" s="5"/>
      <c r="EM369" s="5"/>
      <c r="EN369" s="5"/>
      <c r="EO369" s="5"/>
      <c r="EP369" s="5"/>
      <c r="EQ369" s="5"/>
      <c r="ER369" s="5"/>
      <c r="ES369" s="5"/>
      <c r="ET369" s="5"/>
      <c r="EU369" s="5"/>
      <c r="EV369" s="5"/>
      <c r="EW369" s="5"/>
      <c r="EX369" s="5"/>
      <c r="EY369" s="5"/>
      <c r="EZ369" s="5"/>
      <c r="FA369" s="5"/>
      <c r="FB369" s="5"/>
      <c r="FC369" s="5"/>
    </row>
    <row r="370" spans="1:159" ht="15" customHeight="1">
      <c r="A370" s="7">
        <v>6</v>
      </c>
      <c r="B370" s="55" t="str">
        <f>VLOOKUP(Ruimtestaat[[#This Row],[Code]],Locaties[[Code]:[Locatie]],2,FALSE)</f>
        <v>Juliana van Stolbergschool</v>
      </c>
      <c r="C370" s="55" t="str">
        <f>VLOOKUP(Ruimtestaat[[#This Row],[Code]],Locaties[[#All],[Code]:[Adres]],3,FALSE)</f>
        <v>Woeringenlaan 20</v>
      </c>
      <c r="D370" s="55" t="str">
        <f>VLOOKUP(Ruimtestaat[[#This Row],[Code]],Locaties[#All],4,FALSE)</f>
        <v>Waalwijk</v>
      </c>
      <c r="E370" s="56"/>
      <c r="F370" s="7" t="s">
        <v>392</v>
      </c>
      <c r="G370" s="7" t="s">
        <v>466</v>
      </c>
      <c r="H370" s="56" t="s">
        <v>504</v>
      </c>
      <c r="I370" s="7">
        <v>10</v>
      </c>
      <c r="J370" s="56" t="str">
        <f>VLOOKUP(Ruimtestaat[[#This Row],[Ruimte code]],Ruimtegroepen[[#All],[Code]:[Ruimte omschrijving]],2,FALSE)</f>
        <v>Trappenhuizen/lift</v>
      </c>
      <c r="K370" s="44" t="s">
        <v>18</v>
      </c>
      <c r="L370" s="47" t="s">
        <v>124</v>
      </c>
      <c r="M370" s="147">
        <v>21</v>
      </c>
      <c r="N370" s="44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  <c r="BO370" s="5"/>
      <c r="BP370" s="5"/>
      <c r="BQ370" s="5"/>
      <c r="BR370" s="5"/>
      <c r="BS370" s="5"/>
      <c r="BT370" s="5"/>
      <c r="BU370" s="5"/>
      <c r="BV370" s="5"/>
      <c r="BW370" s="5"/>
      <c r="BX370" s="5"/>
      <c r="BY370" s="5"/>
      <c r="BZ370" s="5"/>
      <c r="CA370" s="5"/>
      <c r="CB370" s="5"/>
      <c r="CC370" s="5"/>
      <c r="CD370" s="5"/>
      <c r="CE370" s="5"/>
      <c r="CF370" s="5"/>
      <c r="CG370" s="5"/>
      <c r="CH370" s="5"/>
      <c r="CI370" s="5"/>
      <c r="CJ370" s="5"/>
      <c r="CK370" s="5"/>
      <c r="CL370" s="5"/>
      <c r="CM370" s="5"/>
      <c r="CN370" s="5"/>
      <c r="CO370" s="5"/>
      <c r="CP370" s="5"/>
      <c r="CQ370" s="5"/>
      <c r="CR370" s="5"/>
      <c r="CS370" s="5"/>
      <c r="CT370" s="5"/>
      <c r="CU370" s="5"/>
      <c r="CV370" s="5"/>
      <c r="CW370" s="5"/>
      <c r="CX370" s="5"/>
      <c r="CY370" s="5"/>
      <c r="CZ370" s="5"/>
      <c r="DA370" s="5"/>
      <c r="DB370" s="5"/>
      <c r="DC370" s="5"/>
      <c r="DD370" s="5"/>
      <c r="DE370" s="5"/>
      <c r="DF370" s="5"/>
      <c r="DG370" s="5"/>
      <c r="DH370" s="5"/>
      <c r="DI370" s="5"/>
      <c r="DJ370" s="5"/>
      <c r="DK370" s="5"/>
      <c r="DL370" s="5"/>
      <c r="DM370" s="5"/>
      <c r="DN370" s="5"/>
      <c r="DO370" s="5"/>
      <c r="DP370" s="5"/>
      <c r="DQ370" s="5"/>
      <c r="DR370" s="5"/>
      <c r="DS370" s="5"/>
      <c r="DT370" s="5"/>
      <c r="DU370" s="5"/>
      <c r="DV370" s="5"/>
      <c r="DW370" s="5"/>
      <c r="DX370" s="5"/>
      <c r="DY370" s="5"/>
      <c r="DZ370" s="5"/>
      <c r="EA370" s="5"/>
      <c r="EB370" s="5"/>
      <c r="EC370" s="5"/>
      <c r="ED370" s="5"/>
      <c r="EE370" s="5"/>
      <c r="EF370" s="5"/>
      <c r="EG370" s="5"/>
      <c r="EH370" s="5"/>
      <c r="EI370" s="5"/>
      <c r="EJ370" s="5"/>
      <c r="EK370" s="5"/>
      <c r="EL370" s="5"/>
      <c r="EM370" s="5"/>
      <c r="EN370" s="5"/>
      <c r="EO370" s="5"/>
      <c r="EP370" s="5"/>
      <c r="EQ370" s="5"/>
      <c r="ER370" s="5"/>
      <c r="ES370" s="5"/>
      <c r="ET370" s="5"/>
      <c r="EU370" s="5"/>
      <c r="EV370" s="5"/>
      <c r="EW370" s="5"/>
      <c r="EX370" s="5"/>
      <c r="EY370" s="5"/>
      <c r="EZ370" s="5"/>
      <c r="FA370" s="5"/>
      <c r="FB370" s="5"/>
      <c r="FC370" s="5"/>
    </row>
    <row r="371" spans="1:159" ht="15" customHeight="1">
      <c r="A371" s="7">
        <v>6</v>
      </c>
      <c r="B371" s="55" t="str">
        <f>VLOOKUP(Ruimtestaat[[#This Row],[Code]],Locaties[[Code]:[Locatie]],2,FALSE)</f>
        <v>Juliana van Stolbergschool</v>
      </c>
      <c r="C371" s="55" t="str">
        <f>VLOOKUP(Ruimtestaat[[#This Row],[Code]],Locaties[[#All],[Code]:[Adres]],3,FALSE)</f>
        <v>Woeringenlaan 20</v>
      </c>
      <c r="D371" s="55" t="str">
        <f>VLOOKUP(Ruimtestaat[[#This Row],[Code]],Locaties[#All],4,FALSE)</f>
        <v>Waalwijk</v>
      </c>
      <c r="E371" s="56"/>
      <c r="F371" s="7" t="s">
        <v>392</v>
      </c>
      <c r="G371" s="7" t="s">
        <v>467</v>
      </c>
      <c r="H371" s="56" t="s">
        <v>505</v>
      </c>
      <c r="I371" s="7">
        <v>6</v>
      </c>
      <c r="J371" s="56" t="str">
        <f>VLOOKUP(Ruimtestaat[[#This Row],[Ruimte code]],Ruimtegroepen[[#All],[Code]:[Ruimte omschrijving]],2,FALSE)</f>
        <v>Gangen/hallen</v>
      </c>
      <c r="K371" s="44" t="s">
        <v>18</v>
      </c>
      <c r="L371" s="47" t="s">
        <v>124</v>
      </c>
      <c r="M371" s="147">
        <v>105</v>
      </c>
      <c r="N371" s="44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  <c r="BO371" s="5"/>
      <c r="BP371" s="5"/>
      <c r="BQ371" s="5"/>
      <c r="BR371" s="5"/>
      <c r="BS371" s="5"/>
      <c r="BT371" s="5"/>
      <c r="BU371" s="5"/>
      <c r="BV371" s="5"/>
      <c r="BW371" s="5"/>
      <c r="BX371" s="5"/>
      <c r="BY371" s="5"/>
      <c r="BZ371" s="5"/>
      <c r="CA371" s="5"/>
      <c r="CB371" s="5"/>
      <c r="CC371" s="5"/>
      <c r="CD371" s="5"/>
      <c r="CE371" s="5"/>
      <c r="CF371" s="5"/>
      <c r="CG371" s="5"/>
      <c r="CH371" s="5"/>
      <c r="CI371" s="5"/>
      <c r="CJ371" s="5"/>
      <c r="CK371" s="5"/>
      <c r="CL371" s="5"/>
      <c r="CM371" s="5"/>
      <c r="CN371" s="5"/>
      <c r="CO371" s="5"/>
      <c r="CP371" s="5"/>
      <c r="CQ371" s="5"/>
      <c r="CR371" s="5"/>
      <c r="CS371" s="5"/>
      <c r="CT371" s="5"/>
      <c r="CU371" s="5"/>
      <c r="CV371" s="5"/>
      <c r="CW371" s="5"/>
      <c r="CX371" s="5"/>
      <c r="CY371" s="5"/>
      <c r="CZ371" s="5"/>
      <c r="DA371" s="5"/>
      <c r="DB371" s="5"/>
      <c r="DC371" s="5"/>
      <c r="DD371" s="5"/>
      <c r="DE371" s="5"/>
      <c r="DF371" s="5"/>
      <c r="DG371" s="5"/>
      <c r="DH371" s="5"/>
      <c r="DI371" s="5"/>
      <c r="DJ371" s="5"/>
      <c r="DK371" s="5"/>
      <c r="DL371" s="5"/>
      <c r="DM371" s="5"/>
      <c r="DN371" s="5"/>
      <c r="DO371" s="5"/>
      <c r="DP371" s="5"/>
      <c r="DQ371" s="5"/>
      <c r="DR371" s="5"/>
      <c r="DS371" s="5"/>
      <c r="DT371" s="5"/>
      <c r="DU371" s="5"/>
      <c r="DV371" s="5"/>
      <c r="DW371" s="5"/>
      <c r="DX371" s="5"/>
      <c r="DY371" s="5"/>
      <c r="DZ371" s="5"/>
      <c r="EA371" s="5"/>
      <c r="EB371" s="5"/>
      <c r="EC371" s="5"/>
      <c r="ED371" s="5"/>
      <c r="EE371" s="5"/>
      <c r="EF371" s="5"/>
      <c r="EG371" s="5"/>
      <c r="EH371" s="5"/>
      <c r="EI371" s="5"/>
      <c r="EJ371" s="5"/>
      <c r="EK371" s="5"/>
      <c r="EL371" s="5"/>
      <c r="EM371" s="5"/>
      <c r="EN371" s="5"/>
      <c r="EO371" s="5"/>
      <c r="EP371" s="5"/>
      <c r="EQ371" s="5"/>
      <c r="ER371" s="5"/>
      <c r="ES371" s="5"/>
      <c r="ET371" s="5"/>
      <c r="EU371" s="5"/>
      <c r="EV371" s="5"/>
      <c r="EW371" s="5"/>
      <c r="EX371" s="5"/>
      <c r="EY371" s="5"/>
      <c r="EZ371" s="5"/>
      <c r="FA371" s="5"/>
      <c r="FB371" s="5"/>
      <c r="FC371" s="5"/>
    </row>
    <row r="372" spans="1:159" ht="15" customHeight="1">
      <c r="A372" s="7">
        <v>6</v>
      </c>
      <c r="B372" s="55" t="str">
        <f>VLOOKUP(Ruimtestaat[[#This Row],[Code]],Locaties[[Code]:[Locatie]],2,FALSE)</f>
        <v>Juliana van Stolbergschool</v>
      </c>
      <c r="C372" s="55" t="str">
        <f>VLOOKUP(Ruimtestaat[[#This Row],[Code]],Locaties[[#All],[Code]:[Adres]],3,FALSE)</f>
        <v>Woeringenlaan 20</v>
      </c>
      <c r="D372" s="55" t="str">
        <f>VLOOKUP(Ruimtestaat[[#This Row],[Code]],Locaties[#All],4,FALSE)</f>
        <v>Waalwijk</v>
      </c>
      <c r="E372" s="56"/>
      <c r="F372" s="7" t="s">
        <v>392</v>
      </c>
      <c r="G372" s="7" t="s">
        <v>468</v>
      </c>
      <c r="H372" s="56" t="s">
        <v>398</v>
      </c>
      <c r="I372" s="7">
        <v>16</v>
      </c>
      <c r="J372" s="56" t="str">
        <f>VLOOKUP(Ruimtestaat[[#This Row],[Ruimte code]],Ruimtegroepen[[#All],[Code]:[Ruimte omschrijving]],2,FALSE)</f>
        <v>Leslokalen</v>
      </c>
      <c r="K372" s="44" t="s">
        <v>18</v>
      </c>
      <c r="L372" s="47" t="s">
        <v>124</v>
      </c>
      <c r="M372" s="147">
        <v>53</v>
      </c>
      <c r="N372" s="44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  <c r="BO372" s="5"/>
      <c r="BP372" s="5"/>
      <c r="BQ372" s="5"/>
      <c r="BR372" s="5"/>
      <c r="BS372" s="5"/>
      <c r="BT372" s="5"/>
      <c r="BU372" s="5"/>
      <c r="BV372" s="5"/>
      <c r="BW372" s="5"/>
      <c r="BX372" s="5"/>
      <c r="BY372" s="5"/>
      <c r="BZ372" s="5"/>
      <c r="CA372" s="5"/>
      <c r="CB372" s="5"/>
      <c r="CC372" s="5"/>
      <c r="CD372" s="5"/>
      <c r="CE372" s="5"/>
      <c r="CF372" s="5"/>
      <c r="CG372" s="5"/>
      <c r="CH372" s="5"/>
      <c r="CI372" s="5"/>
      <c r="CJ372" s="5"/>
      <c r="CK372" s="5"/>
      <c r="CL372" s="5"/>
      <c r="CM372" s="5"/>
      <c r="CN372" s="5"/>
      <c r="CO372" s="5"/>
      <c r="CP372" s="5"/>
      <c r="CQ372" s="5"/>
      <c r="CR372" s="5"/>
      <c r="CS372" s="5"/>
      <c r="CT372" s="5"/>
      <c r="CU372" s="5"/>
      <c r="CV372" s="5"/>
      <c r="CW372" s="5"/>
      <c r="CX372" s="5"/>
      <c r="CY372" s="5"/>
      <c r="CZ372" s="5"/>
      <c r="DA372" s="5"/>
      <c r="DB372" s="5"/>
      <c r="DC372" s="5"/>
      <c r="DD372" s="5"/>
      <c r="DE372" s="5"/>
      <c r="DF372" s="5"/>
      <c r="DG372" s="5"/>
      <c r="DH372" s="5"/>
      <c r="DI372" s="5"/>
      <c r="DJ372" s="5"/>
      <c r="DK372" s="5"/>
      <c r="DL372" s="5"/>
      <c r="DM372" s="5"/>
      <c r="DN372" s="5"/>
      <c r="DO372" s="5"/>
      <c r="DP372" s="5"/>
      <c r="DQ372" s="5"/>
      <c r="DR372" s="5"/>
      <c r="DS372" s="5"/>
      <c r="DT372" s="5"/>
      <c r="DU372" s="5"/>
      <c r="DV372" s="5"/>
      <c r="DW372" s="5"/>
      <c r="DX372" s="5"/>
      <c r="DY372" s="5"/>
      <c r="DZ372" s="5"/>
      <c r="EA372" s="5"/>
      <c r="EB372" s="5"/>
      <c r="EC372" s="5"/>
      <c r="ED372" s="5"/>
      <c r="EE372" s="5"/>
      <c r="EF372" s="5"/>
      <c r="EG372" s="5"/>
      <c r="EH372" s="5"/>
      <c r="EI372" s="5"/>
      <c r="EJ372" s="5"/>
      <c r="EK372" s="5"/>
      <c r="EL372" s="5"/>
      <c r="EM372" s="5"/>
      <c r="EN372" s="5"/>
      <c r="EO372" s="5"/>
      <c r="EP372" s="5"/>
      <c r="EQ372" s="5"/>
      <c r="ER372" s="5"/>
      <c r="ES372" s="5"/>
      <c r="ET372" s="5"/>
      <c r="EU372" s="5"/>
      <c r="EV372" s="5"/>
      <c r="EW372" s="5"/>
      <c r="EX372" s="5"/>
      <c r="EY372" s="5"/>
      <c r="EZ372" s="5"/>
      <c r="FA372" s="5"/>
      <c r="FB372" s="5"/>
      <c r="FC372" s="5"/>
    </row>
    <row r="373" spans="1:159" ht="15" customHeight="1">
      <c r="A373" s="7">
        <v>6</v>
      </c>
      <c r="B373" s="55" t="str">
        <f>VLOOKUP(Ruimtestaat[[#This Row],[Code]],Locaties[[Code]:[Locatie]],2,FALSE)</f>
        <v>Juliana van Stolbergschool</v>
      </c>
      <c r="C373" s="55" t="str">
        <f>VLOOKUP(Ruimtestaat[[#This Row],[Code]],Locaties[[#All],[Code]:[Adres]],3,FALSE)</f>
        <v>Woeringenlaan 20</v>
      </c>
      <c r="D373" s="55" t="str">
        <f>VLOOKUP(Ruimtestaat[[#This Row],[Code]],Locaties[#All],4,FALSE)</f>
        <v>Waalwijk</v>
      </c>
      <c r="E373" s="56"/>
      <c r="F373" s="7" t="s">
        <v>392</v>
      </c>
      <c r="G373" s="7" t="s">
        <v>469</v>
      </c>
      <c r="H373" s="56" t="s">
        <v>398</v>
      </c>
      <c r="I373" s="7">
        <v>16</v>
      </c>
      <c r="J373" s="56" t="str">
        <f>VLOOKUP(Ruimtestaat[[#This Row],[Ruimte code]],Ruimtegroepen[[#All],[Code]:[Ruimte omschrijving]],2,FALSE)</f>
        <v>Leslokalen</v>
      </c>
      <c r="K373" s="44" t="s">
        <v>18</v>
      </c>
      <c r="L373" s="47" t="s">
        <v>124</v>
      </c>
      <c r="M373" s="147">
        <v>58</v>
      </c>
      <c r="N373" s="44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  <c r="BO373" s="5"/>
      <c r="BP373" s="5"/>
      <c r="BQ373" s="5"/>
      <c r="BR373" s="5"/>
      <c r="BS373" s="5"/>
      <c r="BT373" s="5"/>
      <c r="BU373" s="5"/>
      <c r="BV373" s="5"/>
      <c r="BW373" s="5"/>
      <c r="BX373" s="5"/>
      <c r="BY373" s="5"/>
      <c r="BZ373" s="5"/>
      <c r="CA373" s="5"/>
      <c r="CB373" s="5"/>
      <c r="CC373" s="5"/>
      <c r="CD373" s="5"/>
      <c r="CE373" s="5"/>
      <c r="CF373" s="5"/>
      <c r="CG373" s="5"/>
      <c r="CH373" s="5"/>
      <c r="CI373" s="5"/>
      <c r="CJ373" s="5"/>
      <c r="CK373" s="5"/>
      <c r="CL373" s="5"/>
      <c r="CM373" s="5"/>
      <c r="CN373" s="5"/>
      <c r="CO373" s="5"/>
      <c r="CP373" s="5"/>
      <c r="CQ373" s="5"/>
      <c r="CR373" s="5"/>
      <c r="CS373" s="5"/>
      <c r="CT373" s="5"/>
      <c r="CU373" s="5"/>
      <c r="CV373" s="5"/>
      <c r="CW373" s="5"/>
      <c r="CX373" s="5"/>
      <c r="CY373" s="5"/>
      <c r="CZ373" s="5"/>
      <c r="DA373" s="5"/>
      <c r="DB373" s="5"/>
      <c r="DC373" s="5"/>
      <c r="DD373" s="5"/>
      <c r="DE373" s="5"/>
      <c r="DF373" s="5"/>
      <c r="DG373" s="5"/>
      <c r="DH373" s="5"/>
      <c r="DI373" s="5"/>
      <c r="DJ373" s="5"/>
      <c r="DK373" s="5"/>
      <c r="DL373" s="5"/>
      <c r="DM373" s="5"/>
      <c r="DN373" s="5"/>
      <c r="DO373" s="5"/>
      <c r="DP373" s="5"/>
      <c r="DQ373" s="5"/>
      <c r="DR373" s="5"/>
      <c r="DS373" s="5"/>
      <c r="DT373" s="5"/>
      <c r="DU373" s="5"/>
      <c r="DV373" s="5"/>
      <c r="DW373" s="5"/>
      <c r="DX373" s="5"/>
      <c r="DY373" s="5"/>
      <c r="DZ373" s="5"/>
      <c r="EA373" s="5"/>
      <c r="EB373" s="5"/>
      <c r="EC373" s="5"/>
      <c r="ED373" s="5"/>
      <c r="EE373" s="5"/>
      <c r="EF373" s="5"/>
      <c r="EG373" s="5"/>
      <c r="EH373" s="5"/>
      <c r="EI373" s="5"/>
      <c r="EJ373" s="5"/>
      <c r="EK373" s="5"/>
      <c r="EL373" s="5"/>
      <c r="EM373" s="5"/>
      <c r="EN373" s="5"/>
      <c r="EO373" s="5"/>
      <c r="EP373" s="5"/>
      <c r="EQ373" s="5"/>
      <c r="ER373" s="5"/>
      <c r="ES373" s="5"/>
      <c r="ET373" s="5"/>
      <c r="EU373" s="5"/>
      <c r="EV373" s="5"/>
      <c r="EW373" s="5"/>
      <c r="EX373" s="5"/>
      <c r="EY373" s="5"/>
      <c r="EZ373" s="5"/>
      <c r="FA373" s="5"/>
      <c r="FB373" s="5"/>
      <c r="FC373" s="5"/>
    </row>
    <row r="374" spans="1:159" ht="15" customHeight="1">
      <c r="A374" s="7">
        <v>6</v>
      </c>
      <c r="B374" s="55" t="str">
        <f>VLOOKUP(Ruimtestaat[[#This Row],[Code]],Locaties[[Code]:[Locatie]],2,FALSE)</f>
        <v>Juliana van Stolbergschool</v>
      </c>
      <c r="C374" s="55" t="str">
        <f>VLOOKUP(Ruimtestaat[[#This Row],[Code]],Locaties[[#All],[Code]:[Adres]],3,FALSE)</f>
        <v>Woeringenlaan 20</v>
      </c>
      <c r="D374" s="55" t="str">
        <f>VLOOKUP(Ruimtestaat[[#This Row],[Code]],Locaties[#All],4,FALSE)</f>
        <v>Waalwijk</v>
      </c>
      <c r="E374" s="56"/>
      <c r="F374" s="7" t="s">
        <v>392</v>
      </c>
      <c r="G374" s="7" t="s">
        <v>470</v>
      </c>
      <c r="H374" s="56" t="s">
        <v>136</v>
      </c>
      <c r="I374" s="7">
        <v>5</v>
      </c>
      <c r="J374" s="56" t="str">
        <f>VLOOKUP(Ruimtestaat[[#This Row],[Ruimte code]],Ruimtegroepen[[#All],[Code]:[Ruimte omschrijving]],2,FALSE)</f>
        <v>Sanitair</v>
      </c>
      <c r="K374" s="44" t="s">
        <v>19</v>
      </c>
      <c r="L374" s="47" t="s">
        <v>366</v>
      </c>
      <c r="M374" s="147">
        <v>8</v>
      </c>
      <c r="N374" s="44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  <c r="BO374" s="5"/>
      <c r="BP374" s="5"/>
      <c r="BQ374" s="5"/>
      <c r="BR374" s="5"/>
      <c r="BS374" s="5"/>
      <c r="BT374" s="5"/>
      <c r="BU374" s="5"/>
      <c r="BV374" s="5"/>
      <c r="BW374" s="5"/>
      <c r="BX374" s="5"/>
      <c r="BY374" s="5"/>
      <c r="BZ374" s="5"/>
      <c r="CA374" s="5"/>
      <c r="CB374" s="5"/>
      <c r="CC374" s="5"/>
      <c r="CD374" s="5"/>
      <c r="CE374" s="5"/>
      <c r="CF374" s="5"/>
      <c r="CG374" s="5"/>
      <c r="CH374" s="5"/>
      <c r="CI374" s="5"/>
      <c r="CJ374" s="5"/>
      <c r="CK374" s="5"/>
      <c r="CL374" s="5"/>
      <c r="CM374" s="5"/>
      <c r="CN374" s="5"/>
      <c r="CO374" s="5"/>
      <c r="CP374" s="5"/>
      <c r="CQ374" s="5"/>
      <c r="CR374" s="5"/>
      <c r="CS374" s="5"/>
      <c r="CT374" s="5"/>
      <c r="CU374" s="5"/>
      <c r="CV374" s="5"/>
      <c r="CW374" s="5"/>
      <c r="CX374" s="5"/>
      <c r="CY374" s="5"/>
      <c r="CZ374" s="5"/>
      <c r="DA374" s="5"/>
      <c r="DB374" s="5"/>
      <c r="DC374" s="5"/>
      <c r="DD374" s="5"/>
      <c r="DE374" s="5"/>
      <c r="DF374" s="5"/>
      <c r="DG374" s="5"/>
      <c r="DH374" s="5"/>
      <c r="DI374" s="5"/>
      <c r="DJ374" s="5"/>
      <c r="DK374" s="5"/>
      <c r="DL374" s="5"/>
      <c r="DM374" s="5"/>
      <c r="DN374" s="5"/>
      <c r="DO374" s="5"/>
      <c r="DP374" s="5"/>
      <c r="DQ374" s="5"/>
      <c r="DR374" s="5"/>
      <c r="DS374" s="5"/>
      <c r="DT374" s="5"/>
      <c r="DU374" s="5"/>
      <c r="DV374" s="5"/>
      <c r="DW374" s="5"/>
      <c r="DX374" s="5"/>
      <c r="DY374" s="5"/>
      <c r="DZ374" s="5"/>
      <c r="EA374" s="5"/>
      <c r="EB374" s="5"/>
      <c r="EC374" s="5"/>
      <c r="ED374" s="5"/>
      <c r="EE374" s="5"/>
      <c r="EF374" s="5"/>
      <c r="EG374" s="5"/>
      <c r="EH374" s="5"/>
      <c r="EI374" s="5"/>
      <c r="EJ374" s="5"/>
      <c r="EK374" s="5"/>
      <c r="EL374" s="5"/>
      <c r="EM374" s="5"/>
      <c r="EN374" s="5"/>
      <c r="EO374" s="5"/>
      <c r="EP374" s="5"/>
      <c r="EQ374" s="5"/>
      <c r="ER374" s="5"/>
      <c r="ES374" s="5"/>
      <c r="ET374" s="5"/>
      <c r="EU374" s="5"/>
      <c r="EV374" s="5"/>
      <c r="EW374" s="5"/>
      <c r="EX374" s="5"/>
      <c r="EY374" s="5"/>
      <c r="EZ374" s="5"/>
      <c r="FA374" s="5"/>
      <c r="FB374" s="5"/>
      <c r="FC374" s="5"/>
    </row>
    <row r="375" spans="1:159" ht="15" customHeight="1">
      <c r="A375" s="7">
        <v>6</v>
      </c>
      <c r="B375" s="55" t="str">
        <f>VLOOKUP(Ruimtestaat[[#This Row],[Code]],Locaties[[Code]:[Locatie]],2,FALSE)</f>
        <v>Juliana van Stolbergschool</v>
      </c>
      <c r="C375" s="55" t="str">
        <f>VLOOKUP(Ruimtestaat[[#This Row],[Code]],Locaties[[#All],[Code]:[Adres]],3,FALSE)</f>
        <v>Woeringenlaan 20</v>
      </c>
      <c r="D375" s="55" t="str">
        <f>VLOOKUP(Ruimtestaat[[#This Row],[Code]],Locaties[#All],4,FALSE)</f>
        <v>Waalwijk</v>
      </c>
      <c r="E375" s="56"/>
      <c r="F375" s="7" t="s">
        <v>392</v>
      </c>
      <c r="G375" s="7" t="s">
        <v>471</v>
      </c>
      <c r="H375" s="56" t="s">
        <v>506</v>
      </c>
      <c r="I375" s="7">
        <v>2</v>
      </c>
      <c r="J375" s="56" t="str">
        <f>VLOOKUP(Ruimtestaat[[#This Row],[Ruimte code]],Ruimtegroepen[[#All],[Code]:[Ruimte omschrijving]],2,FALSE)</f>
        <v>Kantoren</v>
      </c>
      <c r="K375" s="44" t="s">
        <v>17</v>
      </c>
      <c r="L375" s="47" t="s">
        <v>6</v>
      </c>
      <c r="M375" s="147">
        <v>7.5</v>
      </c>
      <c r="N375" s="44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  <c r="BO375" s="5"/>
      <c r="BP375" s="5"/>
      <c r="BQ375" s="5"/>
      <c r="BR375" s="5"/>
      <c r="BS375" s="5"/>
      <c r="BT375" s="5"/>
      <c r="BU375" s="5"/>
      <c r="BV375" s="5"/>
      <c r="BW375" s="5"/>
      <c r="BX375" s="5"/>
      <c r="BY375" s="5"/>
      <c r="BZ375" s="5"/>
      <c r="CA375" s="5"/>
      <c r="CB375" s="5"/>
      <c r="CC375" s="5"/>
      <c r="CD375" s="5"/>
      <c r="CE375" s="5"/>
      <c r="CF375" s="5"/>
      <c r="CG375" s="5"/>
      <c r="CH375" s="5"/>
      <c r="CI375" s="5"/>
      <c r="CJ375" s="5"/>
      <c r="CK375" s="5"/>
      <c r="CL375" s="5"/>
      <c r="CM375" s="5"/>
      <c r="CN375" s="5"/>
      <c r="CO375" s="5"/>
      <c r="CP375" s="5"/>
      <c r="CQ375" s="5"/>
      <c r="CR375" s="5"/>
      <c r="CS375" s="5"/>
      <c r="CT375" s="5"/>
      <c r="CU375" s="5"/>
      <c r="CV375" s="5"/>
      <c r="CW375" s="5"/>
      <c r="CX375" s="5"/>
      <c r="CY375" s="5"/>
      <c r="CZ375" s="5"/>
      <c r="DA375" s="5"/>
      <c r="DB375" s="5"/>
      <c r="DC375" s="5"/>
      <c r="DD375" s="5"/>
      <c r="DE375" s="5"/>
      <c r="DF375" s="5"/>
      <c r="DG375" s="5"/>
      <c r="DH375" s="5"/>
      <c r="DI375" s="5"/>
      <c r="DJ375" s="5"/>
      <c r="DK375" s="5"/>
      <c r="DL375" s="5"/>
      <c r="DM375" s="5"/>
      <c r="DN375" s="5"/>
      <c r="DO375" s="5"/>
      <c r="DP375" s="5"/>
      <c r="DQ375" s="5"/>
      <c r="DR375" s="5"/>
      <c r="DS375" s="5"/>
      <c r="DT375" s="5"/>
      <c r="DU375" s="5"/>
      <c r="DV375" s="5"/>
      <c r="DW375" s="5"/>
      <c r="DX375" s="5"/>
      <c r="DY375" s="5"/>
      <c r="DZ375" s="5"/>
      <c r="EA375" s="5"/>
      <c r="EB375" s="5"/>
      <c r="EC375" s="5"/>
      <c r="ED375" s="5"/>
      <c r="EE375" s="5"/>
      <c r="EF375" s="5"/>
      <c r="EG375" s="5"/>
      <c r="EH375" s="5"/>
      <c r="EI375" s="5"/>
      <c r="EJ375" s="5"/>
      <c r="EK375" s="5"/>
      <c r="EL375" s="5"/>
      <c r="EM375" s="5"/>
      <c r="EN375" s="5"/>
      <c r="EO375" s="5"/>
      <c r="EP375" s="5"/>
      <c r="EQ375" s="5"/>
      <c r="ER375" s="5"/>
      <c r="ES375" s="5"/>
      <c r="ET375" s="5"/>
      <c r="EU375" s="5"/>
      <c r="EV375" s="5"/>
      <c r="EW375" s="5"/>
      <c r="EX375" s="5"/>
      <c r="EY375" s="5"/>
      <c r="EZ375" s="5"/>
      <c r="FA375" s="5"/>
      <c r="FB375" s="5"/>
      <c r="FC375" s="5"/>
    </row>
    <row r="376" spans="1:159" ht="15" customHeight="1">
      <c r="A376" s="7">
        <v>6</v>
      </c>
      <c r="B376" s="55" t="str">
        <f>VLOOKUP(Ruimtestaat[[#This Row],[Code]],Locaties[[Code]:[Locatie]],2,FALSE)</f>
        <v>Juliana van Stolbergschool</v>
      </c>
      <c r="C376" s="55" t="str">
        <f>VLOOKUP(Ruimtestaat[[#This Row],[Code]],Locaties[[#All],[Code]:[Adres]],3,FALSE)</f>
        <v>Woeringenlaan 20</v>
      </c>
      <c r="D376" s="55" t="str">
        <f>VLOOKUP(Ruimtestaat[[#This Row],[Code]],Locaties[#All],4,FALSE)</f>
        <v>Waalwijk</v>
      </c>
      <c r="E376" s="56"/>
      <c r="F376" s="7" t="s">
        <v>392</v>
      </c>
      <c r="G376" s="7" t="s">
        <v>472</v>
      </c>
      <c r="H376" s="56" t="s">
        <v>505</v>
      </c>
      <c r="I376" s="7">
        <v>6</v>
      </c>
      <c r="J376" s="56" t="str">
        <f>VLOOKUP(Ruimtestaat[[#This Row],[Ruimte code]],Ruimtegroepen[[#All],[Code]:[Ruimte omschrijving]],2,FALSE)</f>
        <v>Gangen/hallen</v>
      </c>
      <c r="K376" s="44" t="s">
        <v>18</v>
      </c>
      <c r="L376" s="47" t="s">
        <v>124</v>
      </c>
      <c r="M376" s="147">
        <v>45</v>
      </c>
      <c r="N376" s="44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  <c r="BO376" s="5"/>
      <c r="BP376" s="5"/>
      <c r="BQ376" s="5"/>
      <c r="BR376" s="5"/>
      <c r="BS376" s="5"/>
      <c r="BT376" s="5"/>
      <c r="BU376" s="5"/>
      <c r="BV376" s="5"/>
      <c r="BW376" s="5"/>
      <c r="BX376" s="5"/>
      <c r="BY376" s="5"/>
      <c r="BZ376" s="5"/>
      <c r="CA376" s="5"/>
      <c r="CB376" s="5"/>
      <c r="CC376" s="5"/>
      <c r="CD376" s="5"/>
      <c r="CE376" s="5"/>
      <c r="CF376" s="5"/>
      <c r="CG376" s="5"/>
      <c r="CH376" s="5"/>
      <c r="CI376" s="5"/>
      <c r="CJ376" s="5"/>
      <c r="CK376" s="5"/>
      <c r="CL376" s="5"/>
      <c r="CM376" s="5"/>
      <c r="CN376" s="5"/>
      <c r="CO376" s="5"/>
      <c r="CP376" s="5"/>
      <c r="CQ376" s="5"/>
      <c r="CR376" s="5"/>
      <c r="CS376" s="5"/>
      <c r="CT376" s="5"/>
      <c r="CU376" s="5"/>
      <c r="CV376" s="5"/>
      <c r="CW376" s="5"/>
      <c r="CX376" s="5"/>
      <c r="CY376" s="5"/>
      <c r="CZ376" s="5"/>
      <c r="DA376" s="5"/>
      <c r="DB376" s="5"/>
      <c r="DC376" s="5"/>
      <c r="DD376" s="5"/>
      <c r="DE376" s="5"/>
      <c r="DF376" s="5"/>
      <c r="DG376" s="5"/>
      <c r="DH376" s="5"/>
      <c r="DI376" s="5"/>
      <c r="DJ376" s="5"/>
      <c r="DK376" s="5"/>
      <c r="DL376" s="5"/>
      <c r="DM376" s="5"/>
      <c r="DN376" s="5"/>
      <c r="DO376" s="5"/>
      <c r="DP376" s="5"/>
      <c r="DQ376" s="5"/>
      <c r="DR376" s="5"/>
      <c r="DS376" s="5"/>
      <c r="DT376" s="5"/>
      <c r="DU376" s="5"/>
      <c r="DV376" s="5"/>
      <c r="DW376" s="5"/>
      <c r="DX376" s="5"/>
      <c r="DY376" s="5"/>
      <c r="DZ376" s="5"/>
      <c r="EA376" s="5"/>
      <c r="EB376" s="5"/>
      <c r="EC376" s="5"/>
      <c r="ED376" s="5"/>
      <c r="EE376" s="5"/>
      <c r="EF376" s="5"/>
      <c r="EG376" s="5"/>
      <c r="EH376" s="5"/>
      <c r="EI376" s="5"/>
      <c r="EJ376" s="5"/>
      <c r="EK376" s="5"/>
      <c r="EL376" s="5"/>
      <c r="EM376" s="5"/>
      <c r="EN376" s="5"/>
      <c r="EO376" s="5"/>
      <c r="EP376" s="5"/>
      <c r="EQ376" s="5"/>
      <c r="ER376" s="5"/>
      <c r="ES376" s="5"/>
      <c r="ET376" s="5"/>
      <c r="EU376" s="5"/>
      <c r="EV376" s="5"/>
      <c r="EW376" s="5"/>
      <c r="EX376" s="5"/>
      <c r="EY376" s="5"/>
      <c r="EZ376" s="5"/>
      <c r="FA376" s="5"/>
      <c r="FB376" s="5"/>
      <c r="FC376" s="5"/>
    </row>
    <row r="377" spans="1:159" ht="15" customHeight="1">
      <c r="A377" s="7">
        <v>6</v>
      </c>
      <c r="B377" s="55" t="str">
        <f>VLOOKUP(Ruimtestaat[[#This Row],[Code]],Locaties[[Code]:[Locatie]],2,FALSE)</f>
        <v>Juliana van Stolbergschool</v>
      </c>
      <c r="C377" s="55" t="str">
        <f>VLOOKUP(Ruimtestaat[[#This Row],[Code]],Locaties[[#All],[Code]:[Adres]],3,FALSE)</f>
        <v>Woeringenlaan 20</v>
      </c>
      <c r="D377" s="55" t="str">
        <f>VLOOKUP(Ruimtestaat[[#This Row],[Code]],Locaties[#All],4,FALSE)</f>
        <v>Waalwijk</v>
      </c>
      <c r="E377" s="56"/>
      <c r="F377" s="7" t="s">
        <v>392</v>
      </c>
      <c r="G377" s="7" t="s">
        <v>473</v>
      </c>
      <c r="H377" s="56" t="s">
        <v>136</v>
      </c>
      <c r="I377" s="7">
        <v>5</v>
      </c>
      <c r="J377" s="56" t="str">
        <f>VLOOKUP(Ruimtestaat[[#This Row],[Ruimte code]],Ruimtegroepen[[#All],[Code]:[Ruimte omschrijving]],2,FALSE)</f>
        <v>Sanitair</v>
      </c>
      <c r="K377" s="44" t="s">
        <v>19</v>
      </c>
      <c r="L377" s="47" t="s">
        <v>366</v>
      </c>
      <c r="M377" s="147">
        <v>9.6999999999999993</v>
      </c>
      <c r="N377" s="44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  <c r="BO377" s="5"/>
      <c r="BP377" s="5"/>
      <c r="BQ377" s="5"/>
      <c r="BR377" s="5"/>
      <c r="BS377" s="5"/>
      <c r="BT377" s="5"/>
      <c r="BU377" s="5"/>
      <c r="BV377" s="5"/>
      <c r="BW377" s="5"/>
      <c r="BX377" s="5"/>
      <c r="BY377" s="5"/>
      <c r="BZ377" s="5"/>
      <c r="CA377" s="5"/>
      <c r="CB377" s="5"/>
      <c r="CC377" s="5"/>
      <c r="CD377" s="5"/>
      <c r="CE377" s="5"/>
      <c r="CF377" s="5"/>
      <c r="CG377" s="5"/>
      <c r="CH377" s="5"/>
      <c r="CI377" s="5"/>
      <c r="CJ377" s="5"/>
      <c r="CK377" s="5"/>
      <c r="CL377" s="5"/>
      <c r="CM377" s="5"/>
      <c r="CN377" s="5"/>
      <c r="CO377" s="5"/>
      <c r="CP377" s="5"/>
      <c r="CQ377" s="5"/>
      <c r="CR377" s="5"/>
      <c r="CS377" s="5"/>
      <c r="CT377" s="5"/>
      <c r="CU377" s="5"/>
      <c r="CV377" s="5"/>
      <c r="CW377" s="5"/>
      <c r="CX377" s="5"/>
      <c r="CY377" s="5"/>
      <c r="CZ377" s="5"/>
      <c r="DA377" s="5"/>
      <c r="DB377" s="5"/>
      <c r="DC377" s="5"/>
      <c r="DD377" s="5"/>
      <c r="DE377" s="5"/>
      <c r="DF377" s="5"/>
      <c r="DG377" s="5"/>
      <c r="DH377" s="5"/>
      <c r="DI377" s="5"/>
      <c r="DJ377" s="5"/>
      <c r="DK377" s="5"/>
      <c r="DL377" s="5"/>
      <c r="DM377" s="5"/>
      <c r="DN377" s="5"/>
      <c r="DO377" s="5"/>
      <c r="DP377" s="5"/>
      <c r="DQ377" s="5"/>
      <c r="DR377" s="5"/>
      <c r="DS377" s="5"/>
      <c r="DT377" s="5"/>
      <c r="DU377" s="5"/>
      <c r="DV377" s="5"/>
      <c r="DW377" s="5"/>
      <c r="DX377" s="5"/>
      <c r="DY377" s="5"/>
      <c r="DZ377" s="5"/>
      <c r="EA377" s="5"/>
      <c r="EB377" s="5"/>
      <c r="EC377" s="5"/>
      <c r="ED377" s="5"/>
      <c r="EE377" s="5"/>
      <c r="EF377" s="5"/>
      <c r="EG377" s="5"/>
      <c r="EH377" s="5"/>
      <c r="EI377" s="5"/>
      <c r="EJ377" s="5"/>
      <c r="EK377" s="5"/>
      <c r="EL377" s="5"/>
      <c r="EM377" s="5"/>
      <c r="EN377" s="5"/>
      <c r="EO377" s="5"/>
      <c r="EP377" s="5"/>
      <c r="EQ377" s="5"/>
      <c r="ER377" s="5"/>
      <c r="ES377" s="5"/>
      <c r="ET377" s="5"/>
      <c r="EU377" s="5"/>
      <c r="EV377" s="5"/>
      <c r="EW377" s="5"/>
      <c r="EX377" s="5"/>
      <c r="EY377" s="5"/>
      <c r="EZ377" s="5"/>
      <c r="FA377" s="5"/>
      <c r="FB377" s="5"/>
      <c r="FC377" s="5"/>
    </row>
    <row r="378" spans="1:159" ht="15" customHeight="1">
      <c r="A378" s="7">
        <v>6</v>
      </c>
      <c r="B378" s="55" t="str">
        <f>VLOOKUP(Ruimtestaat[[#This Row],[Code]],Locaties[[Code]:[Locatie]],2,FALSE)</f>
        <v>Juliana van Stolbergschool</v>
      </c>
      <c r="C378" s="55" t="str">
        <f>VLOOKUP(Ruimtestaat[[#This Row],[Code]],Locaties[[#All],[Code]:[Adres]],3,FALSE)</f>
        <v>Woeringenlaan 20</v>
      </c>
      <c r="D378" s="55" t="str">
        <f>VLOOKUP(Ruimtestaat[[#This Row],[Code]],Locaties[#All],4,FALSE)</f>
        <v>Waalwijk</v>
      </c>
      <c r="E378" s="56"/>
      <c r="F378" s="7" t="s">
        <v>392</v>
      </c>
      <c r="G378" s="7" t="s">
        <v>474</v>
      </c>
      <c r="H378" s="56" t="s">
        <v>398</v>
      </c>
      <c r="I378" s="7">
        <v>16</v>
      </c>
      <c r="J378" s="56" t="str">
        <f>VLOOKUP(Ruimtestaat[[#This Row],[Ruimte code]],Ruimtegroepen[[#All],[Code]:[Ruimte omschrijving]],2,FALSE)</f>
        <v>Leslokalen</v>
      </c>
      <c r="K378" s="44" t="s">
        <v>18</v>
      </c>
      <c r="L378" s="47" t="s">
        <v>124</v>
      </c>
      <c r="M378" s="147">
        <v>57</v>
      </c>
      <c r="N378" s="44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  <c r="BO378" s="5"/>
      <c r="BP378" s="5"/>
      <c r="BQ378" s="5"/>
      <c r="BR378" s="5"/>
      <c r="BS378" s="5"/>
      <c r="BT378" s="5"/>
      <c r="BU378" s="5"/>
      <c r="BV378" s="5"/>
      <c r="BW378" s="5"/>
      <c r="BX378" s="5"/>
      <c r="BY378" s="5"/>
      <c r="BZ378" s="5"/>
      <c r="CA378" s="5"/>
      <c r="CB378" s="5"/>
      <c r="CC378" s="5"/>
      <c r="CD378" s="5"/>
      <c r="CE378" s="5"/>
      <c r="CF378" s="5"/>
      <c r="CG378" s="5"/>
      <c r="CH378" s="5"/>
      <c r="CI378" s="5"/>
      <c r="CJ378" s="5"/>
      <c r="CK378" s="5"/>
      <c r="CL378" s="5"/>
      <c r="CM378" s="5"/>
      <c r="CN378" s="5"/>
      <c r="CO378" s="5"/>
      <c r="CP378" s="5"/>
      <c r="CQ378" s="5"/>
      <c r="CR378" s="5"/>
      <c r="CS378" s="5"/>
      <c r="CT378" s="5"/>
      <c r="CU378" s="5"/>
      <c r="CV378" s="5"/>
      <c r="CW378" s="5"/>
      <c r="CX378" s="5"/>
      <c r="CY378" s="5"/>
      <c r="CZ378" s="5"/>
      <c r="DA378" s="5"/>
      <c r="DB378" s="5"/>
      <c r="DC378" s="5"/>
      <c r="DD378" s="5"/>
      <c r="DE378" s="5"/>
      <c r="DF378" s="5"/>
      <c r="DG378" s="5"/>
      <c r="DH378" s="5"/>
      <c r="DI378" s="5"/>
      <c r="DJ378" s="5"/>
      <c r="DK378" s="5"/>
      <c r="DL378" s="5"/>
      <c r="DM378" s="5"/>
      <c r="DN378" s="5"/>
      <c r="DO378" s="5"/>
      <c r="DP378" s="5"/>
      <c r="DQ378" s="5"/>
      <c r="DR378" s="5"/>
      <c r="DS378" s="5"/>
      <c r="DT378" s="5"/>
      <c r="DU378" s="5"/>
      <c r="DV378" s="5"/>
      <c r="DW378" s="5"/>
      <c r="DX378" s="5"/>
      <c r="DY378" s="5"/>
      <c r="DZ378" s="5"/>
      <c r="EA378" s="5"/>
      <c r="EB378" s="5"/>
      <c r="EC378" s="5"/>
      <c r="ED378" s="5"/>
      <c r="EE378" s="5"/>
      <c r="EF378" s="5"/>
      <c r="EG378" s="5"/>
      <c r="EH378" s="5"/>
      <c r="EI378" s="5"/>
      <c r="EJ378" s="5"/>
      <c r="EK378" s="5"/>
      <c r="EL378" s="5"/>
      <c r="EM378" s="5"/>
      <c r="EN378" s="5"/>
      <c r="EO378" s="5"/>
      <c r="EP378" s="5"/>
      <c r="EQ378" s="5"/>
      <c r="ER378" s="5"/>
      <c r="ES378" s="5"/>
      <c r="ET378" s="5"/>
      <c r="EU378" s="5"/>
      <c r="EV378" s="5"/>
      <c r="EW378" s="5"/>
      <c r="EX378" s="5"/>
      <c r="EY378" s="5"/>
      <c r="EZ378" s="5"/>
      <c r="FA378" s="5"/>
      <c r="FB378" s="5"/>
      <c r="FC378" s="5"/>
    </row>
    <row r="379" spans="1:159" ht="15" customHeight="1">
      <c r="A379" s="7">
        <v>6</v>
      </c>
      <c r="B379" s="55" t="str">
        <f>VLOOKUP(Ruimtestaat[[#This Row],[Code]],Locaties[[Code]:[Locatie]],2,FALSE)</f>
        <v>Juliana van Stolbergschool</v>
      </c>
      <c r="C379" s="55" t="str">
        <f>VLOOKUP(Ruimtestaat[[#This Row],[Code]],Locaties[[#All],[Code]:[Adres]],3,FALSE)</f>
        <v>Woeringenlaan 20</v>
      </c>
      <c r="D379" s="55" t="str">
        <f>VLOOKUP(Ruimtestaat[[#This Row],[Code]],Locaties[#All],4,FALSE)</f>
        <v>Waalwijk</v>
      </c>
      <c r="E379" s="56"/>
      <c r="F379" s="7" t="s">
        <v>392</v>
      </c>
      <c r="G379" s="7" t="s">
        <v>470</v>
      </c>
      <c r="H379" s="56" t="s">
        <v>136</v>
      </c>
      <c r="I379" s="7">
        <v>5</v>
      </c>
      <c r="J379" s="56" t="str">
        <f>VLOOKUP(Ruimtestaat[[#This Row],[Ruimte code]],Ruimtegroepen[[#All],[Code]:[Ruimte omschrijving]],2,FALSE)</f>
        <v>Sanitair</v>
      </c>
      <c r="K379" s="44" t="s">
        <v>19</v>
      </c>
      <c r="L379" s="47" t="s">
        <v>366</v>
      </c>
      <c r="M379" s="147">
        <v>9.6999999999999993</v>
      </c>
      <c r="N379" s="44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  <c r="BO379" s="5"/>
      <c r="BP379" s="5"/>
      <c r="BQ379" s="5"/>
      <c r="BR379" s="5"/>
      <c r="BS379" s="5"/>
      <c r="BT379" s="5"/>
      <c r="BU379" s="5"/>
      <c r="BV379" s="5"/>
      <c r="BW379" s="5"/>
      <c r="BX379" s="5"/>
      <c r="BY379" s="5"/>
      <c r="BZ379" s="5"/>
      <c r="CA379" s="5"/>
      <c r="CB379" s="5"/>
      <c r="CC379" s="5"/>
      <c r="CD379" s="5"/>
      <c r="CE379" s="5"/>
      <c r="CF379" s="5"/>
      <c r="CG379" s="5"/>
      <c r="CH379" s="5"/>
      <c r="CI379" s="5"/>
      <c r="CJ379" s="5"/>
      <c r="CK379" s="5"/>
      <c r="CL379" s="5"/>
      <c r="CM379" s="5"/>
      <c r="CN379" s="5"/>
      <c r="CO379" s="5"/>
      <c r="CP379" s="5"/>
      <c r="CQ379" s="5"/>
      <c r="CR379" s="5"/>
      <c r="CS379" s="5"/>
      <c r="CT379" s="5"/>
      <c r="CU379" s="5"/>
      <c r="CV379" s="5"/>
      <c r="CW379" s="5"/>
      <c r="CX379" s="5"/>
      <c r="CY379" s="5"/>
      <c r="CZ379" s="5"/>
      <c r="DA379" s="5"/>
      <c r="DB379" s="5"/>
      <c r="DC379" s="5"/>
      <c r="DD379" s="5"/>
      <c r="DE379" s="5"/>
      <c r="DF379" s="5"/>
      <c r="DG379" s="5"/>
      <c r="DH379" s="5"/>
      <c r="DI379" s="5"/>
      <c r="DJ379" s="5"/>
      <c r="DK379" s="5"/>
      <c r="DL379" s="5"/>
      <c r="DM379" s="5"/>
      <c r="DN379" s="5"/>
      <c r="DO379" s="5"/>
      <c r="DP379" s="5"/>
      <c r="DQ379" s="5"/>
      <c r="DR379" s="5"/>
      <c r="DS379" s="5"/>
      <c r="DT379" s="5"/>
      <c r="DU379" s="5"/>
      <c r="DV379" s="5"/>
      <c r="DW379" s="5"/>
      <c r="DX379" s="5"/>
      <c r="DY379" s="5"/>
      <c r="DZ379" s="5"/>
      <c r="EA379" s="5"/>
      <c r="EB379" s="5"/>
      <c r="EC379" s="5"/>
      <c r="ED379" s="5"/>
      <c r="EE379" s="5"/>
      <c r="EF379" s="5"/>
      <c r="EG379" s="5"/>
      <c r="EH379" s="5"/>
      <c r="EI379" s="5"/>
      <c r="EJ379" s="5"/>
      <c r="EK379" s="5"/>
      <c r="EL379" s="5"/>
      <c r="EM379" s="5"/>
      <c r="EN379" s="5"/>
      <c r="EO379" s="5"/>
      <c r="EP379" s="5"/>
      <c r="EQ379" s="5"/>
      <c r="ER379" s="5"/>
      <c r="ES379" s="5"/>
      <c r="ET379" s="5"/>
      <c r="EU379" s="5"/>
      <c r="EV379" s="5"/>
      <c r="EW379" s="5"/>
      <c r="EX379" s="5"/>
      <c r="EY379" s="5"/>
      <c r="EZ379" s="5"/>
      <c r="FA379" s="5"/>
      <c r="FB379" s="5"/>
      <c r="FC379" s="5"/>
    </row>
    <row r="380" spans="1:159" ht="15" customHeight="1">
      <c r="A380" s="7">
        <v>6</v>
      </c>
      <c r="B380" s="55" t="str">
        <f>VLOOKUP(Ruimtestaat[[#This Row],[Code]],Locaties[[Code]:[Locatie]],2,FALSE)</f>
        <v>Juliana van Stolbergschool</v>
      </c>
      <c r="C380" s="55" t="str">
        <f>VLOOKUP(Ruimtestaat[[#This Row],[Code]],Locaties[[#All],[Code]:[Adres]],3,FALSE)</f>
        <v>Woeringenlaan 20</v>
      </c>
      <c r="D380" s="55" t="str">
        <f>VLOOKUP(Ruimtestaat[[#This Row],[Code]],Locaties[#All],4,FALSE)</f>
        <v>Waalwijk</v>
      </c>
      <c r="E380" s="56"/>
      <c r="F380" s="7" t="s">
        <v>392</v>
      </c>
      <c r="G380" s="7" t="s">
        <v>475</v>
      </c>
      <c r="H380" s="56" t="s">
        <v>398</v>
      </c>
      <c r="I380" s="7">
        <v>16</v>
      </c>
      <c r="J380" s="56" t="str">
        <f>VLOOKUP(Ruimtestaat[[#This Row],[Ruimte code]],Ruimtegroepen[[#All],[Code]:[Ruimte omschrijving]],2,FALSE)</f>
        <v>Leslokalen</v>
      </c>
      <c r="K380" s="44" t="s">
        <v>18</v>
      </c>
      <c r="L380" s="47" t="s">
        <v>124</v>
      </c>
      <c r="M380" s="147">
        <v>59</v>
      </c>
      <c r="N380" s="44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  <c r="BO380" s="5"/>
      <c r="BP380" s="5"/>
      <c r="BQ380" s="5"/>
      <c r="BR380" s="5"/>
      <c r="BS380" s="5"/>
      <c r="BT380" s="5"/>
      <c r="BU380" s="5"/>
      <c r="BV380" s="5"/>
      <c r="BW380" s="5"/>
      <c r="BX380" s="5"/>
      <c r="BY380" s="5"/>
      <c r="BZ380" s="5"/>
      <c r="CA380" s="5"/>
      <c r="CB380" s="5"/>
      <c r="CC380" s="5"/>
      <c r="CD380" s="5"/>
      <c r="CE380" s="5"/>
      <c r="CF380" s="5"/>
      <c r="CG380" s="5"/>
      <c r="CH380" s="5"/>
      <c r="CI380" s="5"/>
      <c r="CJ380" s="5"/>
      <c r="CK380" s="5"/>
      <c r="CL380" s="5"/>
      <c r="CM380" s="5"/>
      <c r="CN380" s="5"/>
      <c r="CO380" s="5"/>
      <c r="CP380" s="5"/>
      <c r="CQ380" s="5"/>
      <c r="CR380" s="5"/>
      <c r="CS380" s="5"/>
      <c r="CT380" s="5"/>
      <c r="CU380" s="5"/>
      <c r="CV380" s="5"/>
      <c r="CW380" s="5"/>
      <c r="CX380" s="5"/>
      <c r="CY380" s="5"/>
      <c r="CZ380" s="5"/>
      <c r="DA380" s="5"/>
      <c r="DB380" s="5"/>
      <c r="DC380" s="5"/>
      <c r="DD380" s="5"/>
      <c r="DE380" s="5"/>
      <c r="DF380" s="5"/>
      <c r="DG380" s="5"/>
      <c r="DH380" s="5"/>
      <c r="DI380" s="5"/>
      <c r="DJ380" s="5"/>
      <c r="DK380" s="5"/>
      <c r="DL380" s="5"/>
      <c r="DM380" s="5"/>
      <c r="DN380" s="5"/>
      <c r="DO380" s="5"/>
      <c r="DP380" s="5"/>
      <c r="DQ380" s="5"/>
      <c r="DR380" s="5"/>
      <c r="DS380" s="5"/>
      <c r="DT380" s="5"/>
      <c r="DU380" s="5"/>
      <c r="DV380" s="5"/>
      <c r="DW380" s="5"/>
      <c r="DX380" s="5"/>
      <c r="DY380" s="5"/>
      <c r="DZ380" s="5"/>
      <c r="EA380" s="5"/>
      <c r="EB380" s="5"/>
      <c r="EC380" s="5"/>
      <c r="ED380" s="5"/>
      <c r="EE380" s="5"/>
      <c r="EF380" s="5"/>
      <c r="EG380" s="5"/>
      <c r="EH380" s="5"/>
      <c r="EI380" s="5"/>
      <c r="EJ380" s="5"/>
      <c r="EK380" s="5"/>
      <c r="EL380" s="5"/>
      <c r="EM380" s="5"/>
      <c r="EN380" s="5"/>
      <c r="EO380" s="5"/>
      <c r="EP380" s="5"/>
      <c r="EQ380" s="5"/>
      <c r="ER380" s="5"/>
      <c r="ES380" s="5"/>
      <c r="ET380" s="5"/>
      <c r="EU380" s="5"/>
      <c r="EV380" s="5"/>
      <c r="EW380" s="5"/>
      <c r="EX380" s="5"/>
      <c r="EY380" s="5"/>
      <c r="EZ380" s="5"/>
      <c r="FA380" s="5"/>
      <c r="FB380" s="5"/>
      <c r="FC380" s="5"/>
    </row>
    <row r="381" spans="1:159" ht="15" customHeight="1">
      <c r="A381" s="7">
        <v>6</v>
      </c>
      <c r="B381" s="55" t="str">
        <f>VLOOKUP(Ruimtestaat[[#This Row],[Code]],Locaties[[Code]:[Locatie]],2,FALSE)</f>
        <v>Juliana van Stolbergschool</v>
      </c>
      <c r="C381" s="55" t="str">
        <f>VLOOKUP(Ruimtestaat[[#This Row],[Code]],Locaties[[#All],[Code]:[Adres]],3,FALSE)</f>
        <v>Woeringenlaan 20</v>
      </c>
      <c r="D381" s="55" t="str">
        <f>VLOOKUP(Ruimtestaat[[#This Row],[Code]],Locaties[#All],4,FALSE)</f>
        <v>Waalwijk</v>
      </c>
      <c r="E381" s="56"/>
      <c r="F381" s="7" t="s">
        <v>392</v>
      </c>
      <c r="G381" s="7" t="s">
        <v>476</v>
      </c>
      <c r="H381" s="56" t="s">
        <v>505</v>
      </c>
      <c r="I381" s="7">
        <v>6</v>
      </c>
      <c r="J381" s="56" t="str">
        <f>VLOOKUP(Ruimtestaat[[#This Row],[Ruimte code]],Ruimtegroepen[[#All],[Code]:[Ruimte omschrijving]],2,FALSE)</f>
        <v>Gangen/hallen</v>
      </c>
      <c r="K381" s="44" t="s">
        <v>18</v>
      </c>
      <c r="L381" s="47" t="s">
        <v>124</v>
      </c>
      <c r="M381" s="147">
        <v>55</v>
      </c>
      <c r="N381" s="44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  <c r="BO381" s="5"/>
      <c r="BP381" s="5"/>
      <c r="BQ381" s="5"/>
      <c r="BR381" s="5"/>
      <c r="BS381" s="5"/>
      <c r="BT381" s="5"/>
      <c r="BU381" s="5"/>
      <c r="BV381" s="5"/>
      <c r="BW381" s="5"/>
      <c r="BX381" s="5"/>
      <c r="BY381" s="5"/>
      <c r="BZ381" s="5"/>
      <c r="CA381" s="5"/>
      <c r="CB381" s="5"/>
      <c r="CC381" s="5"/>
      <c r="CD381" s="5"/>
      <c r="CE381" s="5"/>
      <c r="CF381" s="5"/>
      <c r="CG381" s="5"/>
      <c r="CH381" s="5"/>
      <c r="CI381" s="5"/>
      <c r="CJ381" s="5"/>
      <c r="CK381" s="5"/>
      <c r="CL381" s="5"/>
      <c r="CM381" s="5"/>
      <c r="CN381" s="5"/>
      <c r="CO381" s="5"/>
      <c r="CP381" s="5"/>
      <c r="CQ381" s="5"/>
      <c r="CR381" s="5"/>
      <c r="CS381" s="5"/>
      <c r="CT381" s="5"/>
      <c r="CU381" s="5"/>
      <c r="CV381" s="5"/>
      <c r="CW381" s="5"/>
      <c r="CX381" s="5"/>
      <c r="CY381" s="5"/>
      <c r="CZ381" s="5"/>
      <c r="DA381" s="5"/>
      <c r="DB381" s="5"/>
      <c r="DC381" s="5"/>
      <c r="DD381" s="5"/>
      <c r="DE381" s="5"/>
      <c r="DF381" s="5"/>
      <c r="DG381" s="5"/>
      <c r="DH381" s="5"/>
      <c r="DI381" s="5"/>
      <c r="DJ381" s="5"/>
      <c r="DK381" s="5"/>
      <c r="DL381" s="5"/>
      <c r="DM381" s="5"/>
      <c r="DN381" s="5"/>
      <c r="DO381" s="5"/>
      <c r="DP381" s="5"/>
      <c r="DQ381" s="5"/>
      <c r="DR381" s="5"/>
      <c r="DS381" s="5"/>
      <c r="DT381" s="5"/>
      <c r="DU381" s="5"/>
      <c r="DV381" s="5"/>
      <c r="DW381" s="5"/>
      <c r="DX381" s="5"/>
      <c r="DY381" s="5"/>
      <c r="DZ381" s="5"/>
      <c r="EA381" s="5"/>
      <c r="EB381" s="5"/>
      <c r="EC381" s="5"/>
      <c r="ED381" s="5"/>
      <c r="EE381" s="5"/>
      <c r="EF381" s="5"/>
      <c r="EG381" s="5"/>
      <c r="EH381" s="5"/>
      <c r="EI381" s="5"/>
      <c r="EJ381" s="5"/>
      <c r="EK381" s="5"/>
      <c r="EL381" s="5"/>
      <c r="EM381" s="5"/>
      <c r="EN381" s="5"/>
      <c r="EO381" s="5"/>
      <c r="EP381" s="5"/>
      <c r="EQ381" s="5"/>
      <c r="ER381" s="5"/>
      <c r="ES381" s="5"/>
      <c r="ET381" s="5"/>
      <c r="EU381" s="5"/>
      <c r="EV381" s="5"/>
      <c r="EW381" s="5"/>
      <c r="EX381" s="5"/>
      <c r="EY381" s="5"/>
      <c r="EZ381" s="5"/>
      <c r="FA381" s="5"/>
      <c r="FB381" s="5"/>
      <c r="FC381" s="5"/>
    </row>
    <row r="382" spans="1:159" ht="15" customHeight="1">
      <c r="A382" s="7">
        <v>6</v>
      </c>
      <c r="B382" s="55" t="str">
        <f>VLOOKUP(Ruimtestaat[[#This Row],[Code]],Locaties[[Code]:[Locatie]],2,FALSE)</f>
        <v>Juliana van Stolbergschool</v>
      </c>
      <c r="C382" s="55" t="str">
        <f>VLOOKUP(Ruimtestaat[[#This Row],[Code]],Locaties[[#All],[Code]:[Adres]],3,FALSE)</f>
        <v>Woeringenlaan 20</v>
      </c>
      <c r="D382" s="55" t="str">
        <f>VLOOKUP(Ruimtestaat[[#This Row],[Code]],Locaties[#All],4,FALSE)</f>
        <v>Waalwijk</v>
      </c>
      <c r="E382" s="56"/>
      <c r="F382" s="7" t="s">
        <v>392</v>
      </c>
      <c r="G382" s="7" t="s">
        <v>477</v>
      </c>
      <c r="H382" s="56" t="s">
        <v>398</v>
      </c>
      <c r="I382" s="7">
        <v>16</v>
      </c>
      <c r="J382" s="56" t="str">
        <f>VLOOKUP(Ruimtestaat[[#This Row],[Ruimte code]],Ruimtegroepen[[#All],[Code]:[Ruimte omschrijving]],2,FALSE)</f>
        <v>Leslokalen</v>
      </c>
      <c r="K382" s="44" t="s">
        <v>18</v>
      </c>
      <c r="L382" s="47" t="s">
        <v>124</v>
      </c>
      <c r="M382" s="147">
        <v>53</v>
      </c>
      <c r="N382" s="44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  <c r="BO382" s="5"/>
      <c r="BP382" s="5"/>
      <c r="BQ382" s="5"/>
      <c r="BR382" s="5"/>
      <c r="BS382" s="5"/>
      <c r="BT382" s="5"/>
      <c r="BU382" s="5"/>
      <c r="BV382" s="5"/>
      <c r="BW382" s="5"/>
      <c r="BX382" s="5"/>
      <c r="BY382" s="5"/>
      <c r="BZ382" s="5"/>
      <c r="CA382" s="5"/>
      <c r="CB382" s="5"/>
      <c r="CC382" s="5"/>
      <c r="CD382" s="5"/>
      <c r="CE382" s="5"/>
      <c r="CF382" s="5"/>
      <c r="CG382" s="5"/>
      <c r="CH382" s="5"/>
      <c r="CI382" s="5"/>
      <c r="CJ382" s="5"/>
      <c r="CK382" s="5"/>
      <c r="CL382" s="5"/>
      <c r="CM382" s="5"/>
      <c r="CN382" s="5"/>
      <c r="CO382" s="5"/>
      <c r="CP382" s="5"/>
      <c r="CQ382" s="5"/>
      <c r="CR382" s="5"/>
      <c r="CS382" s="5"/>
      <c r="CT382" s="5"/>
      <c r="CU382" s="5"/>
      <c r="CV382" s="5"/>
      <c r="CW382" s="5"/>
      <c r="CX382" s="5"/>
      <c r="CY382" s="5"/>
      <c r="CZ382" s="5"/>
      <c r="DA382" s="5"/>
      <c r="DB382" s="5"/>
      <c r="DC382" s="5"/>
      <c r="DD382" s="5"/>
      <c r="DE382" s="5"/>
      <c r="DF382" s="5"/>
      <c r="DG382" s="5"/>
      <c r="DH382" s="5"/>
      <c r="DI382" s="5"/>
      <c r="DJ382" s="5"/>
      <c r="DK382" s="5"/>
      <c r="DL382" s="5"/>
      <c r="DM382" s="5"/>
      <c r="DN382" s="5"/>
      <c r="DO382" s="5"/>
      <c r="DP382" s="5"/>
      <c r="DQ382" s="5"/>
      <c r="DR382" s="5"/>
      <c r="DS382" s="5"/>
      <c r="DT382" s="5"/>
      <c r="DU382" s="5"/>
      <c r="DV382" s="5"/>
      <c r="DW382" s="5"/>
      <c r="DX382" s="5"/>
      <c r="DY382" s="5"/>
      <c r="DZ382" s="5"/>
      <c r="EA382" s="5"/>
      <c r="EB382" s="5"/>
      <c r="EC382" s="5"/>
      <c r="ED382" s="5"/>
      <c r="EE382" s="5"/>
      <c r="EF382" s="5"/>
      <c r="EG382" s="5"/>
      <c r="EH382" s="5"/>
      <c r="EI382" s="5"/>
      <c r="EJ382" s="5"/>
      <c r="EK382" s="5"/>
      <c r="EL382" s="5"/>
      <c r="EM382" s="5"/>
      <c r="EN382" s="5"/>
      <c r="EO382" s="5"/>
      <c r="EP382" s="5"/>
      <c r="EQ382" s="5"/>
      <c r="ER382" s="5"/>
      <c r="ES382" s="5"/>
      <c r="ET382" s="5"/>
      <c r="EU382" s="5"/>
      <c r="EV382" s="5"/>
      <c r="EW382" s="5"/>
      <c r="EX382" s="5"/>
      <c r="EY382" s="5"/>
      <c r="EZ382" s="5"/>
      <c r="FA382" s="5"/>
      <c r="FB382" s="5"/>
      <c r="FC382" s="5"/>
    </row>
    <row r="383" spans="1:159" ht="15" customHeight="1">
      <c r="A383" s="7">
        <v>6</v>
      </c>
      <c r="B383" s="55" t="str">
        <f>VLOOKUP(Ruimtestaat[[#This Row],[Code]],Locaties[[Code]:[Locatie]],2,FALSE)</f>
        <v>Juliana van Stolbergschool</v>
      </c>
      <c r="C383" s="55" t="str">
        <f>VLOOKUP(Ruimtestaat[[#This Row],[Code]],Locaties[[#All],[Code]:[Adres]],3,FALSE)</f>
        <v>Woeringenlaan 20</v>
      </c>
      <c r="D383" s="55" t="str">
        <f>VLOOKUP(Ruimtestaat[[#This Row],[Code]],Locaties[#All],4,FALSE)</f>
        <v>Waalwijk</v>
      </c>
      <c r="E383" s="56"/>
      <c r="F383" s="7" t="s">
        <v>392</v>
      </c>
      <c r="G383" s="7" t="s">
        <v>478</v>
      </c>
      <c r="H383" s="56" t="s">
        <v>398</v>
      </c>
      <c r="I383" s="7">
        <v>16</v>
      </c>
      <c r="J383" s="56" t="str">
        <f>VLOOKUP(Ruimtestaat[[#This Row],[Ruimte code]],Ruimtegroepen[[#All],[Code]:[Ruimte omschrijving]],2,FALSE)</f>
        <v>Leslokalen</v>
      </c>
      <c r="K383" s="44" t="s">
        <v>18</v>
      </c>
      <c r="L383" s="47" t="s">
        <v>124</v>
      </c>
      <c r="M383" s="147">
        <v>85</v>
      </c>
      <c r="N383" s="44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  <c r="BO383" s="5"/>
      <c r="BP383" s="5"/>
      <c r="BQ383" s="5"/>
      <c r="BR383" s="5"/>
      <c r="BS383" s="5"/>
      <c r="BT383" s="5"/>
      <c r="BU383" s="5"/>
      <c r="BV383" s="5"/>
      <c r="BW383" s="5"/>
      <c r="BX383" s="5"/>
      <c r="BY383" s="5"/>
      <c r="BZ383" s="5"/>
      <c r="CA383" s="5"/>
      <c r="CB383" s="5"/>
      <c r="CC383" s="5"/>
      <c r="CD383" s="5"/>
      <c r="CE383" s="5"/>
      <c r="CF383" s="5"/>
      <c r="CG383" s="5"/>
      <c r="CH383" s="5"/>
      <c r="CI383" s="5"/>
      <c r="CJ383" s="5"/>
      <c r="CK383" s="5"/>
      <c r="CL383" s="5"/>
      <c r="CM383" s="5"/>
      <c r="CN383" s="5"/>
      <c r="CO383" s="5"/>
      <c r="CP383" s="5"/>
      <c r="CQ383" s="5"/>
      <c r="CR383" s="5"/>
      <c r="CS383" s="5"/>
      <c r="CT383" s="5"/>
      <c r="CU383" s="5"/>
      <c r="CV383" s="5"/>
      <c r="CW383" s="5"/>
      <c r="CX383" s="5"/>
      <c r="CY383" s="5"/>
      <c r="CZ383" s="5"/>
      <c r="DA383" s="5"/>
      <c r="DB383" s="5"/>
      <c r="DC383" s="5"/>
      <c r="DD383" s="5"/>
      <c r="DE383" s="5"/>
      <c r="DF383" s="5"/>
      <c r="DG383" s="5"/>
      <c r="DH383" s="5"/>
      <c r="DI383" s="5"/>
      <c r="DJ383" s="5"/>
      <c r="DK383" s="5"/>
      <c r="DL383" s="5"/>
      <c r="DM383" s="5"/>
      <c r="DN383" s="5"/>
      <c r="DO383" s="5"/>
      <c r="DP383" s="5"/>
      <c r="DQ383" s="5"/>
      <c r="DR383" s="5"/>
      <c r="DS383" s="5"/>
      <c r="DT383" s="5"/>
      <c r="DU383" s="5"/>
      <c r="DV383" s="5"/>
      <c r="DW383" s="5"/>
      <c r="DX383" s="5"/>
      <c r="DY383" s="5"/>
      <c r="DZ383" s="5"/>
      <c r="EA383" s="5"/>
      <c r="EB383" s="5"/>
      <c r="EC383" s="5"/>
      <c r="ED383" s="5"/>
      <c r="EE383" s="5"/>
      <c r="EF383" s="5"/>
      <c r="EG383" s="5"/>
      <c r="EH383" s="5"/>
      <c r="EI383" s="5"/>
      <c r="EJ383" s="5"/>
      <c r="EK383" s="5"/>
      <c r="EL383" s="5"/>
      <c r="EM383" s="5"/>
      <c r="EN383" s="5"/>
      <c r="EO383" s="5"/>
      <c r="EP383" s="5"/>
      <c r="EQ383" s="5"/>
      <c r="ER383" s="5"/>
      <c r="ES383" s="5"/>
      <c r="ET383" s="5"/>
      <c r="EU383" s="5"/>
      <c r="EV383" s="5"/>
      <c r="EW383" s="5"/>
      <c r="EX383" s="5"/>
      <c r="EY383" s="5"/>
      <c r="EZ383" s="5"/>
      <c r="FA383" s="5"/>
      <c r="FB383" s="5"/>
      <c r="FC383" s="5"/>
    </row>
    <row r="384" spans="1:159" ht="15" customHeight="1">
      <c r="A384" s="7">
        <v>6</v>
      </c>
      <c r="B384" s="55" t="str">
        <f>VLOOKUP(Ruimtestaat[[#This Row],[Code]],Locaties[[Code]:[Locatie]],2,FALSE)</f>
        <v>Juliana van Stolbergschool</v>
      </c>
      <c r="C384" s="55" t="str">
        <f>VLOOKUP(Ruimtestaat[[#This Row],[Code]],Locaties[[#All],[Code]:[Adres]],3,FALSE)</f>
        <v>Woeringenlaan 20</v>
      </c>
      <c r="D384" s="55" t="str">
        <f>VLOOKUP(Ruimtestaat[[#This Row],[Code]],Locaties[#All],4,FALSE)</f>
        <v>Waalwijk</v>
      </c>
      <c r="E384" s="56"/>
      <c r="F384" s="7" t="s">
        <v>392</v>
      </c>
      <c r="G384" s="7" t="s">
        <v>479</v>
      </c>
      <c r="H384" s="56" t="s">
        <v>505</v>
      </c>
      <c r="I384" s="7">
        <v>6</v>
      </c>
      <c r="J384" s="56" t="str">
        <f>VLOOKUP(Ruimtestaat[[#This Row],[Ruimte code]],Ruimtegroepen[[#All],[Code]:[Ruimte omschrijving]],2,FALSE)</f>
        <v>Gangen/hallen</v>
      </c>
      <c r="K384" s="44" t="s">
        <v>18</v>
      </c>
      <c r="L384" s="47" t="s">
        <v>124</v>
      </c>
      <c r="M384" s="147">
        <v>123</v>
      </c>
      <c r="N384" s="44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  <c r="BO384" s="5"/>
      <c r="BP384" s="5"/>
      <c r="BQ384" s="5"/>
      <c r="BR384" s="5"/>
      <c r="BS384" s="5"/>
      <c r="BT384" s="5"/>
      <c r="BU384" s="5"/>
      <c r="BV384" s="5"/>
      <c r="BW384" s="5"/>
      <c r="BX384" s="5"/>
      <c r="BY384" s="5"/>
      <c r="BZ384" s="5"/>
      <c r="CA384" s="5"/>
      <c r="CB384" s="5"/>
      <c r="CC384" s="5"/>
      <c r="CD384" s="5"/>
      <c r="CE384" s="5"/>
      <c r="CF384" s="5"/>
      <c r="CG384" s="5"/>
      <c r="CH384" s="5"/>
      <c r="CI384" s="5"/>
      <c r="CJ384" s="5"/>
      <c r="CK384" s="5"/>
      <c r="CL384" s="5"/>
      <c r="CM384" s="5"/>
      <c r="CN384" s="5"/>
      <c r="CO384" s="5"/>
      <c r="CP384" s="5"/>
      <c r="CQ384" s="5"/>
      <c r="CR384" s="5"/>
      <c r="CS384" s="5"/>
      <c r="CT384" s="5"/>
      <c r="CU384" s="5"/>
      <c r="CV384" s="5"/>
      <c r="CW384" s="5"/>
      <c r="CX384" s="5"/>
      <c r="CY384" s="5"/>
      <c r="CZ384" s="5"/>
      <c r="DA384" s="5"/>
      <c r="DB384" s="5"/>
      <c r="DC384" s="5"/>
      <c r="DD384" s="5"/>
      <c r="DE384" s="5"/>
      <c r="DF384" s="5"/>
      <c r="DG384" s="5"/>
      <c r="DH384" s="5"/>
      <c r="DI384" s="5"/>
      <c r="DJ384" s="5"/>
      <c r="DK384" s="5"/>
      <c r="DL384" s="5"/>
      <c r="DM384" s="5"/>
      <c r="DN384" s="5"/>
      <c r="DO384" s="5"/>
      <c r="DP384" s="5"/>
      <c r="DQ384" s="5"/>
      <c r="DR384" s="5"/>
      <c r="DS384" s="5"/>
      <c r="DT384" s="5"/>
      <c r="DU384" s="5"/>
      <c r="DV384" s="5"/>
      <c r="DW384" s="5"/>
      <c r="DX384" s="5"/>
      <c r="DY384" s="5"/>
      <c r="DZ384" s="5"/>
      <c r="EA384" s="5"/>
      <c r="EB384" s="5"/>
      <c r="EC384" s="5"/>
      <c r="ED384" s="5"/>
      <c r="EE384" s="5"/>
      <c r="EF384" s="5"/>
      <c r="EG384" s="5"/>
      <c r="EH384" s="5"/>
      <c r="EI384" s="5"/>
      <c r="EJ384" s="5"/>
      <c r="EK384" s="5"/>
      <c r="EL384" s="5"/>
      <c r="EM384" s="5"/>
      <c r="EN384" s="5"/>
      <c r="EO384" s="5"/>
      <c r="EP384" s="5"/>
      <c r="EQ384" s="5"/>
      <c r="ER384" s="5"/>
      <c r="ES384" s="5"/>
      <c r="ET384" s="5"/>
      <c r="EU384" s="5"/>
      <c r="EV384" s="5"/>
      <c r="EW384" s="5"/>
      <c r="EX384" s="5"/>
      <c r="EY384" s="5"/>
      <c r="EZ384" s="5"/>
      <c r="FA384" s="5"/>
      <c r="FB384" s="5"/>
      <c r="FC384" s="5"/>
    </row>
    <row r="385" spans="1:159" ht="15" customHeight="1">
      <c r="A385" s="7">
        <v>6</v>
      </c>
      <c r="B385" s="55" t="str">
        <f>VLOOKUP(Ruimtestaat[[#This Row],[Code]],Locaties[[Code]:[Locatie]],2,FALSE)</f>
        <v>Juliana van Stolbergschool</v>
      </c>
      <c r="C385" s="55" t="str">
        <f>VLOOKUP(Ruimtestaat[[#This Row],[Code]],Locaties[[#All],[Code]:[Adres]],3,FALSE)</f>
        <v>Woeringenlaan 20</v>
      </c>
      <c r="D385" s="55" t="str">
        <f>VLOOKUP(Ruimtestaat[[#This Row],[Code]],Locaties[#All],4,FALSE)</f>
        <v>Waalwijk</v>
      </c>
      <c r="E385" s="56"/>
      <c r="F385" s="7" t="s">
        <v>392</v>
      </c>
      <c r="G385" s="7" t="s">
        <v>480</v>
      </c>
      <c r="H385" s="56" t="s">
        <v>139</v>
      </c>
      <c r="I385" s="7">
        <v>2</v>
      </c>
      <c r="J385" s="56" t="str">
        <f>VLOOKUP(Ruimtestaat[[#This Row],[Ruimte code]],Ruimtegroepen[[#All],[Code]:[Ruimte omschrijving]],2,FALSE)</f>
        <v>Kantoren</v>
      </c>
      <c r="K385" s="44" t="s">
        <v>17</v>
      </c>
      <c r="L385" s="47" t="s">
        <v>6</v>
      </c>
      <c r="M385" s="147">
        <v>9</v>
      </c>
      <c r="N385" s="44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  <c r="BO385" s="5"/>
      <c r="BP385" s="5"/>
      <c r="BQ385" s="5"/>
      <c r="BR385" s="5"/>
      <c r="BS385" s="5"/>
      <c r="BT385" s="5"/>
      <c r="BU385" s="5"/>
      <c r="BV385" s="5"/>
      <c r="BW385" s="5"/>
      <c r="BX385" s="5"/>
      <c r="BY385" s="5"/>
      <c r="BZ385" s="5"/>
      <c r="CA385" s="5"/>
      <c r="CB385" s="5"/>
      <c r="CC385" s="5"/>
      <c r="CD385" s="5"/>
      <c r="CE385" s="5"/>
      <c r="CF385" s="5"/>
      <c r="CG385" s="5"/>
      <c r="CH385" s="5"/>
      <c r="CI385" s="5"/>
      <c r="CJ385" s="5"/>
      <c r="CK385" s="5"/>
      <c r="CL385" s="5"/>
      <c r="CM385" s="5"/>
      <c r="CN385" s="5"/>
      <c r="CO385" s="5"/>
      <c r="CP385" s="5"/>
      <c r="CQ385" s="5"/>
      <c r="CR385" s="5"/>
      <c r="CS385" s="5"/>
      <c r="CT385" s="5"/>
      <c r="CU385" s="5"/>
      <c r="CV385" s="5"/>
      <c r="CW385" s="5"/>
      <c r="CX385" s="5"/>
      <c r="CY385" s="5"/>
      <c r="CZ385" s="5"/>
      <c r="DA385" s="5"/>
      <c r="DB385" s="5"/>
      <c r="DC385" s="5"/>
      <c r="DD385" s="5"/>
      <c r="DE385" s="5"/>
      <c r="DF385" s="5"/>
      <c r="DG385" s="5"/>
      <c r="DH385" s="5"/>
      <c r="DI385" s="5"/>
      <c r="DJ385" s="5"/>
      <c r="DK385" s="5"/>
      <c r="DL385" s="5"/>
      <c r="DM385" s="5"/>
      <c r="DN385" s="5"/>
      <c r="DO385" s="5"/>
      <c r="DP385" s="5"/>
      <c r="DQ385" s="5"/>
      <c r="DR385" s="5"/>
      <c r="DS385" s="5"/>
      <c r="DT385" s="5"/>
      <c r="DU385" s="5"/>
      <c r="DV385" s="5"/>
      <c r="DW385" s="5"/>
      <c r="DX385" s="5"/>
      <c r="DY385" s="5"/>
      <c r="DZ385" s="5"/>
      <c r="EA385" s="5"/>
      <c r="EB385" s="5"/>
      <c r="EC385" s="5"/>
      <c r="ED385" s="5"/>
      <c r="EE385" s="5"/>
      <c r="EF385" s="5"/>
      <c r="EG385" s="5"/>
      <c r="EH385" s="5"/>
      <c r="EI385" s="5"/>
      <c r="EJ385" s="5"/>
      <c r="EK385" s="5"/>
      <c r="EL385" s="5"/>
      <c r="EM385" s="5"/>
      <c r="EN385" s="5"/>
      <c r="EO385" s="5"/>
      <c r="EP385" s="5"/>
      <c r="EQ385" s="5"/>
      <c r="ER385" s="5"/>
      <c r="ES385" s="5"/>
      <c r="ET385" s="5"/>
      <c r="EU385" s="5"/>
      <c r="EV385" s="5"/>
      <c r="EW385" s="5"/>
      <c r="EX385" s="5"/>
      <c r="EY385" s="5"/>
      <c r="EZ385" s="5"/>
      <c r="FA385" s="5"/>
      <c r="FB385" s="5"/>
      <c r="FC385" s="5"/>
    </row>
    <row r="386" spans="1:159" ht="15" customHeight="1">
      <c r="A386" s="7">
        <v>6</v>
      </c>
      <c r="B386" s="55" t="str">
        <f>VLOOKUP(Ruimtestaat[[#This Row],[Code]],Locaties[[Code]:[Locatie]],2,FALSE)</f>
        <v>Juliana van Stolbergschool</v>
      </c>
      <c r="C386" s="55" t="str">
        <f>VLOOKUP(Ruimtestaat[[#This Row],[Code]],Locaties[[#All],[Code]:[Adres]],3,FALSE)</f>
        <v>Woeringenlaan 20</v>
      </c>
      <c r="D386" s="55" t="str">
        <f>VLOOKUP(Ruimtestaat[[#This Row],[Code]],Locaties[#All],4,FALSE)</f>
        <v>Waalwijk</v>
      </c>
      <c r="E386" s="56"/>
      <c r="F386" s="7" t="s">
        <v>392</v>
      </c>
      <c r="G386" s="7" t="s">
        <v>481</v>
      </c>
      <c r="H386" s="56" t="s">
        <v>8</v>
      </c>
      <c r="I386" s="7">
        <v>7</v>
      </c>
      <c r="J386" s="56" t="str">
        <f>VLOOKUP(Ruimtestaat[[#This Row],[Ruimte code]],Ruimtegroepen[[#All],[Code]:[Ruimte omschrijving]],2,FALSE)</f>
        <v>Entree</v>
      </c>
      <c r="K386" s="44" t="s">
        <v>17</v>
      </c>
      <c r="L386" s="47" t="s">
        <v>6</v>
      </c>
      <c r="M386" s="147">
        <v>6.8</v>
      </c>
      <c r="N386" s="44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  <c r="BO386" s="5"/>
      <c r="BP386" s="5"/>
      <c r="BQ386" s="5"/>
      <c r="BR386" s="5"/>
      <c r="BS386" s="5"/>
      <c r="BT386" s="5"/>
      <c r="BU386" s="5"/>
      <c r="BV386" s="5"/>
      <c r="BW386" s="5"/>
      <c r="BX386" s="5"/>
      <c r="BY386" s="5"/>
      <c r="BZ386" s="5"/>
      <c r="CA386" s="5"/>
      <c r="CB386" s="5"/>
      <c r="CC386" s="5"/>
      <c r="CD386" s="5"/>
      <c r="CE386" s="5"/>
      <c r="CF386" s="5"/>
      <c r="CG386" s="5"/>
      <c r="CH386" s="5"/>
      <c r="CI386" s="5"/>
      <c r="CJ386" s="5"/>
      <c r="CK386" s="5"/>
      <c r="CL386" s="5"/>
      <c r="CM386" s="5"/>
      <c r="CN386" s="5"/>
      <c r="CO386" s="5"/>
      <c r="CP386" s="5"/>
      <c r="CQ386" s="5"/>
      <c r="CR386" s="5"/>
      <c r="CS386" s="5"/>
      <c r="CT386" s="5"/>
      <c r="CU386" s="5"/>
      <c r="CV386" s="5"/>
      <c r="CW386" s="5"/>
      <c r="CX386" s="5"/>
      <c r="CY386" s="5"/>
      <c r="CZ386" s="5"/>
      <c r="DA386" s="5"/>
      <c r="DB386" s="5"/>
      <c r="DC386" s="5"/>
      <c r="DD386" s="5"/>
      <c r="DE386" s="5"/>
      <c r="DF386" s="5"/>
      <c r="DG386" s="5"/>
      <c r="DH386" s="5"/>
      <c r="DI386" s="5"/>
      <c r="DJ386" s="5"/>
      <c r="DK386" s="5"/>
      <c r="DL386" s="5"/>
      <c r="DM386" s="5"/>
      <c r="DN386" s="5"/>
      <c r="DO386" s="5"/>
      <c r="DP386" s="5"/>
      <c r="DQ386" s="5"/>
      <c r="DR386" s="5"/>
      <c r="DS386" s="5"/>
      <c r="DT386" s="5"/>
      <c r="DU386" s="5"/>
      <c r="DV386" s="5"/>
      <c r="DW386" s="5"/>
      <c r="DX386" s="5"/>
      <c r="DY386" s="5"/>
      <c r="DZ386" s="5"/>
      <c r="EA386" s="5"/>
      <c r="EB386" s="5"/>
      <c r="EC386" s="5"/>
      <c r="ED386" s="5"/>
      <c r="EE386" s="5"/>
      <c r="EF386" s="5"/>
      <c r="EG386" s="5"/>
      <c r="EH386" s="5"/>
      <c r="EI386" s="5"/>
      <c r="EJ386" s="5"/>
      <c r="EK386" s="5"/>
      <c r="EL386" s="5"/>
      <c r="EM386" s="5"/>
      <c r="EN386" s="5"/>
      <c r="EO386" s="5"/>
      <c r="EP386" s="5"/>
      <c r="EQ386" s="5"/>
      <c r="ER386" s="5"/>
      <c r="ES386" s="5"/>
      <c r="ET386" s="5"/>
      <c r="EU386" s="5"/>
      <c r="EV386" s="5"/>
      <c r="EW386" s="5"/>
      <c r="EX386" s="5"/>
      <c r="EY386" s="5"/>
      <c r="EZ386" s="5"/>
      <c r="FA386" s="5"/>
      <c r="FB386" s="5"/>
      <c r="FC386" s="5"/>
    </row>
    <row r="387" spans="1:159" ht="15" customHeight="1">
      <c r="A387" s="7">
        <v>6</v>
      </c>
      <c r="B387" s="55" t="str">
        <f>VLOOKUP(Ruimtestaat[[#This Row],[Code]],Locaties[[Code]:[Locatie]],2,FALSE)</f>
        <v>Juliana van Stolbergschool</v>
      </c>
      <c r="C387" s="55" t="str">
        <f>VLOOKUP(Ruimtestaat[[#This Row],[Code]],Locaties[[#All],[Code]:[Adres]],3,FALSE)</f>
        <v>Woeringenlaan 20</v>
      </c>
      <c r="D387" s="55" t="str">
        <f>VLOOKUP(Ruimtestaat[[#This Row],[Code]],Locaties[#All],4,FALSE)</f>
        <v>Waalwijk</v>
      </c>
      <c r="E387" s="56"/>
      <c r="F387" s="7" t="s">
        <v>392</v>
      </c>
      <c r="G387" s="7" t="s">
        <v>482</v>
      </c>
      <c r="H387" s="56" t="s">
        <v>504</v>
      </c>
      <c r="I387" s="7">
        <v>10</v>
      </c>
      <c r="J387" s="56" t="str">
        <f>VLOOKUP(Ruimtestaat[[#This Row],[Ruimte code]],Ruimtegroepen[[#All],[Code]:[Ruimte omschrijving]],2,FALSE)</f>
        <v>Trappenhuizen/lift</v>
      </c>
      <c r="K387" s="44" t="s">
        <v>18</v>
      </c>
      <c r="L387" s="47" t="s">
        <v>124</v>
      </c>
      <c r="M387" s="147">
        <v>8</v>
      </c>
      <c r="N387" s="44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  <c r="BO387" s="5"/>
      <c r="BP387" s="5"/>
      <c r="BQ387" s="5"/>
      <c r="BR387" s="5"/>
      <c r="BS387" s="5"/>
      <c r="BT387" s="5"/>
      <c r="BU387" s="5"/>
      <c r="BV387" s="5"/>
      <c r="BW387" s="5"/>
      <c r="BX387" s="5"/>
      <c r="BY387" s="5"/>
      <c r="BZ387" s="5"/>
      <c r="CA387" s="5"/>
      <c r="CB387" s="5"/>
      <c r="CC387" s="5"/>
      <c r="CD387" s="5"/>
      <c r="CE387" s="5"/>
      <c r="CF387" s="5"/>
      <c r="CG387" s="5"/>
      <c r="CH387" s="5"/>
      <c r="CI387" s="5"/>
      <c r="CJ387" s="5"/>
      <c r="CK387" s="5"/>
      <c r="CL387" s="5"/>
      <c r="CM387" s="5"/>
      <c r="CN387" s="5"/>
      <c r="CO387" s="5"/>
      <c r="CP387" s="5"/>
      <c r="CQ387" s="5"/>
      <c r="CR387" s="5"/>
      <c r="CS387" s="5"/>
      <c r="CT387" s="5"/>
      <c r="CU387" s="5"/>
      <c r="CV387" s="5"/>
      <c r="CW387" s="5"/>
      <c r="CX387" s="5"/>
      <c r="CY387" s="5"/>
      <c r="CZ387" s="5"/>
      <c r="DA387" s="5"/>
      <c r="DB387" s="5"/>
      <c r="DC387" s="5"/>
      <c r="DD387" s="5"/>
      <c r="DE387" s="5"/>
      <c r="DF387" s="5"/>
      <c r="DG387" s="5"/>
      <c r="DH387" s="5"/>
      <c r="DI387" s="5"/>
      <c r="DJ387" s="5"/>
      <c r="DK387" s="5"/>
      <c r="DL387" s="5"/>
      <c r="DM387" s="5"/>
      <c r="DN387" s="5"/>
      <c r="DO387" s="5"/>
      <c r="DP387" s="5"/>
      <c r="DQ387" s="5"/>
      <c r="DR387" s="5"/>
      <c r="DS387" s="5"/>
      <c r="DT387" s="5"/>
      <c r="DU387" s="5"/>
      <c r="DV387" s="5"/>
      <c r="DW387" s="5"/>
      <c r="DX387" s="5"/>
      <c r="DY387" s="5"/>
      <c r="DZ387" s="5"/>
      <c r="EA387" s="5"/>
      <c r="EB387" s="5"/>
      <c r="EC387" s="5"/>
      <c r="ED387" s="5"/>
      <c r="EE387" s="5"/>
      <c r="EF387" s="5"/>
      <c r="EG387" s="5"/>
      <c r="EH387" s="5"/>
      <c r="EI387" s="5"/>
      <c r="EJ387" s="5"/>
      <c r="EK387" s="5"/>
      <c r="EL387" s="5"/>
      <c r="EM387" s="5"/>
      <c r="EN387" s="5"/>
      <c r="EO387" s="5"/>
      <c r="EP387" s="5"/>
      <c r="EQ387" s="5"/>
      <c r="ER387" s="5"/>
      <c r="ES387" s="5"/>
      <c r="ET387" s="5"/>
      <c r="EU387" s="5"/>
      <c r="EV387" s="5"/>
      <c r="EW387" s="5"/>
      <c r="EX387" s="5"/>
      <c r="EY387" s="5"/>
      <c r="EZ387" s="5"/>
      <c r="FA387" s="5"/>
      <c r="FB387" s="5"/>
      <c r="FC387" s="5"/>
    </row>
    <row r="388" spans="1:159" ht="15" customHeight="1">
      <c r="A388" s="7">
        <v>6</v>
      </c>
      <c r="B388" s="55" t="str">
        <f>VLOOKUP(Ruimtestaat[[#This Row],[Code]],Locaties[[Code]:[Locatie]],2,FALSE)</f>
        <v>Juliana van Stolbergschool</v>
      </c>
      <c r="C388" s="55" t="str">
        <f>VLOOKUP(Ruimtestaat[[#This Row],[Code]],Locaties[[#All],[Code]:[Adres]],3,FALSE)</f>
        <v>Woeringenlaan 20</v>
      </c>
      <c r="D388" s="55" t="str">
        <f>VLOOKUP(Ruimtestaat[[#This Row],[Code]],Locaties[#All],4,FALSE)</f>
        <v>Waalwijk</v>
      </c>
      <c r="E388" s="56"/>
      <c r="F388" s="7" t="s">
        <v>392</v>
      </c>
      <c r="G388" s="7" t="s">
        <v>483</v>
      </c>
      <c r="H388" s="56" t="s">
        <v>136</v>
      </c>
      <c r="I388" s="7">
        <v>5</v>
      </c>
      <c r="J388" s="56" t="str">
        <f>VLOOKUP(Ruimtestaat[[#This Row],[Ruimte code]],Ruimtegroepen[[#All],[Code]:[Ruimte omschrijving]],2,FALSE)</f>
        <v>Sanitair</v>
      </c>
      <c r="K388" s="44" t="s">
        <v>19</v>
      </c>
      <c r="L388" s="47" t="s">
        <v>366</v>
      </c>
      <c r="M388" s="147">
        <v>5.9</v>
      </c>
      <c r="N388" s="44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  <c r="BO388" s="5"/>
      <c r="BP388" s="5"/>
      <c r="BQ388" s="5"/>
      <c r="BR388" s="5"/>
      <c r="BS388" s="5"/>
      <c r="BT388" s="5"/>
      <c r="BU388" s="5"/>
      <c r="BV388" s="5"/>
      <c r="BW388" s="5"/>
      <c r="BX388" s="5"/>
      <c r="BY388" s="5"/>
      <c r="BZ388" s="5"/>
      <c r="CA388" s="5"/>
      <c r="CB388" s="5"/>
      <c r="CC388" s="5"/>
      <c r="CD388" s="5"/>
      <c r="CE388" s="5"/>
      <c r="CF388" s="5"/>
      <c r="CG388" s="5"/>
      <c r="CH388" s="5"/>
      <c r="CI388" s="5"/>
      <c r="CJ388" s="5"/>
      <c r="CK388" s="5"/>
      <c r="CL388" s="5"/>
      <c r="CM388" s="5"/>
      <c r="CN388" s="5"/>
      <c r="CO388" s="5"/>
      <c r="CP388" s="5"/>
      <c r="CQ388" s="5"/>
      <c r="CR388" s="5"/>
      <c r="CS388" s="5"/>
      <c r="CT388" s="5"/>
      <c r="CU388" s="5"/>
      <c r="CV388" s="5"/>
      <c r="CW388" s="5"/>
      <c r="CX388" s="5"/>
      <c r="CY388" s="5"/>
      <c r="CZ388" s="5"/>
      <c r="DA388" s="5"/>
      <c r="DB388" s="5"/>
      <c r="DC388" s="5"/>
      <c r="DD388" s="5"/>
      <c r="DE388" s="5"/>
      <c r="DF388" s="5"/>
      <c r="DG388" s="5"/>
      <c r="DH388" s="5"/>
      <c r="DI388" s="5"/>
      <c r="DJ388" s="5"/>
      <c r="DK388" s="5"/>
      <c r="DL388" s="5"/>
      <c r="DM388" s="5"/>
      <c r="DN388" s="5"/>
      <c r="DO388" s="5"/>
      <c r="DP388" s="5"/>
      <c r="DQ388" s="5"/>
      <c r="DR388" s="5"/>
      <c r="DS388" s="5"/>
      <c r="DT388" s="5"/>
      <c r="DU388" s="5"/>
      <c r="DV388" s="5"/>
      <c r="DW388" s="5"/>
      <c r="DX388" s="5"/>
      <c r="DY388" s="5"/>
      <c r="DZ388" s="5"/>
      <c r="EA388" s="5"/>
      <c r="EB388" s="5"/>
      <c r="EC388" s="5"/>
      <c r="ED388" s="5"/>
      <c r="EE388" s="5"/>
      <c r="EF388" s="5"/>
      <c r="EG388" s="5"/>
      <c r="EH388" s="5"/>
      <c r="EI388" s="5"/>
      <c r="EJ388" s="5"/>
      <c r="EK388" s="5"/>
      <c r="EL388" s="5"/>
      <c r="EM388" s="5"/>
      <c r="EN388" s="5"/>
      <c r="EO388" s="5"/>
      <c r="EP388" s="5"/>
      <c r="EQ388" s="5"/>
      <c r="ER388" s="5"/>
      <c r="ES388" s="5"/>
      <c r="ET388" s="5"/>
      <c r="EU388" s="5"/>
      <c r="EV388" s="5"/>
      <c r="EW388" s="5"/>
      <c r="EX388" s="5"/>
      <c r="EY388" s="5"/>
      <c r="EZ388" s="5"/>
      <c r="FA388" s="5"/>
      <c r="FB388" s="5"/>
      <c r="FC388" s="5"/>
    </row>
    <row r="389" spans="1:159" ht="15" customHeight="1">
      <c r="A389" s="7">
        <v>6</v>
      </c>
      <c r="B389" s="55" t="str">
        <f>VLOOKUP(Ruimtestaat[[#This Row],[Code]],Locaties[[Code]:[Locatie]],2,FALSE)</f>
        <v>Juliana van Stolbergschool</v>
      </c>
      <c r="C389" s="55" t="str">
        <f>VLOOKUP(Ruimtestaat[[#This Row],[Code]],Locaties[[#All],[Code]:[Adres]],3,FALSE)</f>
        <v>Woeringenlaan 20</v>
      </c>
      <c r="D389" s="55" t="str">
        <f>VLOOKUP(Ruimtestaat[[#This Row],[Code]],Locaties[#All],4,FALSE)</f>
        <v>Waalwijk</v>
      </c>
      <c r="E389" s="56"/>
      <c r="F389" s="7" t="s">
        <v>392</v>
      </c>
      <c r="G389" s="7" t="s">
        <v>484</v>
      </c>
      <c r="H389" s="56" t="s">
        <v>136</v>
      </c>
      <c r="I389" s="7">
        <v>5</v>
      </c>
      <c r="J389" s="56" t="str">
        <f>VLOOKUP(Ruimtestaat[[#This Row],[Ruimte code]],Ruimtegroepen[[#All],[Code]:[Ruimte omschrijving]],2,FALSE)</f>
        <v>Sanitair</v>
      </c>
      <c r="K389" s="44" t="s">
        <v>19</v>
      </c>
      <c r="L389" s="47" t="s">
        <v>366</v>
      </c>
      <c r="M389" s="147">
        <v>5.9</v>
      </c>
      <c r="N389" s="44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  <c r="BO389" s="5"/>
      <c r="BP389" s="5"/>
      <c r="BQ389" s="5"/>
      <c r="BR389" s="5"/>
      <c r="BS389" s="5"/>
      <c r="BT389" s="5"/>
      <c r="BU389" s="5"/>
      <c r="BV389" s="5"/>
      <c r="BW389" s="5"/>
      <c r="BX389" s="5"/>
      <c r="BY389" s="5"/>
      <c r="BZ389" s="5"/>
      <c r="CA389" s="5"/>
      <c r="CB389" s="5"/>
      <c r="CC389" s="5"/>
      <c r="CD389" s="5"/>
      <c r="CE389" s="5"/>
      <c r="CF389" s="5"/>
      <c r="CG389" s="5"/>
      <c r="CH389" s="5"/>
      <c r="CI389" s="5"/>
      <c r="CJ389" s="5"/>
      <c r="CK389" s="5"/>
      <c r="CL389" s="5"/>
      <c r="CM389" s="5"/>
      <c r="CN389" s="5"/>
      <c r="CO389" s="5"/>
      <c r="CP389" s="5"/>
      <c r="CQ389" s="5"/>
      <c r="CR389" s="5"/>
      <c r="CS389" s="5"/>
      <c r="CT389" s="5"/>
      <c r="CU389" s="5"/>
      <c r="CV389" s="5"/>
      <c r="CW389" s="5"/>
      <c r="CX389" s="5"/>
      <c r="CY389" s="5"/>
      <c r="CZ389" s="5"/>
      <c r="DA389" s="5"/>
      <c r="DB389" s="5"/>
      <c r="DC389" s="5"/>
      <c r="DD389" s="5"/>
      <c r="DE389" s="5"/>
      <c r="DF389" s="5"/>
      <c r="DG389" s="5"/>
      <c r="DH389" s="5"/>
      <c r="DI389" s="5"/>
      <c r="DJ389" s="5"/>
      <c r="DK389" s="5"/>
      <c r="DL389" s="5"/>
      <c r="DM389" s="5"/>
      <c r="DN389" s="5"/>
      <c r="DO389" s="5"/>
      <c r="DP389" s="5"/>
      <c r="DQ389" s="5"/>
      <c r="DR389" s="5"/>
      <c r="DS389" s="5"/>
      <c r="DT389" s="5"/>
      <c r="DU389" s="5"/>
      <c r="DV389" s="5"/>
      <c r="DW389" s="5"/>
      <c r="DX389" s="5"/>
      <c r="DY389" s="5"/>
      <c r="DZ389" s="5"/>
      <c r="EA389" s="5"/>
      <c r="EB389" s="5"/>
      <c r="EC389" s="5"/>
      <c r="ED389" s="5"/>
      <c r="EE389" s="5"/>
      <c r="EF389" s="5"/>
      <c r="EG389" s="5"/>
      <c r="EH389" s="5"/>
      <c r="EI389" s="5"/>
      <c r="EJ389" s="5"/>
      <c r="EK389" s="5"/>
      <c r="EL389" s="5"/>
      <c r="EM389" s="5"/>
      <c r="EN389" s="5"/>
      <c r="EO389" s="5"/>
      <c r="EP389" s="5"/>
      <c r="EQ389" s="5"/>
      <c r="ER389" s="5"/>
      <c r="ES389" s="5"/>
      <c r="ET389" s="5"/>
      <c r="EU389" s="5"/>
      <c r="EV389" s="5"/>
      <c r="EW389" s="5"/>
      <c r="EX389" s="5"/>
      <c r="EY389" s="5"/>
      <c r="EZ389" s="5"/>
      <c r="FA389" s="5"/>
      <c r="FB389" s="5"/>
      <c r="FC389" s="5"/>
    </row>
    <row r="390" spans="1:159" ht="15" customHeight="1">
      <c r="A390" s="7">
        <v>6</v>
      </c>
      <c r="B390" s="55" t="str">
        <f>VLOOKUP(Ruimtestaat[[#This Row],[Code]],Locaties[[Code]:[Locatie]],2,FALSE)</f>
        <v>Juliana van Stolbergschool</v>
      </c>
      <c r="C390" s="55" t="str">
        <f>VLOOKUP(Ruimtestaat[[#This Row],[Code]],Locaties[[#All],[Code]:[Adres]],3,FALSE)</f>
        <v>Woeringenlaan 20</v>
      </c>
      <c r="D390" s="55" t="str">
        <f>VLOOKUP(Ruimtestaat[[#This Row],[Code]],Locaties[#All],4,FALSE)</f>
        <v>Waalwijk</v>
      </c>
      <c r="E390" s="56"/>
      <c r="F390" s="7" t="s">
        <v>392</v>
      </c>
      <c r="G390" s="7" t="s">
        <v>485</v>
      </c>
      <c r="H390" s="56" t="s">
        <v>136</v>
      </c>
      <c r="I390" s="7">
        <v>5</v>
      </c>
      <c r="J390" s="56" t="str">
        <f>VLOOKUP(Ruimtestaat[[#This Row],[Ruimte code]],Ruimtegroepen[[#All],[Code]:[Ruimte omschrijving]],2,FALSE)</f>
        <v>Sanitair</v>
      </c>
      <c r="K390" s="44" t="s">
        <v>19</v>
      </c>
      <c r="L390" s="47" t="s">
        <v>366</v>
      </c>
      <c r="M390" s="147">
        <v>5.0999999999999996</v>
      </c>
      <c r="N390" s="44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  <c r="BO390" s="5"/>
      <c r="BP390" s="5"/>
      <c r="BQ390" s="5"/>
      <c r="BR390" s="5"/>
      <c r="BS390" s="5"/>
      <c r="BT390" s="5"/>
      <c r="BU390" s="5"/>
      <c r="BV390" s="5"/>
      <c r="BW390" s="5"/>
      <c r="BX390" s="5"/>
      <c r="BY390" s="5"/>
      <c r="BZ390" s="5"/>
      <c r="CA390" s="5"/>
      <c r="CB390" s="5"/>
      <c r="CC390" s="5"/>
      <c r="CD390" s="5"/>
      <c r="CE390" s="5"/>
      <c r="CF390" s="5"/>
      <c r="CG390" s="5"/>
      <c r="CH390" s="5"/>
      <c r="CI390" s="5"/>
      <c r="CJ390" s="5"/>
      <c r="CK390" s="5"/>
      <c r="CL390" s="5"/>
      <c r="CM390" s="5"/>
      <c r="CN390" s="5"/>
      <c r="CO390" s="5"/>
      <c r="CP390" s="5"/>
      <c r="CQ390" s="5"/>
      <c r="CR390" s="5"/>
      <c r="CS390" s="5"/>
      <c r="CT390" s="5"/>
      <c r="CU390" s="5"/>
      <c r="CV390" s="5"/>
      <c r="CW390" s="5"/>
      <c r="CX390" s="5"/>
      <c r="CY390" s="5"/>
      <c r="CZ390" s="5"/>
      <c r="DA390" s="5"/>
      <c r="DB390" s="5"/>
      <c r="DC390" s="5"/>
      <c r="DD390" s="5"/>
      <c r="DE390" s="5"/>
      <c r="DF390" s="5"/>
      <c r="DG390" s="5"/>
      <c r="DH390" s="5"/>
      <c r="DI390" s="5"/>
      <c r="DJ390" s="5"/>
      <c r="DK390" s="5"/>
      <c r="DL390" s="5"/>
      <c r="DM390" s="5"/>
      <c r="DN390" s="5"/>
      <c r="DO390" s="5"/>
      <c r="DP390" s="5"/>
      <c r="DQ390" s="5"/>
      <c r="DR390" s="5"/>
      <c r="DS390" s="5"/>
      <c r="DT390" s="5"/>
      <c r="DU390" s="5"/>
      <c r="DV390" s="5"/>
      <c r="DW390" s="5"/>
      <c r="DX390" s="5"/>
      <c r="DY390" s="5"/>
      <c r="DZ390" s="5"/>
      <c r="EA390" s="5"/>
      <c r="EB390" s="5"/>
      <c r="EC390" s="5"/>
      <c r="ED390" s="5"/>
      <c r="EE390" s="5"/>
      <c r="EF390" s="5"/>
      <c r="EG390" s="5"/>
      <c r="EH390" s="5"/>
      <c r="EI390" s="5"/>
      <c r="EJ390" s="5"/>
      <c r="EK390" s="5"/>
      <c r="EL390" s="5"/>
      <c r="EM390" s="5"/>
      <c r="EN390" s="5"/>
      <c r="EO390" s="5"/>
      <c r="EP390" s="5"/>
      <c r="EQ390" s="5"/>
      <c r="ER390" s="5"/>
      <c r="ES390" s="5"/>
      <c r="ET390" s="5"/>
      <c r="EU390" s="5"/>
      <c r="EV390" s="5"/>
      <c r="EW390" s="5"/>
      <c r="EX390" s="5"/>
      <c r="EY390" s="5"/>
      <c r="EZ390" s="5"/>
      <c r="FA390" s="5"/>
      <c r="FB390" s="5"/>
      <c r="FC390" s="5"/>
    </row>
    <row r="391" spans="1:159" ht="15" customHeight="1">
      <c r="A391" s="7">
        <v>6</v>
      </c>
      <c r="B391" s="55" t="str">
        <f>VLOOKUP(Ruimtestaat[[#This Row],[Code]],Locaties[[Code]:[Locatie]],2,FALSE)</f>
        <v>Juliana van Stolbergschool</v>
      </c>
      <c r="C391" s="55" t="str">
        <f>VLOOKUP(Ruimtestaat[[#This Row],[Code]],Locaties[[#All],[Code]:[Adres]],3,FALSE)</f>
        <v>Woeringenlaan 20</v>
      </c>
      <c r="D391" s="55" t="str">
        <f>VLOOKUP(Ruimtestaat[[#This Row],[Code]],Locaties[#All],4,FALSE)</f>
        <v>Waalwijk</v>
      </c>
      <c r="E391" s="56"/>
      <c r="F391" s="7" t="s">
        <v>392</v>
      </c>
      <c r="G391" s="7" t="s">
        <v>486</v>
      </c>
      <c r="H391" s="56" t="s">
        <v>507</v>
      </c>
      <c r="I391" s="7">
        <v>8</v>
      </c>
      <c r="J391" s="56" t="str">
        <f>VLOOKUP(Ruimtestaat[[#This Row],[Ruimte code]],Ruimtegroepen[[#All],[Code]:[Ruimte omschrijving]],2,FALSE)</f>
        <v>Kinderopvang</v>
      </c>
      <c r="K391" s="44" t="s">
        <v>18</v>
      </c>
      <c r="L391" s="47" t="s">
        <v>124</v>
      </c>
      <c r="M391" s="147">
        <v>66.8</v>
      </c>
      <c r="N391" s="44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  <c r="BO391" s="5"/>
      <c r="BP391" s="5"/>
      <c r="BQ391" s="5"/>
      <c r="BR391" s="5"/>
      <c r="BS391" s="5"/>
      <c r="BT391" s="5"/>
      <c r="BU391" s="5"/>
      <c r="BV391" s="5"/>
      <c r="BW391" s="5"/>
      <c r="BX391" s="5"/>
      <c r="BY391" s="5"/>
      <c r="BZ391" s="5"/>
      <c r="CA391" s="5"/>
      <c r="CB391" s="5"/>
      <c r="CC391" s="5"/>
      <c r="CD391" s="5"/>
      <c r="CE391" s="5"/>
      <c r="CF391" s="5"/>
      <c r="CG391" s="5"/>
      <c r="CH391" s="5"/>
      <c r="CI391" s="5"/>
      <c r="CJ391" s="5"/>
      <c r="CK391" s="5"/>
      <c r="CL391" s="5"/>
      <c r="CM391" s="5"/>
      <c r="CN391" s="5"/>
      <c r="CO391" s="5"/>
      <c r="CP391" s="5"/>
      <c r="CQ391" s="5"/>
      <c r="CR391" s="5"/>
      <c r="CS391" s="5"/>
      <c r="CT391" s="5"/>
      <c r="CU391" s="5"/>
      <c r="CV391" s="5"/>
      <c r="CW391" s="5"/>
      <c r="CX391" s="5"/>
      <c r="CY391" s="5"/>
      <c r="CZ391" s="5"/>
      <c r="DA391" s="5"/>
      <c r="DB391" s="5"/>
      <c r="DC391" s="5"/>
      <c r="DD391" s="5"/>
      <c r="DE391" s="5"/>
      <c r="DF391" s="5"/>
      <c r="DG391" s="5"/>
      <c r="DH391" s="5"/>
      <c r="DI391" s="5"/>
      <c r="DJ391" s="5"/>
      <c r="DK391" s="5"/>
      <c r="DL391" s="5"/>
      <c r="DM391" s="5"/>
      <c r="DN391" s="5"/>
      <c r="DO391" s="5"/>
      <c r="DP391" s="5"/>
      <c r="DQ391" s="5"/>
      <c r="DR391" s="5"/>
      <c r="DS391" s="5"/>
      <c r="DT391" s="5"/>
      <c r="DU391" s="5"/>
      <c r="DV391" s="5"/>
      <c r="DW391" s="5"/>
      <c r="DX391" s="5"/>
      <c r="DY391" s="5"/>
      <c r="DZ391" s="5"/>
      <c r="EA391" s="5"/>
      <c r="EB391" s="5"/>
      <c r="EC391" s="5"/>
      <c r="ED391" s="5"/>
      <c r="EE391" s="5"/>
      <c r="EF391" s="5"/>
      <c r="EG391" s="5"/>
      <c r="EH391" s="5"/>
      <c r="EI391" s="5"/>
      <c r="EJ391" s="5"/>
      <c r="EK391" s="5"/>
      <c r="EL391" s="5"/>
      <c r="EM391" s="5"/>
      <c r="EN391" s="5"/>
      <c r="EO391" s="5"/>
      <c r="EP391" s="5"/>
      <c r="EQ391" s="5"/>
      <c r="ER391" s="5"/>
      <c r="ES391" s="5"/>
      <c r="ET391" s="5"/>
      <c r="EU391" s="5"/>
      <c r="EV391" s="5"/>
      <c r="EW391" s="5"/>
      <c r="EX391" s="5"/>
      <c r="EY391" s="5"/>
      <c r="EZ391" s="5"/>
      <c r="FA391" s="5"/>
      <c r="FB391" s="5"/>
      <c r="FC391" s="5"/>
    </row>
    <row r="392" spans="1:159" ht="15" customHeight="1">
      <c r="A392" s="7">
        <v>6</v>
      </c>
      <c r="B392" s="55" t="str">
        <f>VLOOKUP(Ruimtestaat[[#This Row],[Code]],Locaties[[Code]:[Locatie]],2,FALSE)</f>
        <v>Juliana van Stolbergschool</v>
      </c>
      <c r="C392" s="55" t="str">
        <f>VLOOKUP(Ruimtestaat[[#This Row],[Code]],Locaties[[#All],[Code]:[Adres]],3,FALSE)</f>
        <v>Woeringenlaan 20</v>
      </c>
      <c r="D392" s="55" t="str">
        <f>VLOOKUP(Ruimtestaat[[#This Row],[Code]],Locaties[#All],4,FALSE)</f>
        <v>Waalwijk</v>
      </c>
      <c r="E392" s="56"/>
      <c r="F392" s="7" t="s">
        <v>392</v>
      </c>
      <c r="G392" s="7" t="s">
        <v>487</v>
      </c>
      <c r="H392" s="56" t="s">
        <v>165</v>
      </c>
      <c r="I392" s="7">
        <v>15</v>
      </c>
      <c r="J392" s="56" t="str">
        <f>VLOOKUP(Ruimtestaat[[#This Row],[Ruimte code]],Ruimtegroepen[[#All],[Code]:[Ruimte omschrijving]],2,FALSE)</f>
        <v>Keuken/pantry</v>
      </c>
      <c r="K392" s="44" t="s">
        <v>19</v>
      </c>
      <c r="L392" s="47" t="s">
        <v>366</v>
      </c>
      <c r="M392" s="147">
        <v>24.9</v>
      </c>
      <c r="N392" s="44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  <c r="BO392" s="5"/>
      <c r="BP392" s="5"/>
      <c r="BQ392" s="5"/>
      <c r="BR392" s="5"/>
      <c r="BS392" s="5"/>
      <c r="BT392" s="5"/>
      <c r="BU392" s="5"/>
      <c r="BV392" s="5"/>
      <c r="BW392" s="5"/>
      <c r="BX392" s="5"/>
      <c r="BY392" s="5"/>
      <c r="BZ392" s="5"/>
      <c r="CA392" s="5"/>
      <c r="CB392" s="5"/>
      <c r="CC392" s="5"/>
      <c r="CD392" s="5"/>
      <c r="CE392" s="5"/>
      <c r="CF392" s="5"/>
      <c r="CG392" s="5"/>
      <c r="CH392" s="5"/>
      <c r="CI392" s="5"/>
      <c r="CJ392" s="5"/>
      <c r="CK392" s="5"/>
      <c r="CL392" s="5"/>
      <c r="CM392" s="5"/>
      <c r="CN392" s="5"/>
      <c r="CO392" s="5"/>
      <c r="CP392" s="5"/>
      <c r="CQ392" s="5"/>
      <c r="CR392" s="5"/>
      <c r="CS392" s="5"/>
      <c r="CT392" s="5"/>
      <c r="CU392" s="5"/>
      <c r="CV392" s="5"/>
      <c r="CW392" s="5"/>
      <c r="CX392" s="5"/>
      <c r="CY392" s="5"/>
      <c r="CZ392" s="5"/>
      <c r="DA392" s="5"/>
      <c r="DB392" s="5"/>
      <c r="DC392" s="5"/>
      <c r="DD392" s="5"/>
      <c r="DE392" s="5"/>
      <c r="DF392" s="5"/>
      <c r="DG392" s="5"/>
      <c r="DH392" s="5"/>
      <c r="DI392" s="5"/>
      <c r="DJ392" s="5"/>
      <c r="DK392" s="5"/>
      <c r="DL392" s="5"/>
      <c r="DM392" s="5"/>
      <c r="DN392" s="5"/>
      <c r="DO392" s="5"/>
      <c r="DP392" s="5"/>
      <c r="DQ392" s="5"/>
      <c r="DR392" s="5"/>
      <c r="DS392" s="5"/>
      <c r="DT392" s="5"/>
      <c r="DU392" s="5"/>
      <c r="DV392" s="5"/>
      <c r="DW392" s="5"/>
      <c r="DX392" s="5"/>
      <c r="DY392" s="5"/>
      <c r="DZ392" s="5"/>
      <c r="EA392" s="5"/>
      <c r="EB392" s="5"/>
      <c r="EC392" s="5"/>
      <c r="ED392" s="5"/>
      <c r="EE392" s="5"/>
      <c r="EF392" s="5"/>
      <c r="EG392" s="5"/>
      <c r="EH392" s="5"/>
      <c r="EI392" s="5"/>
      <c r="EJ392" s="5"/>
      <c r="EK392" s="5"/>
      <c r="EL392" s="5"/>
      <c r="EM392" s="5"/>
      <c r="EN392" s="5"/>
      <c r="EO392" s="5"/>
      <c r="EP392" s="5"/>
      <c r="EQ392" s="5"/>
      <c r="ER392" s="5"/>
      <c r="ES392" s="5"/>
      <c r="ET392" s="5"/>
      <c r="EU392" s="5"/>
      <c r="EV392" s="5"/>
      <c r="EW392" s="5"/>
      <c r="EX392" s="5"/>
      <c r="EY392" s="5"/>
      <c r="EZ392" s="5"/>
      <c r="FA392" s="5"/>
      <c r="FB392" s="5"/>
      <c r="FC392" s="5"/>
    </row>
    <row r="393" spans="1:159" ht="15" customHeight="1">
      <c r="A393" s="7">
        <v>6</v>
      </c>
      <c r="B393" s="55" t="str">
        <f>VLOOKUP(Ruimtestaat[[#This Row],[Code]],Locaties[[Code]:[Locatie]],2,FALSE)</f>
        <v>Juliana van Stolbergschool</v>
      </c>
      <c r="C393" s="55" t="str">
        <f>VLOOKUP(Ruimtestaat[[#This Row],[Code]],Locaties[[#All],[Code]:[Adres]],3,FALSE)</f>
        <v>Woeringenlaan 20</v>
      </c>
      <c r="D393" s="55" t="str">
        <f>VLOOKUP(Ruimtestaat[[#This Row],[Code]],Locaties[#All],4,FALSE)</f>
        <v>Waalwijk</v>
      </c>
      <c r="E393" s="56"/>
      <c r="F393" s="7" t="s">
        <v>392</v>
      </c>
      <c r="G393" s="7" t="s">
        <v>488</v>
      </c>
      <c r="H393" s="56" t="s">
        <v>508</v>
      </c>
      <c r="I393" s="7">
        <v>8</v>
      </c>
      <c r="J393" s="56" t="str">
        <f>VLOOKUP(Ruimtestaat[[#This Row],[Ruimte code]],Ruimtegroepen[[#All],[Code]:[Ruimte omschrijving]],2,FALSE)</f>
        <v>Kinderopvang</v>
      </c>
      <c r="K393" s="44" t="s">
        <v>19</v>
      </c>
      <c r="L393" s="47" t="s">
        <v>366</v>
      </c>
      <c r="M393" s="147">
        <v>9.6</v>
      </c>
      <c r="N393" s="44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  <c r="BO393" s="5"/>
      <c r="BP393" s="5"/>
      <c r="BQ393" s="5"/>
      <c r="BR393" s="5"/>
      <c r="BS393" s="5"/>
      <c r="BT393" s="5"/>
      <c r="BU393" s="5"/>
      <c r="BV393" s="5"/>
      <c r="BW393" s="5"/>
      <c r="BX393" s="5"/>
      <c r="BY393" s="5"/>
      <c r="BZ393" s="5"/>
      <c r="CA393" s="5"/>
      <c r="CB393" s="5"/>
      <c r="CC393" s="5"/>
      <c r="CD393" s="5"/>
      <c r="CE393" s="5"/>
      <c r="CF393" s="5"/>
      <c r="CG393" s="5"/>
      <c r="CH393" s="5"/>
      <c r="CI393" s="5"/>
      <c r="CJ393" s="5"/>
      <c r="CK393" s="5"/>
      <c r="CL393" s="5"/>
      <c r="CM393" s="5"/>
      <c r="CN393" s="5"/>
      <c r="CO393" s="5"/>
      <c r="CP393" s="5"/>
      <c r="CQ393" s="5"/>
      <c r="CR393" s="5"/>
      <c r="CS393" s="5"/>
      <c r="CT393" s="5"/>
      <c r="CU393" s="5"/>
      <c r="CV393" s="5"/>
      <c r="CW393" s="5"/>
      <c r="CX393" s="5"/>
      <c r="CY393" s="5"/>
      <c r="CZ393" s="5"/>
      <c r="DA393" s="5"/>
      <c r="DB393" s="5"/>
      <c r="DC393" s="5"/>
      <c r="DD393" s="5"/>
      <c r="DE393" s="5"/>
      <c r="DF393" s="5"/>
      <c r="DG393" s="5"/>
      <c r="DH393" s="5"/>
      <c r="DI393" s="5"/>
      <c r="DJ393" s="5"/>
      <c r="DK393" s="5"/>
      <c r="DL393" s="5"/>
      <c r="DM393" s="5"/>
      <c r="DN393" s="5"/>
      <c r="DO393" s="5"/>
      <c r="DP393" s="5"/>
      <c r="DQ393" s="5"/>
      <c r="DR393" s="5"/>
      <c r="DS393" s="5"/>
      <c r="DT393" s="5"/>
      <c r="DU393" s="5"/>
      <c r="DV393" s="5"/>
      <c r="DW393" s="5"/>
      <c r="DX393" s="5"/>
      <c r="DY393" s="5"/>
      <c r="DZ393" s="5"/>
      <c r="EA393" s="5"/>
      <c r="EB393" s="5"/>
      <c r="EC393" s="5"/>
      <c r="ED393" s="5"/>
      <c r="EE393" s="5"/>
      <c r="EF393" s="5"/>
      <c r="EG393" s="5"/>
      <c r="EH393" s="5"/>
      <c r="EI393" s="5"/>
      <c r="EJ393" s="5"/>
      <c r="EK393" s="5"/>
      <c r="EL393" s="5"/>
      <c r="EM393" s="5"/>
      <c r="EN393" s="5"/>
      <c r="EO393" s="5"/>
      <c r="EP393" s="5"/>
      <c r="EQ393" s="5"/>
      <c r="ER393" s="5"/>
      <c r="ES393" s="5"/>
      <c r="ET393" s="5"/>
      <c r="EU393" s="5"/>
      <c r="EV393" s="5"/>
      <c r="EW393" s="5"/>
      <c r="EX393" s="5"/>
      <c r="EY393" s="5"/>
      <c r="EZ393" s="5"/>
      <c r="FA393" s="5"/>
      <c r="FB393" s="5"/>
      <c r="FC393" s="5"/>
    </row>
    <row r="394" spans="1:159" ht="15" customHeight="1">
      <c r="A394" s="7">
        <v>6</v>
      </c>
      <c r="B394" s="55" t="str">
        <f>VLOOKUP(Ruimtestaat[[#This Row],[Code]],Locaties[[Code]:[Locatie]],2,FALSE)</f>
        <v>Juliana van Stolbergschool</v>
      </c>
      <c r="C394" s="55" t="str">
        <f>VLOOKUP(Ruimtestaat[[#This Row],[Code]],Locaties[[#All],[Code]:[Adres]],3,FALSE)</f>
        <v>Woeringenlaan 20</v>
      </c>
      <c r="D394" s="55" t="str">
        <f>VLOOKUP(Ruimtestaat[[#This Row],[Code]],Locaties[#All],4,FALSE)</f>
        <v>Waalwijk</v>
      </c>
      <c r="E394" s="56"/>
      <c r="F394" s="7" t="s">
        <v>392</v>
      </c>
      <c r="G394" s="7" t="s">
        <v>489</v>
      </c>
      <c r="H394" s="56" t="s">
        <v>509</v>
      </c>
      <c r="I394" s="7">
        <v>16</v>
      </c>
      <c r="J394" s="56" t="str">
        <f>VLOOKUP(Ruimtestaat[[#This Row],[Ruimte code]],Ruimtegroepen[[#All],[Code]:[Ruimte omschrijving]],2,FALSE)</f>
        <v>Leslokalen</v>
      </c>
      <c r="K394" s="44" t="s">
        <v>20</v>
      </c>
      <c r="L394" s="47" t="s">
        <v>512</v>
      </c>
      <c r="M394" s="147">
        <v>60</v>
      </c>
      <c r="N394" s="44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  <c r="BO394" s="5"/>
      <c r="BP394" s="5"/>
      <c r="BQ394" s="5"/>
      <c r="BR394" s="5"/>
      <c r="BS394" s="5"/>
      <c r="BT394" s="5"/>
      <c r="BU394" s="5"/>
      <c r="BV394" s="5"/>
      <c r="BW394" s="5"/>
      <c r="BX394" s="5"/>
      <c r="BY394" s="5"/>
      <c r="BZ394" s="5"/>
      <c r="CA394" s="5"/>
      <c r="CB394" s="5"/>
      <c r="CC394" s="5"/>
      <c r="CD394" s="5"/>
      <c r="CE394" s="5"/>
      <c r="CF394" s="5"/>
      <c r="CG394" s="5"/>
      <c r="CH394" s="5"/>
      <c r="CI394" s="5"/>
      <c r="CJ394" s="5"/>
      <c r="CK394" s="5"/>
      <c r="CL394" s="5"/>
      <c r="CM394" s="5"/>
      <c r="CN394" s="5"/>
      <c r="CO394" s="5"/>
      <c r="CP394" s="5"/>
      <c r="CQ394" s="5"/>
      <c r="CR394" s="5"/>
      <c r="CS394" s="5"/>
      <c r="CT394" s="5"/>
      <c r="CU394" s="5"/>
      <c r="CV394" s="5"/>
      <c r="CW394" s="5"/>
      <c r="CX394" s="5"/>
      <c r="CY394" s="5"/>
      <c r="CZ394" s="5"/>
      <c r="DA394" s="5"/>
      <c r="DB394" s="5"/>
      <c r="DC394" s="5"/>
      <c r="DD394" s="5"/>
      <c r="DE394" s="5"/>
      <c r="DF394" s="5"/>
      <c r="DG394" s="5"/>
      <c r="DH394" s="5"/>
      <c r="DI394" s="5"/>
      <c r="DJ394" s="5"/>
      <c r="DK394" s="5"/>
      <c r="DL394" s="5"/>
      <c r="DM394" s="5"/>
      <c r="DN394" s="5"/>
      <c r="DO394" s="5"/>
      <c r="DP394" s="5"/>
      <c r="DQ394" s="5"/>
      <c r="DR394" s="5"/>
      <c r="DS394" s="5"/>
      <c r="DT394" s="5"/>
      <c r="DU394" s="5"/>
      <c r="DV394" s="5"/>
      <c r="DW394" s="5"/>
      <c r="DX394" s="5"/>
      <c r="DY394" s="5"/>
      <c r="DZ394" s="5"/>
      <c r="EA394" s="5"/>
      <c r="EB394" s="5"/>
      <c r="EC394" s="5"/>
      <c r="ED394" s="5"/>
      <c r="EE394" s="5"/>
      <c r="EF394" s="5"/>
      <c r="EG394" s="5"/>
      <c r="EH394" s="5"/>
      <c r="EI394" s="5"/>
      <c r="EJ394" s="5"/>
      <c r="EK394" s="5"/>
      <c r="EL394" s="5"/>
      <c r="EM394" s="5"/>
      <c r="EN394" s="5"/>
      <c r="EO394" s="5"/>
      <c r="EP394" s="5"/>
      <c r="EQ394" s="5"/>
      <c r="ER394" s="5"/>
      <c r="ES394" s="5"/>
      <c r="ET394" s="5"/>
      <c r="EU394" s="5"/>
      <c r="EV394" s="5"/>
      <c r="EW394" s="5"/>
      <c r="EX394" s="5"/>
      <c r="EY394" s="5"/>
      <c r="EZ394" s="5"/>
      <c r="FA394" s="5"/>
      <c r="FB394" s="5"/>
      <c r="FC394" s="5"/>
    </row>
    <row r="395" spans="1:159" ht="15" customHeight="1">
      <c r="A395" s="7">
        <v>6</v>
      </c>
      <c r="B395" s="55" t="str">
        <f>VLOOKUP(Ruimtestaat[[#This Row],[Code]],Locaties[[Code]:[Locatie]],2,FALSE)</f>
        <v>Juliana van Stolbergschool</v>
      </c>
      <c r="C395" s="55" t="str">
        <f>VLOOKUP(Ruimtestaat[[#This Row],[Code]],Locaties[[#All],[Code]:[Adres]],3,FALSE)</f>
        <v>Woeringenlaan 20</v>
      </c>
      <c r="D395" s="55" t="str">
        <f>VLOOKUP(Ruimtestaat[[#This Row],[Code]],Locaties[#All],4,FALSE)</f>
        <v>Waalwijk</v>
      </c>
      <c r="E395" s="56"/>
      <c r="F395" s="7" t="s">
        <v>392</v>
      </c>
      <c r="G395" s="7" t="s">
        <v>479</v>
      </c>
      <c r="H395" s="56" t="s">
        <v>505</v>
      </c>
      <c r="I395" s="7">
        <v>6</v>
      </c>
      <c r="J395" s="56" t="str">
        <f>VLOOKUP(Ruimtestaat[[#This Row],[Ruimte code]],Ruimtegroepen[[#All],[Code]:[Ruimte omschrijving]],2,FALSE)</f>
        <v>Gangen/hallen</v>
      </c>
      <c r="K395" s="44" t="s">
        <v>18</v>
      </c>
      <c r="L395" s="47" t="s">
        <v>124</v>
      </c>
      <c r="M395" s="147">
        <v>35</v>
      </c>
      <c r="N395" s="44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  <c r="BO395" s="5"/>
      <c r="BP395" s="5"/>
      <c r="BQ395" s="5"/>
      <c r="BR395" s="5"/>
      <c r="BS395" s="5"/>
      <c r="BT395" s="5"/>
      <c r="BU395" s="5"/>
      <c r="BV395" s="5"/>
      <c r="BW395" s="5"/>
      <c r="BX395" s="5"/>
      <c r="BY395" s="5"/>
      <c r="BZ395" s="5"/>
      <c r="CA395" s="5"/>
      <c r="CB395" s="5"/>
      <c r="CC395" s="5"/>
      <c r="CD395" s="5"/>
      <c r="CE395" s="5"/>
      <c r="CF395" s="5"/>
      <c r="CG395" s="5"/>
      <c r="CH395" s="5"/>
      <c r="CI395" s="5"/>
      <c r="CJ395" s="5"/>
      <c r="CK395" s="5"/>
      <c r="CL395" s="5"/>
      <c r="CM395" s="5"/>
      <c r="CN395" s="5"/>
      <c r="CO395" s="5"/>
      <c r="CP395" s="5"/>
      <c r="CQ395" s="5"/>
      <c r="CR395" s="5"/>
      <c r="CS395" s="5"/>
      <c r="CT395" s="5"/>
      <c r="CU395" s="5"/>
      <c r="CV395" s="5"/>
      <c r="CW395" s="5"/>
      <c r="CX395" s="5"/>
      <c r="CY395" s="5"/>
      <c r="CZ395" s="5"/>
      <c r="DA395" s="5"/>
      <c r="DB395" s="5"/>
      <c r="DC395" s="5"/>
      <c r="DD395" s="5"/>
      <c r="DE395" s="5"/>
      <c r="DF395" s="5"/>
      <c r="DG395" s="5"/>
      <c r="DH395" s="5"/>
      <c r="DI395" s="5"/>
      <c r="DJ395" s="5"/>
      <c r="DK395" s="5"/>
      <c r="DL395" s="5"/>
      <c r="DM395" s="5"/>
      <c r="DN395" s="5"/>
      <c r="DO395" s="5"/>
      <c r="DP395" s="5"/>
      <c r="DQ395" s="5"/>
      <c r="DR395" s="5"/>
      <c r="DS395" s="5"/>
      <c r="DT395" s="5"/>
      <c r="DU395" s="5"/>
      <c r="DV395" s="5"/>
      <c r="DW395" s="5"/>
      <c r="DX395" s="5"/>
      <c r="DY395" s="5"/>
      <c r="DZ395" s="5"/>
      <c r="EA395" s="5"/>
      <c r="EB395" s="5"/>
      <c r="EC395" s="5"/>
      <c r="ED395" s="5"/>
      <c r="EE395" s="5"/>
      <c r="EF395" s="5"/>
      <c r="EG395" s="5"/>
      <c r="EH395" s="5"/>
      <c r="EI395" s="5"/>
      <c r="EJ395" s="5"/>
      <c r="EK395" s="5"/>
      <c r="EL395" s="5"/>
      <c r="EM395" s="5"/>
      <c r="EN395" s="5"/>
      <c r="EO395" s="5"/>
      <c r="EP395" s="5"/>
      <c r="EQ395" s="5"/>
      <c r="ER395" s="5"/>
      <c r="ES395" s="5"/>
      <c r="ET395" s="5"/>
      <c r="EU395" s="5"/>
      <c r="EV395" s="5"/>
      <c r="EW395" s="5"/>
      <c r="EX395" s="5"/>
      <c r="EY395" s="5"/>
      <c r="EZ395" s="5"/>
      <c r="FA395" s="5"/>
      <c r="FB395" s="5"/>
      <c r="FC395" s="5"/>
    </row>
    <row r="396" spans="1:159" ht="15" customHeight="1">
      <c r="A396" s="7">
        <v>6</v>
      </c>
      <c r="B396" s="55" t="str">
        <f>VLOOKUP(Ruimtestaat[[#This Row],[Code]],Locaties[[Code]:[Locatie]],2,FALSE)</f>
        <v>Juliana van Stolbergschool</v>
      </c>
      <c r="C396" s="55" t="str">
        <f>VLOOKUP(Ruimtestaat[[#This Row],[Code]],Locaties[[#All],[Code]:[Adres]],3,FALSE)</f>
        <v>Woeringenlaan 20</v>
      </c>
      <c r="D396" s="55" t="str">
        <f>VLOOKUP(Ruimtestaat[[#This Row],[Code]],Locaties[#All],4,FALSE)</f>
        <v>Waalwijk</v>
      </c>
      <c r="E396" s="56"/>
      <c r="F396" s="7" t="s">
        <v>392</v>
      </c>
      <c r="G396" s="7" t="s">
        <v>490</v>
      </c>
      <c r="H396" s="56" t="s">
        <v>510</v>
      </c>
      <c r="I396" s="7">
        <v>8</v>
      </c>
      <c r="J396" s="56" t="str">
        <f>VLOOKUP(Ruimtestaat[[#This Row],[Ruimte code]],Ruimtegroepen[[#All],[Code]:[Ruimte omschrijving]],2,FALSE)</f>
        <v>Kinderopvang</v>
      </c>
      <c r="K396" s="44" t="s">
        <v>18</v>
      </c>
      <c r="L396" s="47" t="s">
        <v>124</v>
      </c>
      <c r="M396" s="147">
        <v>62</v>
      </c>
      <c r="N396" s="44"/>
    </row>
    <row r="397" spans="1:159" ht="15" customHeight="1">
      <c r="A397" s="7">
        <v>6</v>
      </c>
      <c r="B397" s="55" t="str">
        <f>VLOOKUP(Ruimtestaat[[#This Row],[Code]],Locaties[[Code]:[Locatie]],2,FALSE)</f>
        <v>Juliana van Stolbergschool</v>
      </c>
      <c r="C397" s="55" t="str">
        <f>VLOOKUP(Ruimtestaat[[#This Row],[Code]],Locaties[[#All],[Code]:[Adres]],3,FALSE)</f>
        <v>Woeringenlaan 20</v>
      </c>
      <c r="D397" s="55" t="str">
        <f>VLOOKUP(Ruimtestaat[[#This Row],[Code]],Locaties[#All],4,FALSE)</f>
        <v>Waalwijk</v>
      </c>
      <c r="E397" s="56"/>
      <c r="F397" s="7" t="s">
        <v>392</v>
      </c>
      <c r="G397" s="7" t="s">
        <v>491</v>
      </c>
      <c r="H397" s="56" t="s">
        <v>136</v>
      </c>
      <c r="I397" s="7">
        <v>5</v>
      </c>
      <c r="J397" s="56" t="str">
        <f>VLOOKUP(Ruimtestaat[[#This Row],[Ruimte code]],Ruimtegroepen[[#All],[Code]:[Ruimte omschrijving]],2,FALSE)</f>
        <v>Sanitair</v>
      </c>
      <c r="K397" s="44" t="s">
        <v>19</v>
      </c>
      <c r="L397" s="47" t="s">
        <v>366</v>
      </c>
      <c r="M397" s="147">
        <v>5.2</v>
      </c>
      <c r="N397" s="44"/>
    </row>
    <row r="398" spans="1:159" ht="15" customHeight="1">
      <c r="A398" s="7">
        <v>6</v>
      </c>
      <c r="B398" s="55" t="str">
        <f>VLOOKUP(Ruimtestaat[[#This Row],[Code]],Locaties[[Code]:[Locatie]],2,FALSE)</f>
        <v>Juliana van Stolbergschool</v>
      </c>
      <c r="C398" s="55" t="str">
        <f>VLOOKUP(Ruimtestaat[[#This Row],[Code]],Locaties[[#All],[Code]:[Adres]],3,FALSE)</f>
        <v>Woeringenlaan 20</v>
      </c>
      <c r="D398" s="55" t="str">
        <f>VLOOKUP(Ruimtestaat[[#This Row],[Code]],Locaties[#All],4,FALSE)</f>
        <v>Waalwijk</v>
      </c>
      <c r="E398" s="56"/>
      <c r="F398" s="7" t="s">
        <v>392</v>
      </c>
      <c r="G398" s="7" t="s">
        <v>492</v>
      </c>
      <c r="H398" s="56" t="s">
        <v>511</v>
      </c>
      <c r="I398" s="7">
        <v>8</v>
      </c>
      <c r="J398" s="56" t="str">
        <f>VLOOKUP(Ruimtestaat[[#This Row],[Ruimte code]],Ruimtegroepen[[#All],[Code]:[Ruimte omschrijving]],2,FALSE)</f>
        <v>Kinderopvang</v>
      </c>
      <c r="K398" s="44" t="s">
        <v>18</v>
      </c>
      <c r="L398" s="47" t="s">
        <v>124</v>
      </c>
      <c r="M398" s="147">
        <v>47</v>
      </c>
      <c r="N398" s="44"/>
    </row>
    <row r="399" spans="1:159" ht="15" customHeight="1">
      <c r="A399" s="7">
        <v>6</v>
      </c>
      <c r="B399" s="55" t="str">
        <f>VLOOKUP(Ruimtestaat[[#This Row],[Code]],Locaties[[Code]:[Locatie]],2,FALSE)</f>
        <v>Juliana van Stolbergschool</v>
      </c>
      <c r="C399" s="55" t="str">
        <f>VLOOKUP(Ruimtestaat[[#This Row],[Code]],Locaties[[#All],[Code]:[Adres]],3,FALSE)</f>
        <v>Woeringenlaan 20</v>
      </c>
      <c r="D399" s="55" t="str">
        <f>VLOOKUP(Ruimtestaat[[#This Row],[Code]],Locaties[#All],4,FALSE)</f>
        <v>Waalwijk</v>
      </c>
      <c r="E399" s="56"/>
      <c r="F399" s="7" t="s">
        <v>392</v>
      </c>
      <c r="G399" s="7" t="s">
        <v>493</v>
      </c>
      <c r="H399" s="56" t="s">
        <v>508</v>
      </c>
      <c r="I399" s="7">
        <v>8</v>
      </c>
      <c r="J399" s="56" t="str">
        <f>VLOOKUP(Ruimtestaat[[#This Row],[Ruimte code]],Ruimtegroepen[[#All],[Code]:[Ruimte omschrijving]],2,FALSE)</f>
        <v>Kinderopvang</v>
      </c>
      <c r="K399" s="44" t="s">
        <v>18</v>
      </c>
      <c r="L399" s="47" t="s">
        <v>124</v>
      </c>
      <c r="M399" s="147">
        <v>7.7</v>
      </c>
      <c r="N399" s="44"/>
    </row>
    <row r="400" spans="1:159" ht="15" customHeight="1">
      <c r="A400" s="7">
        <v>6</v>
      </c>
      <c r="B400" s="55" t="str">
        <f>VLOOKUP(Ruimtestaat[[#This Row],[Code]],Locaties[[Code]:[Locatie]],2,FALSE)</f>
        <v>Juliana van Stolbergschool</v>
      </c>
      <c r="C400" s="55" t="str">
        <f>VLOOKUP(Ruimtestaat[[#This Row],[Code]],Locaties[[#All],[Code]:[Adres]],3,FALSE)</f>
        <v>Woeringenlaan 20</v>
      </c>
      <c r="D400" s="55" t="str">
        <f>VLOOKUP(Ruimtestaat[[#This Row],[Code]],Locaties[#All],4,FALSE)</f>
        <v>Waalwijk</v>
      </c>
      <c r="E400" s="56"/>
      <c r="F400" s="7" t="s">
        <v>392</v>
      </c>
      <c r="G400" s="7" t="s">
        <v>494</v>
      </c>
      <c r="H400" s="56" t="s">
        <v>508</v>
      </c>
      <c r="I400" s="7">
        <v>8</v>
      </c>
      <c r="J400" s="56" t="str">
        <f>VLOOKUP(Ruimtestaat[[#This Row],[Ruimte code]],Ruimtegroepen[[#All],[Code]:[Ruimte omschrijving]],2,FALSE)</f>
        <v>Kinderopvang</v>
      </c>
      <c r="K400" s="44" t="s">
        <v>18</v>
      </c>
      <c r="L400" s="47" t="s">
        <v>124</v>
      </c>
      <c r="M400" s="147">
        <v>7.7</v>
      </c>
      <c r="N400" s="44"/>
    </row>
    <row r="401" spans="1:14" ht="15" customHeight="1">
      <c r="A401" s="7">
        <v>6</v>
      </c>
      <c r="B401" s="55" t="str">
        <f>VLOOKUP(Ruimtestaat[[#This Row],[Code]],Locaties[[Code]:[Locatie]],2,FALSE)</f>
        <v>Juliana van Stolbergschool</v>
      </c>
      <c r="C401" s="55" t="str">
        <f>VLOOKUP(Ruimtestaat[[#This Row],[Code]],Locaties[[#All],[Code]:[Adres]],3,FALSE)</f>
        <v>Woeringenlaan 20</v>
      </c>
      <c r="D401" s="55" t="str">
        <f>VLOOKUP(Ruimtestaat[[#This Row],[Code]],Locaties[#All],4,FALSE)</f>
        <v>Waalwijk</v>
      </c>
      <c r="E401" s="56"/>
      <c r="F401" s="7" t="s">
        <v>392</v>
      </c>
      <c r="G401" s="7" t="s">
        <v>495</v>
      </c>
      <c r="H401" s="56" t="s">
        <v>510</v>
      </c>
      <c r="I401" s="7">
        <v>8</v>
      </c>
      <c r="J401" s="56" t="str">
        <f>VLOOKUP(Ruimtestaat[[#This Row],[Ruimte code]],Ruimtegroepen[[#All],[Code]:[Ruimte omschrijving]],2,FALSE)</f>
        <v>Kinderopvang</v>
      </c>
      <c r="K401" s="44" t="s">
        <v>18</v>
      </c>
      <c r="L401" s="47" t="s">
        <v>124</v>
      </c>
      <c r="M401" s="147">
        <v>43</v>
      </c>
      <c r="N401" s="44"/>
    </row>
    <row r="402" spans="1:14" ht="15" customHeight="1">
      <c r="A402" s="7">
        <v>6</v>
      </c>
      <c r="B402" s="55" t="str">
        <f>VLOOKUP(Ruimtestaat[[#This Row],[Code]],Locaties[[Code]:[Locatie]],2,FALSE)</f>
        <v>Juliana van Stolbergschool</v>
      </c>
      <c r="C402" s="55" t="str">
        <f>VLOOKUP(Ruimtestaat[[#This Row],[Code]],Locaties[[#All],[Code]:[Adres]],3,FALSE)</f>
        <v>Woeringenlaan 20</v>
      </c>
      <c r="D402" s="55" t="str">
        <f>VLOOKUP(Ruimtestaat[[#This Row],[Code]],Locaties[#All],4,FALSE)</f>
        <v>Waalwijk</v>
      </c>
      <c r="E402" s="56"/>
      <c r="F402" s="7" t="s">
        <v>392</v>
      </c>
      <c r="G402" s="7" t="s">
        <v>496</v>
      </c>
      <c r="H402" s="56" t="s">
        <v>508</v>
      </c>
      <c r="I402" s="7">
        <v>8</v>
      </c>
      <c r="J402" s="56" t="str">
        <f>VLOOKUP(Ruimtestaat[[#This Row],[Ruimte code]],Ruimtegroepen[[#All],[Code]:[Ruimte omschrijving]],2,FALSE)</f>
        <v>Kinderopvang</v>
      </c>
      <c r="K402" s="44" t="s">
        <v>18</v>
      </c>
      <c r="L402" s="47" t="s">
        <v>124</v>
      </c>
      <c r="M402" s="147">
        <v>7.7</v>
      </c>
      <c r="N402" s="44"/>
    </row>
    <row r="403" spans="1:14" ht="15" customHeight="1">
      <c r="A403" s="7">
        <v>6</v>
      </c>
      <c r="B403" s="55" t="str">
        <f>VLOOKUP(Ruimtestaat[[#This Row],[Code]],Locaties[[Code]:[Locatie]],2,FALSE)</f>
        <v>Juliana van Stolbergschool</v>
      </c>
      <c r="C403" s="55" t="str">
        <f>VLOOKUP(Ruimtestaat[[#This Row],[Code]],Locaties[[#All],[Code]:[Adres]],3,FALSE)</f>
        <v>Woeringenlaan 20</v>
      </c>
      <c r="D403" s="55" t="str">
        <f>VLOOKUP(Ruimtestaat[[#This Row],[Code]],Locaties[#All],4,FALSE)</f>
        <v>Waalwijk</v>
      </c>
      <c r="E403" s="56"/>
      <c r="F403" s="7" t="s">
        <v>392</v>
      </c>
      <c r="G403" s="7" t="s">
        <v>497</v>
      </c>
      <c r="H403" s="56" t="s">
        <v>508</v>
      </c>
      <c r="I403" s="7">
        <v>8</v>
      </c>
      <c r="J403" s="56" t="str">
        <f>VLOOKUP(Ruimtestaat[[#This Row],[Ruimte code]],Ruimtegroepen[[#All],[Code]:[Ruimte omschrijving]],2,FALSE)</f>
        <v>Kinderopvang</v>
      </c>
      <c r="K403" s="44" t="s">
        <v>18</v>
      </c>
      <c r="L403" s="47" t="s">
        <v>124</v>
      </c>
      <c r="M403" s="147">
        <v>7.7</v>
      </c>
      <c r="N403" s="44"/>
    </row>
    <row r="404" spans="1:14" ht="15" customHeight="1">
      <c r="A404" s="7">
        <v>6</v>
      </c>
      <c r="B404" s="55" t="str">
        <f>VLOOKUP(Ruimtestaat[[#This Row],[Code]],Locaties[[Code]:[Locatie]],2,FALSE)</f>
        <v>Juliana van Stolbergschool</v>
      </c>
      <c r="C404" s="55" t="str">
        <f>VLOOKUP(Ruimtestaat[[#This Row],[Code]],Locaties[[#All],[Code]:[Adres]],3,FALSE)</f>
        <v>Woeringenlaan 20</v>
      </c>
      <c r="D404" s="55" t="str">
        <f>VLOOKUP(Ruimtestaat[[#This Row],[Code]],Locaties[#All],4,FALSE)</f>
        <v>Waalwijk</v>
      </c>
      <c r="E404" s="56"/>
      <c r="F404" s="7" t="s">
        <v>401</v>
      </c>
      <c r="G404" s="7" t="s">
        <v>514</v>
      </c>
      <c r="H404" s="56" t="s">
        <v>504</v>
      </c>
      <c r="I404" s="7">
        <v>10</v>
      </c>
      <c r="J404" s="56" t="str">
        <f>VLOOKUP(Ruimtestaat[[#This Row],[Ruimte code]],Ruimtegroepen[[#All],[Code]:[Ruimte omschrijving]],2,FALSE)</f>
        <v>Trappenhuizen/lift</v>
      </c>
      <c r="K404" s="44" t="s">
        <v>18</v>
      </c>
      <c r="L404" s="47" t="s">
        <v>124</v>
      </c>
      <c r="M404" s="147">
        <v>9</v>
      </c>
      <c r="N404" s="44"/>
    </row>
    <row r="405" spans="1:14" ht="15" customHeight="1">
      <c r="A405" s="7">
        <v>6</v>
      </c>
      <c r="B405" s="55" t="str">
        <f>VLOOKUP(Ruimtestaat[[#This Row],[Code]],Locaties[[Code]:[Locatie]],2,FALSE)</f>
        <v>Juliana van Stolbergschool</v>
      </c>
      <c r="C405" s="55" t="str">
        <f>VLOOKUP(Ruimtestaat[[#This Row],[Code]],Locaties[[#All],[Code]:[Adres]],3,FALSE)</f>
        <v>Woeringenlaan 20</v>
      </c>
      <c r="D405" s="55" t="str">
        <f>VLOOKUP(Ruimtestaat[[#This Row],[Code]],Locaties[#All],4,FALSE)</f>
        <v>Waalwijk</v>
      </c>
      <c r="E405" s="56"/>
      <c r="F405" s="7" t="s">
        <v>401</v>
      </c>
      <c r="G405" s="7" t="s">
        <v>515</v>
      </c>
      <c r="H405" s="56" t="s">
        <v>398</v>
      </c>
      <c r="I405" s="7">
        <v>16</v>
      </c>
      <c r="J405" s="56" t="str">
        <f>VLOOKUP(Ruimtestaat[[#This Row],[Ruimte code]],Ruimtegroepen[[#All],[Code]:[Ruimte omschrijving]],2,FALSE)</f>
        <v>Leslokalen</v>
      </c>
      <c r="K405" s="44" t="s">
        <v>18</v>
      </c>
      <c r="L405" s="47" t="s">
        <v>124</v>
      </c>
      <c r="M405" s="147">
        <v>56</v>
      </c>
      <c r="N405" s="44"/>
    </row>
    <row r="406" spans="1:14" ht="15" customHeight="1">
      <c r="A406" s="7">
        <v>6</v>
      </c>
      <c r="B406" s="55" t="str">
        <f>VLOOKUP(Ruimtestaat[[#This Row],[Code]],Locaties[[Code]:[Locatie]],2,FALSE)</f>
        <v>Juliana van Stolbergschool</v>
      </c>
      <c r="C406" s="55" t="str">
        <f>VLOOKUP(Ruimtestaat[[#This Row],[Code]],Locaties[[#All],[Code]:[Adres]],3,FALSE)</f>
        <v>Woeringenlaan 20</v>
      </c>
      <c r="D406" s="55" t="str">
        <f>VLOOKUP(Ruimtestaat[[#This Row],[Code]],Locaties[#All],4,FALSE)</f>
        <v>Waalwijk</v>
      </c>
      <c r="E406" s="56"/>
      <c r="F406" s="7" t="s">
        <v>401</v>
      </c>
      <c r="G406" s="7" t="s">
        <v>516</v>
      </c>
      <c r="H406" s="56" t="s">
        <v>398</v>
      </c>
      <c r="I406" s="7">
        <v>16</v>
      </c>
      <c r="J406" s="56" t="str">
        <f>VLOOKUP(Ruimtestaat[[#This Row],[Ruimte code]],Ruimtegroepen[[#All],[Code]:[Ruimte omschrijving]],2,FALSE)</f>
        <v>Leslokalen</v>
      </c>
      <c r="K406" s="44" t="s">
        <v>18</v>
      </c>
      <c r="L406" s="47" t="s">
        <v>124</v>
      </c>
      <c r="M406" s="147">
        <v>58</v>
      </c>
      <c r="N406" s="44"/>
    </row>
    <row r="407" spans="1:14" ht="15" customHeight="1">
      <c r="A407" s="7">
        <v>6</v>
      </c>
      <c r="B407" s="55" t="str">
        <f>VLOOKUP(Ruimtestaat[[#This Row],[Code]],Locaties[[Code]:[Locatie]],2,FALSE)</f>
        <v>Juliana van Stolbergschool</v>
      </c>
      <c r="C407" s="55" t="str">
        <f>VLOOKUP(Ruimtestaat[[#This Row],[Code]],Locaties[[#All],[Code]:[Adres]],3,FALSE)</f>
        <v>Woeringenlaan 20</v>
      </c>
      <c r="D407" s="55" t="str">
        <f>VLOOKUP(Ruimtestaat[[#This Row],[Code]],Locaties[#All],4,FALSE)</f>
        <v>Waalwijk</v>
      </c>
      <c r="E407" s="56"/>
      <c r="F407" s="7" t="s">
        <v>401</v>
      </c>
      <c r="G407" s="7" t="s">
        <v>517</v>
      </c>
      <c r="H407" s="56" t="s">
        <v>128</v>
      </c>
      <c r="I407" s="7">
        <v>6</v>
      </c>
      <c r="J407" s="56" t="str">
        <f>VLOOKUP(Ruimtestaat[[#This Row],[Ruimte code]],Ruimtegroepen[[#All],[Code]:[Ruimte omschrijving]],2,FALSE)</f>
        <v>Gangen/hallen</v>
      </c>
      <c r="K407" s="44" t="s">
        <v>18</v>
      </c>
      <c r="L407" s="47" t="s">
        <v>124</v>
      </c>
      <c r="M407" s="147">
        <v>85</v>
      </c>
      <c r="N407" s="44"/>
    </row>
    <row r="408" spans="1:14" ht="15" customHeight="1">
      <c r="A408" s="7">
        <v>6</v>
      </c>
      <c r="B408" s="55" t="str">
        <f>VLOOKUP(Ruimtestaat[[#This Row],[Code]],Locaties[[Code]:[Locatie]],2,FALSE)</f>
        <v>Juliana van Stolbergschool</v>
      </c>
      <c r="C408" s="55" t="str">
        <f>VLOOKUP(Ruimtestaat[[#This Row],[Code]],Locaties[[#All],[Code]:[Adres]],3,FALSE)</f>
        <v>Woeringenlaan 20</v>
      </c>
      <c r="D408" s="55" t="str">
        <f>VLOOKUP(Ruimtestaat[[#This Row],[Code]],Locaties[#All],4,FALSE)</f>
        <v>Waalwijk</v>
      </c>
      <c r="E408" s="56"/>
      <c r="F408" s="7" t="s">
        <v>401</v>
      </c>
      <c r="G408" s="7" t="s">
        <v>518</v>
      </c>
      <c r="H408" s="56" t="s">
        <v>506</v>
      </c>
      <c r="I408" s="7">
        <v>2</v>
      </c>
      <c r="J408" s="56" t="str">
        <f>VLOOKUP(Ruimtestaat[[#This Row],[Ruimte code]],Ruimtegroepen[[#All],[Code]:[Ruimte omschrijving]],2,FALSE)</f>
        <v>Kantoren</v>
      </c>
      <c r="K408" s="44" t="s">
        <v>17</v>
      </c>
      <c r="L408" s="47" t="s">
        <v>6</v>
      </c>
      <c r="M408" s="147">
        <v>12.8</v>
      </c>
      <c r="N408" s="44"/>
    </row>
    <row r="409" spans="1:14" ht="15" customHeight="1">
      <c r="A409" s="7">
        <v>6</v>
      </c>
      <c r="B409" s="55" t="str">
        <f>VLOOKUP(Ruimtestaat[[#This Row],[Code]],Locaties[[Code]:[Locatie]],2,FALSE)</f>
        <v>Juliana van Stolbergschool</v>
      </c>
      <c r="C409" s="55" t="str">
        <f>VLOOKUP(Ruimtestaat[[#This Row],[Code]],Locaties[[#All],[Code]:[Adres]],3,FALSE)</f>
        <v>Woeringenlaan 20</v>
      </c>
      <c r="D409" s="55" t="str">
        <f>VLOOKUP(Ruimtestaat[[#This Row],[Code]],Locaties[#All],4,FALSE)</f>
        <v>Waalwijk</v>
      </c>
      <c r="E409" s="56"/>
      <c r="F409" s="7" t="s">
        <v>401</v>
      </c>
      <c r="G409" s="7" t="s">
        <v>519</v>
      </c>
      <c r="H409" s="56" t="s">
        <v>532</v>
      </c>
      <c r="I409" s="7">
        <v>6</v>
      </c>
      <c r="J409" s="56" t="str">
        <f>VLOOKUP(Ruimtestaat[[#This Row],[Ruimte code]],Ruimtegroepen[[#All],[Code]:[Ruimte omschrijving]],2,FALSE)</f>
        <v>Gangen/hallen</v>
      </c>
      <c r="K409" s="44" t="s">
        <v>17</v>
      </c>
      <c r="L409" s="47" t="s">
        <v>6</v>
      </c>
      <c r="M409" s="147">
        <v>5.8</v>
      </c>
      <c r="N409" s="44"/>
    </row>
    <row r="410" spans="1:14" ht="15" customHeight="1">
      <c r="A410" s="7">
        <v>6</v>
      </c>
      <c r="B410" s="55" t="str">
        <f>VLOOKUP(Ruimtestaat[[#This Row],[Code]],Locaties[[Code]:[Locatie]],2,FALSE)</f>
        <v>Juliana van Stolbergschool</v>
      </c>
      <c r="C410" s="55" t="str">
        <f>VLOOKUP(Ruimtestaat[[#This Row],[Code]],Locaties[[#All],[Code]:[Adres]],3,FALSE)</f>
        <v>Woeringenlaan 20</v>
      </c>
      <c r="D410" s="55" t="str">
        <f>VLOOKUP(Ruimtestaat[[#This Row],[Code]],Locaties[#All],4,FALSE)</f>
        <v>Waalwijk</v>
      </c>
      <c r="E410" s="56"/>
      <c r="F410" s="7" t="s">
        <v>401</v>
      </c>
      <c r="G410" s="7" t="s">
        <v>520</v>
      </c>
      <c r="H410" s="56" t="s">
        <v>403</v>
      </c>
      <c r="I410" s="7">
        <v>11</v>
      </c>
      <c r="J410" s="56" t="str">
        <f>VLOOKUP(Ruimtestaat[[#This Row],[Ruimte code]],Ruimtegroepen[[#All],[Code]:[Ruimte omschrijving]],2,FALSE)</f>
        <v>Garderobes</v>
      </c>
      <c r="K410" s="44" t="s">
        <v>18</v>
      </c>
      <c r="L410" s="47" t="s">
        <v>124</v>
      </c>
      <c r="M410" s="147">
        <v>12.5</v>
      </c>
      <c r="N410" s="44"/>
    </row>
    <row r="411" spans="1:14" ht="15" customHeight="1">
      <c r="A411" s="7">
        <v>6</v>
      </c>
      <c r="B411" s="55" t="str">
        <f>VLOOKUP(Ruimtestaat[[#This Row],[Code]],Locaties[[Code]:[Locatie]],2,FALSE)</f>
        <v>Juliana van Stolbergschool</v>
      </c>
      <c r="C411" s="55" t="str">
        <f>VLOOKUP(Ruimtestaat[[#This Row],[Code]],Locaties[[#All],[Code]:[Adres]],3,FALSE)</f>
        <v>Woeringenlaan 20</v>
      </c>
      <c r="D411" s="55" t="str">
        <f>VLOOKUP(Ruimtestaat[[#This Row],[Code]],Locaties[#All],4,FALSE)</f>
        <v>Waalwijk</v>
      </c>
      <c r="E411" s="56"/>
      <c r="F411" s="7" t="s">
        <v>401</v>
      </c>
      <c r="H411" s="56" t="s">
        <v>136</v>
      </c>
      <c r="I411" s="7">
        <v>5</v>
      </c>
      <c r="J411" s="56" t="str">
        <f>VLOOKUP(Ruimtestaat[[#This Row],[Ruimte code]],Ruimtegroepen[[#All],[Code]:[Ruimte omschrijving]],2,FALSE)</f>
        <v>Sanitair</v>
      </c>
      <c r="K411" s="44" t="s">
        <v>19</v>
      </c>
      <c r="L411" s="47" t="s">
        <v>366</v>
      </c>
      <c r="M411" s="147">
        <v>14.5</v>
      </c>
      <c r="N411" s="44"/>
    </row>
    <row r="412" spans="1:14" ht="15" customHeight="1">
      <c r="A412" s="7">
        <v>6</v>
      </c>
      <c r="B412" s="55" t="str">
        <f>VLOOKUP(Ruimtestaat[[#This Row],[Code]],Locaties[[Code]:[Locatie]],2,FALSE)</f>
        <v>Juliana van Stolbergschool</v>
      </c>
      <c r="C412" s="55" t="str">
        <f>VLOOKUP(Ruimtestaat[[#This Row],[Code]],Locaties[[#All],[Code]:[Adres]],3,FALSE)</f>
        <v>Woeringenlaan 20</v>
      </c>
      <c r="D412" s="55" t="str">
        <f>VLOOKUP(Ruimtestaat[[#This Row],[Code]],Locaties[#All],4,FALSE)</f>
        <v>Waalwijk</v>
      </c>
      <c r="E412" s="56"/>
      <c r="F412" s="7" t="s">
        <v>401</v>
      </c>
      <c r="G412" s="7" t="s">
        <v>517</v>
      </c>
      <c r="H412" s="56" t="s">
        <v>398</v>
      </c>
      <c r="I412" s="7">
        <v>16</v>
      </c>
      <c r="J412" s="56" t="str">
        <f>VLOOKUP(Ruimtestaat[[#This Row],[Ruimte code]],Ruimtegroepen[[#All],[Code]:[Ruimte omschrijving]],2,FALSE)</f>
        <v>Leslokalen</v>
      </c>
      <c r="K412" s="44" t="s">
        <v>18</v>
      </c>
      <c r="L412" s="47" t="s">
        <v>124</v>
      </c>
      <c r="M412" s="147">
        <v>57</v>
      </c>
      <c r="N412" s="44"/>
    </row>
    <row r="413" spans="1:14" ht="15" customHeight="1">
      <c r="A413" s="7">
        <v>6</v>
      </c>
      <c r="B413" s="55" t="str">
        <f>VLOOKUP(Ruimtestaat[[#This Row],[Code]],Locaties[[Code]:[Locatie]],2,FALSE)</f>
        <v>Juliana van Stolbergschool</v>
      </c>
      <c r="C413" s="55" t="str">
        <f>VLOOKUP(Ruimtestaat[[#This Row],[Code]],Locaties[[#All],[Code]:[Adres]],3,FALSE)</f>
        <v>Woeringenlaan 20</v>
      </c>
      <c r="D413" s="55" t="str">
        <f>VLOOKUP(Ruimtestaat[[#This Row],[Code]],Locaties[#All],4,FALSE)</f>
        <v>Waalwijk</v>
      </c>
      <c r="E413" s="56"/>
      <c r="F413" s="7" t="s">
        <v>401</v>
      </c>
      <c r="G413" s="7" t="s">
        <v>521</v>
      </c>
      <c r="H413" s="56" t="s">
        <v>398</v>
      </c>
      <c r="I413" s="7">
        <v>16</v>
      </c>
      <c r="J413" s="56" t="str">
        <f>VLOOKUP(Ruimtestaat[[#This Row],[Ruimte code]],Ruimtegroepen[[#All],[Code]:[Ruimte omschrijving]],2,FALSE)</f>
        <v>Leslokalen</v>
      </c>
      <c r="K413" s="44" t="s">
        <v>18</v>
      </c>
      <c r="L413" s="47" t="s">
        <v>124</v>
      </c>
      <c r="M413" s="147">
        <v>63</v>
      </c>
      <c r="N413" s="44"/>
    </row>
    <row r="414" spans="1:14" ht="15" customHeight="1">
      <c r="A414" s="7">
        <v>6</v>
      </c>
      <c r="B414" s="55" t="str">
        <f>VLOOKUP(Ruimtestaat[[#This Row],[Code]],Locaties[[Code]:[Locatie]],2,FALSE)</f>
        <v>Juliana van Stolbergschool</v>
      </c>
      <c r="C414" s="55" t="str">
        <f>VLOOKUP(Ruimtestaat[[#This Row],[Code]],Locaties[[#All],[Code]:[Adres]],3,FALSE)</f>
        <v>Woeringenlaan 20</v>
      </c>
      <c r="D414" s="55" t="str">
        <f>VLOOKUP(Ruimtestaat[[#This Row],[Code]],Locaties[#All],4,FALSE)</f>
        <v>Waalwijk</v>
      </c>
      <c r="E414" s="56"/>
      <c r="F414" s="7" t="s">
        <v>401</v>
      </c>
      <c r="G414" s="7" t="s">
        <v>522</v>
      </c>
      <c r="H414" s="56" t="s">
        <v>504</v>
      </c>
      <c r="I414" s="7">
        <v>10</v>
      </c>
      <c r="J414" s="56" t="str">
        <f>VLOOKUP(Ruimtestaat[[#This Row],[Ruimte code]],Ruimtegroepen[[#All],[Code]:[Ruimte omschrijving]],2,FALSE)</f>
        <v>Trappenhuizen/lift</v>
      </c>
      <c r="K414" s="44" t="s">
        <v>18</v>
      </c>
      <c r="L414" s="47" t="s">
        <v>124</v>
      </c>
      <c r="M414" s="147">
        <v>9</v>
      </c>
      <c r="N414" s="44"/>
    </row>
    <row r="415" spans="1:14" ht="15" customHeight="1">
      <c r="A415" s="7">
        <v>6</v>
      </c>
      <c r="B415" s="55" t="str">
        <f>VLOOKUP(Ruimtestaat[[#This Row],[Code]],Locaties[[Code]:[Locatie]],2,FALSE)</f>
        <v>Juliana van Stolbergschool</v>
      </c>
      <c r="C415" s="55" t="str">
        <f>VLOOKUP(Ruimtestaat[[#This Row],[Code]],Locaties[[#All],[Code]:[Adres]],3,FALSE)</f>
        <v>Woeringenlaan 20</v>
      </c>
      <c r="D415" s="55" t="str">
        <f>VLOOKUP(Ruimtestaat[[#This Row],[Code]],Locaties[#All],4,FALSE)</f>
        <v>Waalwijk</v>
      </c>
      <c r="E415" s="56"/>
      <c r="F415" s="7" t="s">
        <v>401</v>
      </c>
      <c r="G415" s="7" t="s">
        <v>523</v>
      </c>
      <c r="H415" s="56" t="s">
        <v>398</v>
      </c>
      <c r="I415" s="7">
        <v>16</v>
      </c>
      <c r="J415" s="56" t="str">
        <f>VLOOKUP(Ruimtestaat[[#This Row],[Ruimte code]],Ruimtegroepen[[#All],[Code]:[Ruimte omschrijving]],2,FALSE)</f>
        <v>Leslokalen</v>
      </c>
      <c r="K415" s="44" t="s">
        <v>18</v>
      </c>
      <c r="L415" s="47" t="s">
        <v>124</v>
      </c>
      <c r="M415" s="147">
        <v>56</v>
      </c>
      <c r="N415" s="44"/>
    </row>
    <row r="416" spans="1:14" ht="15" customHeight="1">
      <c r="A416" s="7">
        <v>6</v>
      </c>
      <c r="B416" s="55" t="str">
        <f>VLOOKUP(Ruimtestaat[[#This Row],[Code]],Locaties[[Code]:[Locatie]],2,FALSE)</f>
        <v>Juliana van Stolbergschool</v>
      </c>
      <c r="C416" s="55" t="str">
        <f>VLOOKUP(Ruimtestaat[[#This Row],[Code]],Locaties[[#All],[Code]:[Adres]],3,FALSE)</f>
        <v>Woeringenlaan 20</v>
      </c>
      <c r="D416" s="55" t="str">
        <f>VLOOKUP(Ruimtestaat[[#This Row],[Code]],Locaties[#All],4,FALSE)</f>
        <v>Waalwijk</v>
      </c>
      <c r="E416" s="56"/>
      <c r="F416" s="7" t="s">
        <v>401</v>
      </c>
      <c r="G416" s="7" t="s">
        <v>524</v>
      </c>
      <c r="H416" s="56" t="s">
        <v>398</v>
      </c>
      <c r="I416" s="7">
        <v>16</v>
      </c>
      <c r="J416" s="56" t="str">
        <f>VLOOKUP(Ruimtestaat[[#This Row],[Ruimte code]],Ruimtegroepen[[#All],[Code]:[Ruimte omschrijving]],2,FALSE)</f>
        <v>Leslokalen</v>
      </c>
      <c r="K416" s="44" t="s">
        <v>18</v>
      </c>
      <c r="L416" s="47" t="s">
        <v>124</v>
      </c>
      <c r="M416" s="147">
        <v>58</v>
      </c>
      <c r="N416" s="44"/>
    </row>
    <row r="417" spans="1:14" ht="15" customHeight="1">
      <c r="A417" s="7">
        <v>6</v>
      </c>
      <c r="B417" s="55" t="str">
        <f>VLOOKUP(Ruimtestaat[[#This Row],[Code]],Locaties[[Code]:[Locatie]],2,FALSE)</f>
        <v>Juliana van Stolbergschool</v>
      </c>
      <c r="C417" s="55" t="str">
        <f>VLOOKUP(Ruimtestaat[[#This Row],[Code]],Locaties[[#All],[Code]:[Adres]],3,FALSE)</f>
        <v>Woeringenlaan 20</v>
      </c>
      <c r="D417" s="55" t="str">
        <f>VLOOKUP(Ruimtestaat[[#This Row],[Code]],Locaties[#All],4,FALSE)</f>
        <v>Waalwijk</v>
      </c>
      <c r="E417" s="56"/>
      <c r="F417" s="7" t="s">
        <v>401</v>
      </c>
      <c r="G417" s="7" t="s">
        <v>525</v>
      </c>
      <c r="H417" s="56" t="s">
        <v>128</v>
      </c>
      <c r="I417" s="7">
        <v>6</v>
      </c>
      <c r="J417" s="56" t="str">
        <f>VLOOKUP(Ruimtestaat[[#This Row],[Ruimte code]],Ruimtegroepen[[#All],[Code]:[Ruimte omschrijving]],2,FALSE)</f>
        <v>Gangen/hallen</v>
      </c>
      <c r="K417" s="44" t="s">
        <v>18</v>
      </c>
      <c r="L417" s="47" t="s">
        <v>124</v>
      </c>
      <c r="M417" s="147">
        <v>85</v>
      </c>
      <c r="N417" s="44"/>
    </row>
    <row r="418" spans="1:14" ht="15" customHeight="1">
      <c r="A418" s="7">
        <v>6</v>
      </c>
      <c r="B418" s="55" t="str">
        <f>VLOOKUP(Ruimtestaat[[#This Row],[Code]],Locaties[[Code]:[Locatie]],2,FALSE)</f>
        <v>Juliana van Stolbergschool</v>
      </c>
      <c r="C418" s="55" t="str">
        <f>VLOOKUP(Ruimtestaat[[#This Row],[Code]],Locaties[[#All],[Code]:[Adres]],3,FALSE)</f>
        <v>Woeringenlaan 20</v>
      </c>
      <c r="D418" s="55" t="str">
        <f>VLOOKUP(Ruimtestaat[[#This Row],[Code]],Locaties[#All],4,FALSE)</f>
        <v>Waalwijk</v>
      </c>
      <c r="E418" s="56"/>
      <c r="F418" s="7" t="s">
        <v>401</v>
      </c>
      <c r="G418" s="7" t="s">
        <v>526</v>
      </c>
      <c r="H418" s="56" t="s">
        <v>506</v>
      </c>
      <c r="I418" s="7">
        <v>2</v>
      </c>
      <c r="J418" s="56" t="str">
        <f>VLOOKUP(Ruimtestaat[[#This Row],[Ruimte code]],Ruimtegroepen[[#All],[Code]:[Ruimte omschrijving]],2,FALSE)</f>
        <v>Kantoren</v>
      </c>
      <c r="K418" s="44" t="s">
        <v>17</v>
      </c>
      <c r="L418" s="47" t="s">
        <v>6</v>
      </c>
      <c r="M418" s="147">
        <v>12.8</v>
      </c>
      <c r="N418" s="44"/>
    </row>
    <row r="419" spans="1:14" ht="15" customHeight="1">
      <c r="A419" s="7">
        <v>6</v>
      </c>
      <c r="B419" s="55" t="str">
        <f>VLOOKUP(Ruimtestaat[[#This Row],[Code]],Locaties[[Code]:[Locatie]],2,FALSE)</f>
        <v>Juliana van Stolbergschool</v>
      </c>
      <c r="C419" s="55" t="str">
        <f>VLOOKUP(Ruimtestaat[[#This Row],[Code]],Locaties[[#All],[Code]:[Adres]],3,FALSE)</f>
        <v>Woeringenlaan 20</v>
      </c>
      <c r="D419" s="55" t="str">
        <f>VLOOKUP(Ruimtestaat[[#This Row],[Code]],Locaties[#All],4,FALSE)</f>
        <v>Waalwijk</v>
      </c>
      <c r="E419" s="56"/>
      <c r="F419" s="7" t="s">
        <v>401</v>
      </c>
      <c r="G419" s="7" t="s">
        <v>527</v>
      </c>
      <c r="H419" s="56" t="s">
        <v>532</v>
      </c>
      <c r="I419" s="7">
        <v>6</v>
      </c>
      <c r="J419" s="56" t="str">
        <f>VLOOKUP(Ruimtestaat[[#This Row],[Ruimte code]],Ruimtegroepen[[#All],[Code]:[Ruimte omschrijving]],2,FALSE)</f>
        <v>Gangen/hallen</v>
      </c>
      <c r="K419" s="44" t="s">
        <v>17</v>
      </c>
      <c r="L419" s="47" t="s">
        <v>6</v>
      </c>
      <c r="M419" s="147">
        <v>5.8</v>
      </c>
      <c r="N419" s="44"/>
    </row>
    <row r="420" spans="1:14" ht="15" customHeight="1">
      <c r="A420" s="7">
        <v>6</v>
      </c>
      <c r="B420" s="55" t="str">
        <f>VLOOKUP(Ruimtestaat[[#This Row],[Code]],Locaties[[Code]:[Locatie]],2,FALSE)</f>
        <v>Juliana van Stolbergschool</v>
      </c>
      <c r="C420" s="55" t="str">
        <f>VLOOKUP(Ruimtestaat[[#This Row],[Code]],Locaties[[#All],[Code]:[Adres]],3,FALSE)</f>
        <v>Woeringenlaan 20</v>
      </c>
      <c r="D420" s="55" t="str">
        <f>VLOOKUP(Ruimtestaat[[#This Row],[Code]],Locaties[#All],4,FALSE)</f>
        <v>Waalwijk</v>
      </c>
      <c r="E420" s="56"/>
      <c r="F420" s="7" t="s">
        <v>401</v>
      </c>
      <c r="G420" s="7" t="s">
        <v>528</v>
      </c>
      <c r="H420" s="56" t="s">
        <v>403</v>
      </c>
      <c r="I420" s="7">
        <v>11</v>
      </c>
      <c r="J420" s="56" t="str">
        <f>VLOOKUP(Ruimtestaat[[#This Row],[Ruimte code]],Ruimtegroepen[[#All],[Code]:[Ruimte omschrijving]],2,FALSE)</f>
        <v>Garderobes</v>
      </c>
      <c r="K420" s="44" t="s">
        <v>18</v>
      </c>
      <c r="L420" s="47" t="s">
        <v>124</v>
      </c>
      <c r="M420" s="147">
        <v>12.5</v>
      </c>
      <c r="N420" s="44"/>
    </row>
    <row r="421" spans="1:14" ht="15" customHeight="1">
      <c r="A421" s="7">
        <v>6</v>
      </c>
      <c r="B421" s="55" t="str">
        <f>VLOOKUP(Ruimtestaat[[#This Row],[Code]],Locaties[[Code]:[Locatie]],2,FALSE)</f>
        <v>Juliana van Stolbergschool</v>
      </c>
      <c r="C421" s="55" t="str">
        <f>VLOOKUP(Ruimtestaat[[#This Row],[Code]],Locaties[[#All],[Code]:[Adres]],3,FALSE)</f>
        <v>Woeringenlaan 20</v>
      </c>
      <c r="D421" s="55" t="str">
        <f>VLOOKUP(Ruimtestaat[[#This Row],[Code]],Locaties[#All],4,FALSE)</f>
        <v>Waalwijk</v>
      </c>
      <c r="E421" s="56"/>
      <c r="F421" s="7" t="s">
        <v>401</v>
      </c>
      <c r="G421" s="7" t="s">
        <v>529</v>
      </c>
      <c r="H421" s="56" t="s">
        <v>136</v>
      </c>
      <c r="I421" s="7">
        <v>5</v>
      </c>
      <c r="J421" s="56" t="str">
        <f>VLOOKUP(Ruimtestaat[[#This Row],[Ruimte code]],Ruimtegroepen[[#All],[Code]:[Ruimte omschrijving]],2,FALSE)</f>
        <v>Sanitair</v>
      </c>
      <c r="K421" s="44" t="s">
        <v>19</v>
      </c>
      <c r="L421" s="47" t="s">
        <v>366</v>
      </c>
      <c r="M421" s="147">
        <v>14.5</v>
      </c>
      <c r="N421" s="44"/>
    </row>
    <row r="422" spans="1:14" ht="15" customHeight="1">
      <c r="A422" s="7">
        <v>6</v>
      </c>
      <c r="B422" s="55" t="str">
        <f>VLOOKUP(Ruimtestaat[[#This Row],[Code]],Locaties[[Code]:[Locatie]],2,FALSE)</f>
        <v>Juliana van Stolbergschool</v>
      </c>
      <c r="C422" s="55" t="str">
        <f>VLOOKUP(Ruimtestaat[[#This Row],[Code]],Locaties[[#All],[Code]:[Adres]],3,FALSE)</f>
        <v>Woeringenlaan 20</v>
      </c>
      <c r="D422" s="55" t="str">
        <f>VLOOKUP(Ruimtestaat[[#This Row],[Code]],Locaties[#All],4,FALSE)</f>
        <v>Waalwijk</v>
      </c>
      <c r="E422" s="56"/>
      <c r="F422" s="7" t="s">
        <v>401</v>
      </c>
      <c r="G422" s="7" t="s">
        <v>530</v>
      </c>
      <c r="H422" s="56" t="s">
        <v>398</v>
      </c>
      <c r="I422" s="7">
        <v>16</v>
      </c>
      <c r="J422" s="56" t="str">
        <f>VLOOKUP(Ruimtestaat[[#This Row],[Ruimte code]],Ruimtegroepen[[#All],[Code]:[Ruimte omschrijving]],2,FALSE)</f>
        <v>Leslokalen</v>
      </c>
      <c r="K422" s="44" t="s">
        <v>18</v>
      </c>
      <c r="L422" s="47" t="s">
        <v>124</v>
      </c>
      <c r="M422" s="147">
        <v>57</v>
      </c>
      <c r="N422" s="44"/>
    </row>
    <row r="423" spans="1:14" ht="15" customHeight="1">
      <c r="A423" s="7">
        <v>6</v>
      </c>
      <c r="B423" s="55" t="str">
        <f>VLOOKUP(Ruimtestaat[[#This Row],[Code]],Locaties[[Code]:[Locatie]],2,FALSE)</f>
        <v>Juliana van Stolbergschool</v>
      </c>
      <c r="C423" s="55" t="str">
        <f>VLOOKUP(Ruimtestaat[[#This Row],[Code]],Locaties[[#All],[Code]:[Adres]],3,FALSE)</f>
        <v>Woeringenlaan 20</v>
      </c>
      <c r="D423" s="55" t="str">
        <f>VLOOKUP(Ruimtestaat[[#This Row],[Code]],Locaties[#All],4,FALSE)</f>
        <v>Waalwijk</v>
      </c>
      <c r="E423" s="56"/>
      <c r="F423" s="7" t="s">
        <v>401</v>
      </c>
      <c r="G423" s="7" t="s">
        <v>531</v>
      </c>
      <c r="H423" s="56" t="s">
        <v>398</v>
      </c>
      <c r="I423" s="7">
        <v>16</v>
      </c>
      <c r="J423" s="56" t="str">
        <f>VLOOKUP(Ruimtestaat[[#This Row],[Ruimte code]],Ruimtegroepen[[#All],[Code]:[Ruimte omschrijving]],2,FALSE)</f>
        <v>Leslokalen</v>
      </c>
      <c r="K423" s="44" t="s">
        <v>18</v>
      </c>
      <c r="L423" s="47" t="s">
        <v>124</v>
      </c>
      <c r="M423" s="147">
        <v>63</v>
      </c>
      <c r="N423" s="44"/>
    </row>
    <row r="424" spans="1:14" ht="15" customHeight="1">
      <c r="A424" s="7">
        <v>7</v>
      </c>
      <c r="B424" s="55" t="str">
        <f>VLOOKUP(Ruimtestaat[[#This Row],[Code]],Locaties[[Code]:[Locatie]],2,FALSE)</f>
        <v xml:space="preserve">Koningsschool </v>
      </c>
      <c r="C424" s="55" t="str">
        <f>VLOOKUP(Ruimtestaat[[#This Row],[Code]],Locaties[[#All],[Code]:[Adres]],3,FALSE)</f>
        <v>Burgemeester Van Casterenstraat 41</v>
      </c>
      <c r="D424" s="55" t="str">
        <f>VLOOKUP(Ruimtestaat[[#This Row],[Code]],Locaties[#All],4,FALSE)</f>
        <v>Waalwijk</v>
      </c>
      <c r="E424" s="56"/>
      <c r="F424" s="44" t="s">
        <v>392</v>
      </c>
      <c r="G424" s="7" t="s">
        <v>380</v>
      </c>
      <c r="H424" s="56" t="s">
        <v>8</v>
      </c>
      <c r="I424" s="7">
        <v>7</v>
      </c>
      <c r="J424" s="56" t="str">
        <f>VLOOKUP(Ruimtestaat[[#This Row],[Ruimte code]],Ruimtegroepen[[#All],[Code]:[Ruimte omschrijving]],2,FALSE)</f>
        <v>Entree</v>
      </c>
      <c r="K424" s="44" t="s">
        <v>17</v>
      </c>
      <c r="L424" s="47" t="s">
        <v>6</v>
      </c>
      <c r="M424" s="147">
        <v>8.5</v>
      </c>
      <c r="N424" s="149"/>
    </row>
    <row r="425" spans="1:14" ht="15" customHeight="1">
      <c r="A425" s="7">
        <v>7</v>
      </c>
      <c r="B425" s="55" t="str">
        <f>VLOOKUP(Ruimtestaat[[#This Row],[Code]],Locaties[[Code]:[Locatie]],2,FALSE)</f>
        <v xml:space="preserve">Koningsschool </v>
      </c>
      <c r="C425" s="55" t="str">
        <f>VLOOKUP(Ruimtestaat[[#This Row],[Code]],Locaties[[#All],[Code]:[Adres]],3,FALSE)</f>
        <v>Burgemeester Van Casterenstraat 41</v>
      </c>
      <c r="D425" s="55" t="str">
        <f>VLOOKUP(Ruimtestaat[[#This Row],[Code]],Locaties[#All],4,FALSE)</f>
        <v>Waalwijk</v>
      </c>
      <c r="E425" s="56"/>
      <c r="F425" s="44" t="s">
        <v>392</v>
      </c>
      <c r="G425" s="7" t="s">
        <v>188</v>
      </c>
      <c r="H425" s="56" t="s">
        <v>128</v>
      </c>
      <c r="I425" s="7">
        <v>6</v>
      </c>
      <c r="J425" s="56" t="str">
        <f>VLOOKUP(Ruimtestaat[[#This Row],[Ruimte code]],Ruimtegroepen[[#All],[Code]:[Ruimte omschrijving]],2,FALSE)</f>
        <v>Gangen/hallen</v>
      </c>
      <c r="K425" s="44" t="s">
        <v>18</v>
      </c>
      <c r="L425" s="47" t="s">
        <v>124</v>
      </c>
      <c r="M425" s="147">
        <v>56</v>
      </c>
      <c r="N425" s="149"/>
    </row>
    <row r="426" spans="1:14" ht="15" customHeight="1">
      <c r="A426" s="7">
        <v>7</v>
      </c>
      <c r="B426" s="55" t="str">
        <f>VLOOKUP(Ruimtestaat[[#This Row],[Code]],Locaties[[Code]:[Locatie]],2,FALSE)</f>
        <v xml:space="preserve">Koningsschool </v>
      </c>
      <c r="C426" s="55" t="str">
        <f>VLOOKUP(Ruimtestaat[[#This Row],[Code]],Locaties[[#All],[Code]:[Adres]],3,FALSE)</f>
        <v>Burgemeester Van Casterenstraat 41</v>
      </c>
      <c r="D426" s="55" t="str">
        <f>VLOOKUP(Ruimtestaat[[#This Row],[Code]],Locaties[#All],4,FALSE)</f>
        <v>Waalwijk</v>
      </c>
      <c r="E426" s="56"/>
      <c r="F426" s="44" t="s">
        <v>392</v>
      </c>
      <c r="G426" s="7" t="s">
        <v>381</v>
      </c>
      <c r="H426" s="56" t="s">
        <v>134</v>
      </c>
      <c r="I426" s="7">
        <v>16</v>
      </c>
      <c r="J426" s="56" t="str">
        <f>VLOOKUP(Ruimtestaat[[#This Row],[Ruimte code]],Ruimtegroepen[[#All],[Code]:[Ruimte omschrijving]],2,FALSE)</f>
        <v>Leslokalen</v>
      </c>
      <c r="K426" s="44" t="s">
        <v>18</v>
      </c>
      <c r="L426" s="47" t="s">
        <v>124</v>
      </c>
      <c r="M426" s="147">
        <v>96</v>
      </c>
      <c r="N426" s="149"/>
    </row>
    <row r="427" spans="1:14" ht="15" customHeight="1">
      <c r="A427" s="7">
        <v>7</v>
      </c>
      <c r="B427" s="55" t="str">
        <f>VLOOKUP(Ruimtestaat[[#This Row],[Code]],Locaties[[Code]:[Locatie]],2,FALSE)</f>
        <v xml:space="preserve">Koningsschool </v>
      </c>
      <c r="C427" s="55" t="str">
        <f>VLOOKUP(Ruimtestaat[[#This Row],[Code]],Locaties[[#All],[Code]:[Adres]],3,FALSE)</f>
        <v>Burgemeester Van Casterenstraat 41</v>
      </c>
      <c r="D427" s="55" t="str">
        <f>VLOOKUP(Ruimtestaat[[#This Row],[Code]],Locaties[#All],4,FALSE)</f>
        <v>Waalwijk</v>
      </c>
      <c r="E427" s="56"/>
      <c r="F427" s="44" t="s">
        <v>392</v>
      </c>
      <c r="G427" s="7" t="s">
        <v>132</v>
      </c>
      <c r="H427" s="56" t="s">
        <v>134</v>
      </c>
      <c r="I427" s="7">
        <v>16</v>
      </c>
      <c r="J427" s="56" t="str">
        <f>VLOOKUP(Ruimtestaat[[#This Row],[Ruimte code]],Ruimtegroepen[[#All],[Code]:[Ruimte omschrijving]],2,FALSE)</f>
        <v>Leslokalen</v>
      </c>
      <c r="K427" s="44" t="s">
        <v>18</v>
      </c>
      <c r="L427" s="47" t="s">
        <v>124</v>
      </c>
      <c r="M427" s="147">
        <v>71</v>
      </c>
      <c r="N427" s="149"/>
    </row>
    <row r="428" spans="1:14" ht="15" customHeight="1">
      <c r="A428" s="7">
        <v>7</v>
      </c>
      <c r="B428" s="55" t="str">
        <f>VLOOKUP(Ruimtestaat[[#This Row],[Code]],Locaties[[Code]:[Locatie]],2,FALSE)</f>
        <v xml:space="preserve">Koningsschool </v>
      </c>
      <c r="C428" s="55" t="str">
        <f>VLOOKUP(Ruimtestaat[[#This Row],[Code]],Locaties[[#All],[Code]:[Adres]],3,FALSE)</f>
        <v>Burgemeester Van Casterenstraat 41</v>
      </c>
      <c r="D428" s="55" t="str">
        <f>VLOOKUP(Ruimtestaat[[#This Row],[Code]],Locaties[#All],4,FALSE)</f>
        <v>Waalwijk</v>
      </c>
      <c r="E428" s="56"/>
      <c r="F428" s="44" t="s">
        <v>392</v>
      </c>
      <c r="G428" s="7" t="s">
        <v>382</v>
      </c>
      <c r="H428" s="56" t="s">
        <v>134</v>
      </c>
      <c r="I428" s="7">
        <v>16</v>
      </c>
      <c r="J428" s="56" t="str">
        <f>VLOOKUP(Ruimtestaat[[#This Row],[Ruimte code]],Ruimtegroepen[[#All],[Code]:[Ruimte omschrijving]],2,FALSE)</f>
        <v>Leslokalen</v>
      </c>
      <c r="K428" s="44" t="s">
        <v>18</v>
      </c>
      <c r="L428" s="47" t="s">
        <v>124</v>
      </c>
      <c r="M428" s="147">
        <v>85</v>
      </c>
      <c r="N428" s="44"/>
    </row>
    <row r="429" spans="1:14" ht="15" customHeight="1">
      <c r="A429" s="7">
        <v>7</v>
      </c>
      <c r="B429" s="55" t="str">
        <f>VLOOKUP(Ruimtestaat[[#This Row],[Code]],Locaties[[Code]:[Locatie]],2,FALSE)</f>
        <v xml:space="preserve">Koningsschool </v>
      </c>
      <c r="C429" s="55" t="str">
        <f>VLOOKUP(Ruimtestaat[[#This Row],[Code]],Locaties[[#All],[Code]:[Adres]],3,FALSE)</f>
        <v>Burgemeester Van Casterenstraat 41</v>
      </c>
      <c r="D429" s="55" t="str">
        <f>VLOOKUP(Ruimtestaat[[#This Row],[Code]],Locaties[#All],4,FALSE)</f>
        <v>Waalwijk</v>
      </c>
      <c r="E429" s="56"/>
      <c r="F429" s="44" t="s">
        <v>392</v>
      </c>
      <c r="G429" s="7" t="s">
        <v>383</v>
      </c>
      <c r="H429" s="56" t="s">
        <v>139</v>
      </c>
      <c r="I429" s="7">
        <v>2</v>
      </c>
      <c r="J429" s="56" t="str">
        <f>VLOOKUP(Ruimtestaat[[#This Row],[Ruimte code]],Ruimtegroepen[[#All],[Code]:[Ruimte omschrijving]],2,FALSE)</f>
        <v>Kantoren</v>
      </c>
      <c r="K429" s="44" t="s">
        <v>17</v>
      </c>
      <c r="L429" s="47" t="s">
        <v>6</v>
      </c>
      <c r="M429" s="147">
        <v>20</v>
      </c>
      <c r="N429" s="149"/>
    </row>
    <row r="430" spans="1:14" ht="15" customHeight="1">
      <c r="A430" s="7">
        <v>7</v>
      </c>
      <c r="B430" s="55" t="str">
        <f>VLOOKUP(Ruimtestaat[[#This Row],[Code]],Locaties[[Code]:[Locatie]],2,FALSE)</f>
        <v xml:space="preserve">Koningsschool </v>
      </c>
      <c r="C430" s="55" t="str">
        <f>VLOOKUP(Ruimtestaat[[#This Row],[Code]],Locaties[[#All],[Code]:[Adres]],3,FALSE)</f>
        <v>Burgemeester Van Casterenstraat 41</v>
      </c>
      <c r="D430" s="55" t="str">
        <f>VLOOKUP(Ruimtestaat[[#This Row],[Code]],Locaties[#All],4,FALSE)</f>
        <v>Waalwijk</v>
      </c>
      <c r="E430" s="56"/>
      <c r="F430" s="44" t="s">
        <v>392</v>
      </c>
      <c r="G430" s="7" t="s">
        <v>187</v>
      </c>
      <c r="H430" s="56" t="s">
        <v>136</v>
      </c>
      <c r="I430" s="7">
        <v>5</v>
      </c>
      <c r="J430" s="56" t="str">
        <f>VLOOKUP(Ruimtestaat[[#This Row],[Ruimte code]],Ruimtegroepen[[#All],[Code]:[Ruimte omschrijving]],2,FALSE)</f>
        <v>Sanitair</v>
      </c>
      <c r="K430" s="44" t="s">
        <v>18</v>
      </c>
      <c r="L430" s="47" t="s">
        <v>124</v>
      </c>
      <c r="M430" s="147">
        <v>8</v>
      </c>
      <c r="N430" s="149"/>
    </row>
    <row r="431" spans="1:14" ht="15" customHeight="1">
      <c r="A431" s="7">
        <v>7</v>
      </c>
      <c r="B431" s="55" t="str">
        <f>VLOOKUP(Ruimtestaat[[#This Row],[Code]],Locaties[[Code]:[Locatie]],2,FALSE)</f>
        <v xml:space="preserve">Koningsschool </v>
      </c>
      <c r="C431" s="55" t="str">
        <f>VLOOKUP(Ruimtestaat[[#This Row],[Code]],Locaties[[#All],[Code]:[Adres]],3,FALSE)</f>
        <v>Burgemeester Van Casterenstraat 41</v>
      </c>
      <c r="D431" s="55" t="str">
        <f>VLOOKUP(Ruimtestaat[[#This Row],[Code]],Locaties[#All],4,FALSE)</f>
        <v>Waalwijk</v>
      </c>
      <c r="E431" s="56"/>
      <c r="F431" s="44" t="s">
        <v>392</v>
      </c>
      <c r="G431" s="7" t="s">
        <v>384</v>
      </c>
      <c r="H431" s="56" t="s">
        <v>8</v>
      </c>
      <c r="I431" s="7">
        <v>7</v>
      </c>
      <c r="J431" s="56" t="str">
        <f>VLOOKUP(Ruimtestaat[[#This Row],[Ruimte code]],Ruimtegroepen[[#All],[Code]:[Ruimte omschrijving]],2,FALSE)</f>
        <v>Entree</v>
      </c>
      <c r="K431" s="44" t="s">
        <v>17</v>
      </c>
      <c r="L431" s="47" t="s">
        <v>6</v>
      </c>
      <c r="M431" s="147">
        <v>9</v>
      </c>
      <c r="N431" s="44"/>
    </row>
    <row r="432" spans="1:14" ht="15" customHeight="1">
      <c r="A432" s="7">
        <v>7</v>
      </c>
      <c r="B432" s="55" t="str">
        <f>VLOOKUP(Ruimtestaat[[#This Row],[Code]],Locaties[[Code]:[Locatie]],2,FALSE)</f>
        <v xml:space="preserve">Koningsschool </v>
      </c>
      <c r="C432" s="55" t="str">
        <f>VLOOKUP(Ruimtestaat[[#This Row],[Code]],Locaties[[#All],[Code]:[Adres]],3,FALSE)</f>
        <v>Burgemeester Van Casterenstraat 41</v>
      </c>
      <c r="D432" s="55" t="str">
        <f>VLOOKUP(Ruimtestaat[[#This Row],[Code]],Locaties[#All],4,FALSE)</f>
        <v>Waalwijk</v>
      </c>
      <c r="E432" s="56"/>
      <c r="F432" s="44" t="s">
        <v>392</v>
      </c>
      <c r="G432" s="7" t="s">
        <v>185</v>
      </c>
      <c r="H432" s="56" t="s">
        <v>136</v>
      </c>
      <c r="I432" s="7">
        <v>5</v>
      </c>
      <c r="J432" s="56" t="str">
        <f>VLOOKUP(Ruimtestaat[[#This Row],[Ruimte code]],Ruimtegroepen[[#All],[Code]:[Ruimte omschrijving]],2,FALSE)</f>
        <v>Sanitair</v>
      </c>
      <c r="K432" s="7" t="s">
        <v>18</v>
      </c>
      <c r="L432" s="47" t="s">
        <v>124</v>
      </c>
      <c r="M432" s="147">
        <v>10.5</v>
      </c>
      <c r="N432" s="149"/>
    </row>
    <row r="433" spans="1:14" ht="15" customHeight="1">
      <c r="A433" s="7">
        <v>7</v>
      </c>
      <c r="B433" s="55" t="str">
        <f>VLOOKUP(Ruimtestaat[[#This Row],[Code]],Locaties[[Code]:[Locatie]],2,FALSE)</f>
        <v xml:space="preserve">Koningsschool </v>
      </c>
      <c r="C433" s="55" t="str">
        <f>VLOOKUP(Ruimtestaat[[#This Row],[Code]],Locaties[[#All],[Code]:[Adres]],3,FALSE)</f>
        <v>Burgemeester Van Casterenstraat 41</v>
      </c>
      <c r="D433" s="55" t="str">
        <f>VLOOKUP(Ruimtestaat[[#This Row],[Code]],Locaties[#All],4,FALSE)</f>
        <v>Waalwijk</v>
      </c>
      <c r="E433" s="56"/>
      <c r="F433" s="44" t="s">
        <v>392</v>
      </c>
      <c r="G433" s="7" t="s">
        <v>184</v>
      </c>
      <c r="H433" s="56" t="s">
        <v>348</v>
      </c>
      <c r="I433" s="7">
        <v>1</v>
      </c>
      <c r="J433" s="56" t="str">
        <f>VLOOKUP(Ruimtestaat[[#This Row],[Ruimte code]],Ruimtegroepen[[#All],[Code]:[Ruimte omschrijving]],2,FALSE)</f>
        <v>Magazijnen/bergingen</v>
      </c>
      <c r="K433" s="7" t="s">
        <v>18</v>
      </c>
      <c r="L433" s="47" t="s">
        <v>124</v>
      </c>
      <c r="M433" s="147">
        <v>8</v>
      </c>
      <c r="N433" s="149"/>
    </row>
    <row r="434" spans="1:14" ht="15" customHeight="1">
      <c r="A434" s="7">
        <v>7</v>
      </c>
      <c r="B434" s="55" t="str">
        <f>VLOOKUP(Ruimtestaat[[#This Row],[Code]],Locaties[[Code]:[Locatie]],2,FALSE)</f>
        <v xml:space="preserve">Koningsschool </v>
      </c>
      <c r="C434" s="55" t="str">
        <f>VLOOKUP(Ruimtestaat[[#This Row],[Code]],Locaties[[#All],[Code]:[Adres]],3,FALSE)</f>
        <v>Burgemeester Van Casterenstraat 41</v>
      </c>
      <c r="D434" s="55" t="str">
        <f>VLOOKUP(Ruimtestaat[[#This Row],[Code]],Locaties[#All],4,FALSE)</f>
        <v>Waalwijk</v>
      </c>
      <c r="E434" s="56"/>
      <c r="F434" s="44" t="s">
        <v>392</v>
      </c>
      <c r="G434" s="7" t="s">
        <v>189</v>
      </c>
      <c r="H434" s="56" t="s">
        <v>128</v>
      </c>
      <c r="I434" s="7">
        <v>6</v>
      </c>
      <c r="J434" s="56" t="str">
        <f>VLOOKUP(Ruimtestaat[[#This Row],[Ruimte code]],Ruimtegroepen[[#All],[Code]:[Ruimte omschrijving]],2,FALSE)</f>
        <v>Gangen/hallen</v>
      </c>
      <c r="K434" s="7" t="s">
        <v>18</v>
      </c>
      <c r="L434" s="47" t="s">
        <v>124</v>
      </c>
      <c r="M434" s="147">
        <v>55</v>
      </c>
      <c r="N434" s="149"/>
    </row>
    <row r="435" spans="1:14" ht="15" customHeight="1">
      <c r="A435" s="7">
        <v>7</v>
      </c>
      <c r="B435" s="55" t="str">
        <f>VLOOKUP(Ruimtestaat[[#This Row],[Code]],Locaties[[Code]:[Locatie]],2,FALSE)</f>
        <v xml:space="preserve">Koningsschool </v>
      </c>
      <c r="C435" s="55" t="str">
        <f>VLOOKUP(Ruimtestaat[[#This Row],[Code]],Locaties[[#All],[Code]:[Adres]],3,FALSE)</f>
        <v>Burgemeester Van Casterenstraat 41</v>
      </c>
      <c r="D435" s="55" t="str">
        <f>VLOOKUP(Ruimtestaat[[#This Row],[Code]],Locaties[#All],4,FALSE)</f>
        <v>Waalwijk</v>
      </c>
      <c r="E435" s="56"/>
      <c r="F435" s="44" t="s">
        <v>392</v>
      </c>
      <c r="G435" s="7" t="s">
        <v>182</v>
      </c>
      <c r="H435" s="56" t="s">
        <v>159</v>
      </c>
      <c r="I435" s="7">
        <v>6</v>
      </c>
      <c r="J435" s="56" t="str">
        <f>VLOOKUP(Ruimtestaat[[#This Row],[Ruimte code]],Ruimtegroepen[[#All],[Code]:[Ruimte omschrijving]],2,FALSE)</f>
        <v>Gangen/hallen</v>
      </c>
      <c r="K435" s="7" t="s">
        <v>18</v>
      </c>
      <c r="L435" s="47" t="s">
        <v>124</v>
      </c>
      <c r="M435" s="147">
        <v>11.5</v>
      </c>
      <c r="N435" s="149"/>
    </row>
    <row r="436" spans="1:14" ht="15" customHeight="1">
      <c r="A436" s="7">
        <v>7</v>
      </c>
      <c r="B436" s="55" t="str">
        <f>VLOOKUP(Ruimtestaat[[#This Row],[Code]],Locaties[[Code]:[Locatie]],2,FALSE)</f>
        <v xml:space="preserve">Koningsschool </v>
      </c>
      <c r="C436" s="55" t="str">
        <f>VLOOKUP(Ruimtestaat[[#This Row],[Code]],Locaties[[#All],[Code]:[Adres]],3,FALSE)</f>
        <v>Burgemeester Van Casterenstraat 41</v>
      </c>
      <c r="D436" s="55" t="str">
        <f>VLOOKUP(Ruimtestaat[[#This Row],[Code]],Locaties[#All],4,FALSE)</f>
        <v>Waalwijk</v>
      </c>
      <c r="E436" s="56"/>
      <c r="F436" s="44" t="s">
        <v>392</v>
      </c>
      <c r="G436" s="7" t="s">
        <v>385</v>
      </c>
      <c r="H436" s="56" t="s">
        <v>158</v>
      </c>
      <c r="I436" s="7">
        <v>10</v>
      </c>
      <c r="J436" s="56" t="str">
        <f>VLOOKUP(Ruimtestaat[[#This Row],[Ruimte code]],Ruimtegroepen[[#All],[Code]:[Ruimte omschrijving]],2,FALSE)</f>
        <v>Trappenhuizen/lift</v>
      </c>
      <c r="K436" s="7" t="s">
        <v>20</v>
      </c>
      <c r="L436" s="47" t="s">
        <v>373</v>
      </c>
      <c r="M436" s="147">
        <v>25</v>
      </c>
      <c r="N436" s="149"/>
    </row>
    <row r="437" spans="1:14" ht="15" customHeight="1">
      <c r="A437" s="7">
        <v>7</v>
      </c>
      <c r="B437" s="55" t="str">
        <f>VLOOKUP(Ruimtestaat[[#This Row],[Code]],Locaties[[Code]:[Locatie]],2,FALSE)</f>
        <v xml:space="preserve">Koningsschool </v>
      </c>
      <c r="C437" s="55" t="str">
        <f>VLOOKUP(Ruimtestaat[[#This Row],[Code]],Locaties[[#All],[Code]:[Adres]],3,FALSE)</f>
        <v>Burgemeester Van Casterenstraat 41</v>
      </c>
      <c r="D437" s="55" t="str">
        <f>VLOOKUP(Ruimtestaat[[#This Row],[Code]],Locaties[#All],4,FALSE)</f>
        <v>Waalwijk</v>
      </c>
      <c r="E437" s="56"/>
      <c r="F437" s="44" t="s">
        <v>392</v>
      </c>
      <c r="G437" s="7" t="s">
        <v>137</v>
      </c>
      <c r="H437" s="56" t="s">
        <v>97</v>
      </c>
      <c r="I437" s="7">
        <v>13</v>
      </c>
      <c r="J437" s="56" t="str">
        <f>VLOOKUP(Ruimtestaat[[#This Row],[Ruimte code]],Ruimtegroepen[[#All],[Code]:[Ruimte omschrijving]],2,FALSE)</f>
        <v>Personeelskamer</v>
      </c>
      <c r="K437" s="7" t="s">
        <v>17</v>
      </c>
      <c r="L437" s="47" t="s">
        <v>6</v>
      </c>
      <c r="M437" s="147">
        <v>65</v>
      </c>
      <c r="N437" s="149"/>
    </row>
    <row r="438" spans="1:14" ht="15" customHeight="1">
      <c r="A438" s="7">
        <v>7</v>
      </c>
      <c r="B438" s="55" t="str">
        <f>VLOOKUP(Ruimtestaat[[#This Row],[Code]],Locaties[[Code]:[Locatie]],2,FALSE)</f>
        <v xml:space="preserve">Koningsschool </v>
      </c>
      <c r="C438" s="55" t="str">
        <f>VLOOKUP(Ruimtestaat[[#This Row],[Code]],Locaties[[#All],[Code]:[Adres]],3,FALSE)</f>
        <v>Burgemeester Van Casterenstraat 41</v>
      </c>
      <c r="D438" s="55" t="str">
        <f>VLOOKUP(Ruimtestaat[[#This Row],[Code]],Locaties[#All],4,FALSE)</f>
        <v>Waalwijk</v>
      </c>
      <c r="E438" s="56"/>
      <c r="F438" s="44" t="s">
        <v>392</v>
      </c>
      <c r="G438" s="7" t="s">
        <v>180</v>
      </c>
      <c r="H438" s="56" t="s">
        <v>139</v>
      </c>
      <c r="I438" s="7">
        <v>2</v>
      </c>
      <c r="J438" s="56" t="str">
        <f>VLOOKUP(Ruimtestaat[[#This Row],[Ruimte code]],Ruimtegroepen[[#All],[Code]:[Ruimte omschrijving]],2,FALSE)</f>
        <v>Kantoren</v>
      </c>
      <c r="K438" s="7" t="s">
        <v>17</v>
      </c>
      <c r="L438" s="47" t="s">
        <v>6</v>
      </c>
      <c r="M438" s="147">
        <v>18</v>
      </c>
      <c r="N438" s="149"/>
    </row>
    <row r="439" spans="1:14" ht="15" customHeight="1">
      <c r="A439" s="7">
        <v>7</v>
      </c>
      <c r="B439" s="55" t="str">
        <f>VLOOKUP(Ruimtestaat[[#This Row],[Code]],Locaties[[Code]:[Locatie]],2,FALSE)</f>
        <v xml:space="preserve">Koningsschool </v>
      </c>
      <c r="C439" s="55" t="str">
        <f>VLOOKUP(Ruimtestaat[[#This Row],[Code]],Locaties[[#All],[Code]:[Adres]],3,FALSE)</f>
        <v>Burgemeester Van Casterenstraat 41</v>
      </c>
      <c r="D439" s="55" t="str">
        <f>VLOOKUP(Ruimtestaat[[#This Row],[Code]],Locaties[#All],4,FALSE)</f>
        <v>Waalwijk</v>
      </c>
      <c r="E439" s="56"/>
      <c r="F439" s="44" t="s">
        <v>392</v>
      </c>
      <c r="G439" s="7" t="s">
        <v>179</v>
      </c>
      <c r="H439" s="56" t="s">
        <v>139</v>
      </c>
      <c r="I439" s="7">
        <v>2</v>
      </c>
      <c r="J439" s="56" t="str">
        <f>VLOOKUP(Ruimtestaat[[#This Row],[Ruimte code]],Ruimtegroepen[[#All],[Code]:[Ruimte omschrijving]],2,FALSE)</f>
        <v>Kantoren</v>
      </c>
      <c r="K439" s="7" t="s">
        <v>17</v>
      </c>
      <c r="L439" s="47" t="s">
        <v>6</v>
      </c>
      <c r="M439" s="147">
        <v>18</v>
      </c>
      <c r="N439" s="149"/>
    </row>
    <row r="440" spans="1:14" ht="15" customHeight="1">
      <c r="A440" s="7">
        <v>7</v>
      </c>
      <c r="B440" s="55" t="str">
        <f>VLOOKUP(Ruimtestaat[[#This Row],[Code]],Locaties[[Code]:[Locatie]],2,FALSE)</f>
        <v xml:space="preserve">Koningsschool </v>
      </c>
      <c r="C440" s="55" t="str">
        <f>VLOOKUP(Ruimtestaat[[#This Row],[Code]],Locaties[[#All],[Code]:[Adres]],3,FALSE)</f>
        <v>Burgemeester Van Casterenstraat 41</v>
      </c>
      <c r="D440" s="55" t="str">
        <f>VLOOKUP(Ruimtestaat[[#This Row],[Code]],Locaties[#All],4,FALSE)</f>
        <v>Waalwijk</v>
      </c>
      <c r="E440" s="56"/>
      <c r="F440" s="44" t="s">
        <v>392</v>
      </c>
      <c r="G440" s="7" t="s">
        <v>191</v>
      </c>
      <c r="H440" s="56" t="s">
        <v>386</v>
      </c>
      <c r="I440" s="7">
        <v>5</v>
      </c>
      <c r="J440" s="56" t="str">
        <f>VLOOKUP(Ruimtestaat[[#This Row],[Ruimte code]],Ruimtegroepen[[#All],[Code]:[Ruimte omschrijving]],2,FALSE)</f>
        <v>Sanitair</v>
      </c>
      <c r="K440" s="7" t="s">
        <v>18</v>
      </c>
      <c r="L440" s="47" t="s">
        <v>124</v>
      </c>
      <c r="M440" s="147">
        <v>3.6</v>
      </c>
      <c r="N440" s="149"/>
    </row>
    <row r="441" spans="1:14" ht="15" customHeight="1">
      <c r="A441" s="7">
        <v>7</v>
      </c>
      <c r="B441" s="55" t="str">
        <f>VLOOKUP(Ruimtestaat[[#This Row],[Code]],Locaties[[Code]:[Locatie]],2,FALSE)</f>
        <v xml:space="preserve">Koningsschool </v>
      </c>
      <c r="C441" s="55" t="str">
        <f>VLOOKUP(Ruimtestaat[[#This Row],[Code]],Locaties[[#All],[Code]:[Adres]],3,FALSE)</f>
        <v>Burgemeester Van Casterenstraat 41</v>
      </c>
      <c r="D441" s="55" t="str">
        <f>VLOOKUP(Ruimtestaat[[#This Row],[Code]],Locaties[#All],4,FALSE)</f>
        <v>Waalwijk</v>
      </c>
      <c r="E441" s="56"/>
      <c r="F441" s="44" t="s">
        <v>392</v>
      </c>
      <c r="G441" s="7" t="s">
        <v>192</v>
      </c>
      <c r="H441" s="56" t="s">
        <v>136</v>
      </c>
      <c r="I441" s="7">
        <v>5</v>
      </c>
      <c r="J441" s="56" t="str">
        <f>VLOOKUP(Ruimtestaat[[#This Row],[Ruimte code]],Ruimtegroepen[[#All],[Code]:[Ruimte omschrijving]],2,FALSE)</f>
        <v>Sanitair</v>
      </c>
      <c r="K441" s="7" t="s">
        <v>18</v>
      </c>
      <c r="L441" s="47" t="s">
        <v>124</v>
      </c>
      <c r="M441" s="147">
        <v>2</v>
      </c>
      <c r="N441" s="149"/>
    </row>
    <row r="442" spans="1:14" ht="15" customHeight="1">
      <c r="A442" s="7">
        <v>7</v>
      </c>
      <c r="B442" s="55" t="str">
        <f>VLOOKUP(Ruimtestaat[[#This Row],[Code]],Locaties[[Code]:[Locatie]],2,FALSE)</f>
        <v xml:space="preserve">Koningsschool </v>
      </c>
      <c r="C442" s="55" t="str">
        <f>VLOOKUP(Ruimtestaat[[#This Row],[Code]],Locaties[[#All],[Code]:[Adres]],3,FALSE)</f>
        <v>Burgemeester Van Casterenstraat 41</v>
      </c>
      <c r="D442" s="55" t="str">
        <f>VLOOKUP(Ruimtestaat[[#This Row],[Code]],Locaties[#All],4,FALSE)</f>
        <v>Waalwijk</v>
      </c>
      <c r="E442" s="56"/>
      <c r="F442" s="44" t="s">
        <v>392</v>
      </c>
      <c r="G442" s="7" t="s">
        <v>345</v>
      </c>
      <c r="H442" s="56" t="s">
        <v>134</v>
      </c>
      <c r="I442" s="7">
        <v>16</v>
      </c>
      <c r="J442" s="56" t="str">
        <f>VLOOKUP(Ruimtestaat[[#This Row],[Ruimte code]],Ruimtegroepen[[#All],[Code]:[Ruimte omschrijving]],2,FALSE)</f>
        <v>Leslokalen</v>
      </c>
      <c r="K442" s="7" t="s">
        <v>18</v>
      </c>
      <c r="L442" s="47" t="s">
        <v>124</v>
      </c>
      <c r="M442" s="147">
        <v>66</v>
      </c>
      <c r="N442" s="149"/>
    </row>
    <row r="443" spans="1:14" ht="15" customHeight="1">
      <c r="A443" s="7">
        <v>7</v>
      </c>
      <c r="B443" s="55" t="str">
        <f>VLOOKUP(Ruimtestaat[[#This Row],[Code]],Locaties[[Code]:[Locatie]],2,FALSE)</f>
        <v xml:space="preserve">Koningsschool </v>
      </c>
      <c r="C443" s="55" t="str">
        <f>VLOOKUP(Ruimtestaat[[#This Row],[Code]],Locaties[[#All],[Code]:[Adres]],3,FALSE)</f>
        <v>Burgemeester Van Casterenstraat 41</v>
      </c>
      <c r="D443" s="55" t="str">
        <f>VLOOKUP(Ruimtestaat[[#This Row],[Code]],Locaties[#All],4,FALSE)</f>
        <v>Waalwijk</v>
      </c>
      <c r="E443" s="56"/>
      <c r="F443" s="44" t="s">
        <v>392</v>
      </c>
      <c r="G443" s="7" t="s">
        <v>138</v>
      </c>
      <c r="H443" s="56" t="s">
        <v>134</v>
      </c>
      <c r="I443" s="7">
        <v>16</v>
      </c>
      <c r="J443" s="56" t="str">
        <f>VLOOKUP(Ruimtestaat[[#This Row],[Ruimte code]],Ruimtegroepen[[#All],[Code]:[Ruimte omschrijving]],2,FALSE)</f>
        <v>Leslokalen</v>
      </c>
      <c r="K443" s="7" t="s">
        <v>18</v>
      </c>
      <c r="L443" s="47" t="s">
        <v>124</v>
      </c>
      <c r="M443" s="147">
        <v>107</v>
      </c>
      <c r="N443" s="149"/>
    </row>
    <row r="444" spans="1:14" ht="15" customHeight="1">
      <c r="A444" s="7">
        <v>7</v>
      </c>
      <c r="B444" s="55" t="str">
        <f>VLOOKUP(Ruimtestaat[[#This Row],[Code]],Locaties[[Code]:[Locatie]],2,FALSE)</f>
        <v xml:space="preserve">Koningsschool </v>
      </c>
      <c r="C444" s="55" t="str">
        <f>VLOOKUP(Ruimtestaat[[#This Row],[Code]],Locaties[[#All],[Code]:[Adres]],3,FALSE)</f>
        <v>Burgemeester Van Casterenstraat 41</v>
      </c>
      <c r="D444" s="55" t="str">
        <f>VLOOKUP(Ruimtestaat[[#This Row],[Code]],Locaties[#All],4,FALSE)</f>
        <v>Waalwijk</v>
      </c>
      <c r="E444" s="56"/>
      <c r="F444" s="44" t="s">
        <v>392</v>
      </c>
      <c r="G444" s="7" t="s">
        <v>155</v>
      </c>
      <c r="H444" s="56" t="s">
        <v>198</v>
      </c>
      <c r="I444" s="7">
        <v>10</v>
      </c>
      <c r="J444" s="56" t="str">
        <f>VLOOKUP(Ruimtestaat[[#This Row],[Ruimte code]],Ruimtegroepen[[#All],[Code]:[Ruimte omschrijving]],2,FALSE)</f>
        <v>Trappenhuizen/lift</v>
      </c>
      <c r="K444" s="7" t="s">
        <v>18</v>
      </c>
      <c r="L444" s="47" t="s">
        <v>124</v>
      </c>
      <c r="M444" s="147">
        <v>1</v>
      </c>
      <c r="N444" s="149"/>
    </row>
    <row r="445" spans="1:14" ht="15" customHeight="1">
      <c r="A445" s="7">
        <v>7</v>
      </c>
      <c r="B445" s="55" t="str">
        <f>VLOOKUP(Ruimtestaat[[#This Row],[Code]],Locaties[[Code]:[Locatie]],2,FALSE)</f>
        <v xml:space="preserve">Koningsschool </v>
      </c>
      <c r="C445" s="55" t="str">
        <f>VLOOKUP(Ruimtestaat[[#This Row],[Code]],Locaties[[#All],[Code]:[Adres]],3,FALSE)</f>
        <v>Burgemeester Van Casterenstraat 41</v>
      </c>
      <c r="D445" s="55" t="str">
        <f>VLOOKUP(Ruimtestaat[[#This Row],[Code]],Locaties[#All],4,FALSE)</f>
        <v>Waalwijk</v>
      </c>
      <c r="E445" s="56"/>
      <c r="F445" s="44" t="s">
        <v>392</v>
      </c>
      <c r="G445" s="7" t="s">
        <v>344</v>
      </c>
      <c r="H445" s="56" t="s">
        <v>134</v>
      </c>
      <c r="I445" s="7">
        <v>16</v>
      </c>
      <c r="J445" s="56" t="str">
        <f>VLOOKUP(Ruimtestaat[[#This Row],[Ruimte code]],Ruimtegroepen[[#All],[Code]:[Ruimte omschrijving]],2,FALSE)</f>
        <v>Leslokalen</v>
      </c>
      <c r="K445" s="7" t="s">
        <v>18</v>
      </c>
      <c r="L445" s="47" t="s">
        <v>124</v>
      </c>
      <c r="M445" s="147">
        <v>93</v>
      </c>
      <c r="N445" s="149"/>
    </row>
    <row r="446" spans="1:14" ht="15" customHeight="1">
      <c r="A446" s="7">
        <v>7</v>
      </c>
      <c r="B446" s="55" t="str">
        <f>VLOOKUP(Ruimtestaat[[#This Row],[Code]],Locaties[[Code]:[Locatie]],2,FALSE)</f>
        <v xml:space="preserve">Koningsschool </v>
      </c>
      <c r="C446" s="55" t="str">
        <f>VLOOKUP(Ruimtestaat[[#This Row],[Code]],Locaties[[#All],[Code]:[Adres]],3,FALSE)</f>
        <v>Burgemeester Van Casterenstraat 41</v>
      </c>
      <c r="D446" s="55" t="str">
        <f>VLOOKUP(Ruimtestaat[[#This Row],[Code]],Locaties[#All],4,FALSE)</f>
        <v>Waalwijk</v>
      </c>
      <c r="E446" s="56"/>
      <c r="F446" s="44" t="s">
        <v>392</v>
      </c>
      <c r="G446" s="7" t="s">
        <v>149</v>
      </c>
      <c r="H446" s="56" t="s">
        <v>8</v>
      </c>
      <c r="I446" s="7">
        <v>7</v>
      </c>
      <c r="J446" s="56" t="str">
        <f>VLOOKUP(Ruimtestaat[[#This Row],[Ruimte code]],Ruimtegroepen[[#All],[Code]:[Ruimte omschrijving]],2,FALSE)</f>
        <v>Entree</v>
      </c>
      <c r="K446" s="7" t="s">
        <v>18</v>
      </c>
      <c r="L446" s="47" t="s">
        <v>124</v>
      </c>
      <c r="M446" s="147">
        <v>40</v>
      </c>
      <c r="N446" s="149"/>
    </row>
    <row r="447" spans="1:14" ht="15" customHeight="1">
      <c r="A447" s="7">
        <v>7</v>
      </c>
      <c r="B447" s="55" t="str">
        <f>VLOOKUP(Ruimtestaat[[#This Row],[Code]],Locaties[[Code]:[Locatie]],2,FALSE)</f>
        <v xml:space="preserve">Koningsschool </v>
      </c>
      <c r="C447" s="55" t="str">
        <f>VLOOKUP(Ruimtestaat[[#This Row],[Code]],Locaties[[#All],[Code]:[Adres]],3,FALSE)</f>
        <v>Burgemeester Van Casterenstraat 41</v>
      </c>
      <c r="D447" s="55" t="str">
        <f>VLOOKUP(Ruimtestaat[[#This Row],[Code]],Locaties[#All],4,FALSE)</f>
        <v>Waalwijk</v>
      </c>
      <c r="E447" s="56"/>
      <c r="F447" s="44" t="s">
        <v>392</v>
      </c>
      <c r="G447" s="7" t="s">
        <v>151</v>
      </c>
      <c r="H447" s="56" t="s">
        <v>126</v>
      </c>
      <c r="I447" s="7">
        <v>12</v>
      </c>
      <c r="J447" s="56" t="str">
        <f>VLOOKUP(Ruimtestaat[[#This Row],[Ruimte code]],Ruimtegroepen[[#All],[Code]:[Ruimte omschrijving]],2,FALSE)</f>
        <v>Kantine/Aula</v>
      </c>
      <c r="K447" s="7" t="s">
        <v>18</v>
      </c>
      <c r="L447" s="47" t="s">
        <v>124</v>
      </c>
      <c r="M447" s="147">
        <v>144</v>
      </c>
      <c r="N447" s="149"/>
    </row>
    <row r="448" spans="1:14" ht="15" customHeight="1">
      <c r="A448" s="7">
        <v>7</v>
      </c>
      <c r="B448" s="55" t="str">
        <f>VLOOKUP(Ruimtestaat[[#This Row],[Code]],Locaties[[Code]:[Locatie]],2,FALSE)</f>
        <v xml:space="preserve">Koningsschool </v>
      </c>
      <c r="C448" s="55" t="str">
        <f>VLOOKUP(Ruimtestaat[[#This Row],[Code]],Locaties[[#All],[Code]:[Adres]],3,FALSE)</f>
        <v>Burgemeester Van Casterenstraat 41</v>
      </c>
      <c r="D448" s="55" t="str">
        <f>VLOOKUP(Ruimtestaat[[#This Row],[Code]],Locaties[#All],4,FALSE)</f>
        <v>Waalwijk</v>
      </c>
      <c r="E448" s="56"/>
      <c r="F448" s="44" t="s">
        <v>392</v>
      </c>
      <c r="G448" s="7" t="s">
        <v>343</v>
      </c>
      <c r="H448" s="56" t="s">
        <v>165</v>
      </c>
      <c r="I448" s="7">
        <v>15</v>
      </c>
      <c r="J448" s="56" t="str">
        <f>VLOOKUP(Ruimtestaat[[#This Row],[Ruimte code]],Ruimtegroepen[[#All],[Code]:[Ruimte omschrijving]],2,FALSE)</f>
        <v>Keuken/pantry</v>
      </c>
      <c r="K448" s="7" t="s">
        <v>18</v>
      </c>
      <c r="L448" s="47" t="s">
        <v>124</v>
      </c>
      <c r="M448" s="147">
        <v>6</v>
      </c>
      <c r="N448" s="149"/>
    </row>
    <row r="449" spans="1:14" ht="15" customHeight="1">
      <c r="A449" s="7">
        <v>7</v>
      </c>
      <c r="B449" s="55" t="str">
        <f>VLOOKUP(Ruimtestaat[[#This Row],[Code]],Locaties[[Code]:[Locatie]],2,FALSE)</f>
        <v xml:space="preserve">Koningsschool </v>
      </c>
      <c r="C449" s="55" t="str">
        <f>VLOOKUP(Ruimtestaat[[#This Row],[Code]],Locaties[[#All],[Code]:[Adres]],3,FALSE)</f>
        <v>Burgemeester Van Casterenstraat 41</v>
      </c>
      <c r="D449" s="55" t="str">
        <f>VLOOKUP(Ruimtestaat[[#This Row],[Code]],Locaties[#All],4,FALSE)</f>
        <v>Waalwijk</v>
      </c>
      <c r="E449" s="56"/>
      <c r="F449" s="44" t="s">
        <v>392</v>
      </c>
      <c r="G449" s="7" t="s">
        <v>387</v>
      </c>
      <c r="H449" s="56" t="s">
        <v>136</v>
      </c>
      <c r="I449" s="7">
        <v>5</v>
      </c>
      <c r="J449" s="56" t="str">
        <f>VLOOKUP(Ruimtestaat[[#This Row],[Ruimte code]],Ruimtegroepen[[#All],[Code]:[Ruimte omschrijving]],2,FALSE)</f>
        <v>Sanitair</v>
      </c>
      <c r="K449" s="7" t="s">
        <v>18</v>
      </c>
      <c r="L449" s="47" t="s">
        <v>124</v>
      </c>
      <c r="M449" s="147">
        <v>8</v>
      </c>
      <c r="N449" s="149"/>
    </row>
    <row r="450" spans="1:14" ht="15" customHeight="1">
      <c r="A450" s="7">
        <v>7</v>
      </c>
      <c r="B450" s="55" t="str">
        <f>VLOOKUP(Ruimtestaat[[#This Row],[Code]],Locaties[[Code]:[Locatie]],2,FALSE)</f>
        <v xml:space="preserve">Koningsschool </v>
      </c>
      <c r="C450" s="55" t="str">
        <f>VLOOKUP(Ruimtestaat[[#This Row],[Code]],Locaties[[#All],[Code]:[Adres]],3,FALSE)</f>
        <v>Burgemeester Van Casterenstraat 41</v>
      </c>
      <c r="D450" s="55" t="str">
        <f>VLOOKUP(Ruimtestaat[[#This Row],[Code]],Locaties[#All],4,FALSE)</f>
        <v>Waalwijk</v>
      </c>
      <c r="E450" s="56"/>
      <c r="F450" s="44" t="s">
        <v>392</v>
      </c>
      <c r="G450" s="7" t="s">
        <v>153</v>
      </c>
      <c r="H450" s="56" t="s">
        <v>136</v>
      </c>
      <c r="I450" s="7">
        <v>5</v>
      </c>
      <c r="J450" s="56" t="str">
        <f>VLOOKUP(Ruimtestaat[[#This Row],[Ruimte code]],Ruimtegroepen[[#All],[Code]:[Ruimte omschrijving]],2,FALSE)</f>
        <v>Sanitair</v>
      </c>
      <c r="K450" s="7" t="s">
        <v>18</v>
      </c>
      <c r="L450" s="47" t="s">
        <v>124</v>
      </c>
      <c r="M450" s="147">
        <v>8</v>
      </c>
      <c r="N450" s="149"/>
    </row>
    <row r="451" spans="1:14" ht="15" customHeight="1">
      <c r="A451" s="7">
        <v>7</v>
      </c>
      <c r="B451" s="55" t="str">
        <f>VLOOKUP(Ruimtestaat[[#This Row],[Code]],Locaties[[Code]:[Locatie]],2,FALSE)</f>
        <v xml:space="preserve">Koningsschool </v>
      </c>
      <c r="C451" s="55" t="str">
        <f>VLOOKUP(Ruimtestaat[[#This Row],[Code]],Locaties[[#All],[Code]:[Adres]],3,FALSE)</f>
        <v>Burgemeester Van Casterenstraat 41</v>
      </c>
      <c r="D451" s="55" t="str">
        <f>VLOOKUP(Ruimtestaat[[#This Row],[Code]],Locaties[#All],4,FALSE)</f>
        <v>Waalwijk</v>
      </c>
      <c r="E451" s="56"/>
      <c r="F451" s="44" t="s">
        <v>392</v>
      </c>
      <c r="G451" s="7" t="s">
        <v>146</v>
      </c>
      <c r="H451" s="56" t="s">
        <v>158</v>
      </c>
      <c r="I451" s="7">
        <v>10</v>
      </c>
      <c r="J451" s="56" t="str">
        <f>VLOOKUP(Ruimtestaat[[#This Row],[Ruimte code]],Ruimtegroepen[[#All],[Code]:[Ruimte omschrijving]],2,FALSE)</f>
        <v>Trappenhuizen/lift</v>
      </c>
      <c r="K451" s="7" t="s">
        <v>20</v>
      </c>
      <c r="L451" s="47" t="s">
        <v>373</v>
      </c>
      <c r="M451" s="147">
        <v>25</v>
      </c>
      <c r="N451" s="149"/>
    </row>
    <row r="452" spans="1:14" ht="15" customHeight="1">
      <c r="A452" s="7">
        <v>7</v>
      </c>
      <c r="B452" s="55" t="str">
        <f>VLOOKUP(Ruimtestaat[[#This Row],[Code]],Locaties[[Code]:[Locatie]],2,FALSE)</f>
        <v xml:space="preserve">Koningsschool </v>
      </c>
      <c r="C452" s="55" t="str">
        <f>VLOOKUP(Ruimtestaat[[#This Row],[Code]],Locaties[[#All],[Code]:[Adres]],3,FALSE)</f>
        <v>Burgemeester Van Casterenstraat 41</v>
      </c>
      <c r="D452" s="55" t="str">
        <f>VLOOKUP(Ruimtestaat[[#This Row],[Code]],Locaties[#All],4,FALSE)</f>
        <v>Waalwijk</v>
      </c>
      <c r="E452" s="56"/>
      <c r="F452" s="44" t="s">
        <v>401</v>
      </c>
      <c r="G452" s="7" t="s">
        <v>230</v>
      </c>
      <c r="H452" s="56" t="s">
        <v>159</v>
      </c>
      <c r="I452" s="7">
        <v>6</v>
      </c>
      <c r="J452" s="56" t="str">
        <f>VLOOKUP(Ruimtestaat[[#This Row],[Ruimte code]],Ruimtegroepen[[#All],[Code]:[Ruimte omschrijving]],2,FALSE)</f>
        <v>Gangen/hallen</v>
      </c>
      <c r="K452" s="7" t="s">
        <v>18</v>
      </c>
      <c r="L452" s="47" t="s">
        <v>124</v>
      </c>
      <c r="M452" s="147">
        <v>6</v>
      </c>
      <c r="N452" s="149"/>
    </row>
    <row r="453" spans="1:14" ht="15" customHeight="1">
      <c r="A453" s="7">
        <v>7</v>
      </c>
      <c r="B453" s="55" t="str">
        <f>VLOOKUP(Ruimtestaat[[#This Row],[Code]],Locaties[[Code]:[Locatie]],2,FALSE)</f>
        <v xml:space="preserve">Koningsschool </v>
      </c>
      <c r="C453" s="55" t="str">
        <f>VLOOKUP(Ruimtestaat[[#This Row],[Code]],Locaties[[#All],[Code]:[Adres]],3,FALSE)</f>
        <v>Burgemeester Van Casterenstraat 41</v>
      </c>
      <c r="D453" s="55" t="str">
        <f>VLOOKUP(Ruimtestaat[[#This Row],[Code]],Locaties[#All],4,FALSE)</f>
        <v>Waalwijk</v>
      </c>
      <c r="E453" s="56"/>
      <c r="F453" s="44" t="s">
        <v>401</v>
      </c>
      <c r="G453" s="7" t="s">
        <v>231</v>
      </c>
      <c r="H453" s="56" t="s">
        <v>134</v>
      </c>
      <c r="I453" s="7">
        <v>16</v>
      </c>
      <c r="J453" s="56" t="str">
        <f>VLOOKUP(Ruimtestaat[[#This Row],[Ruimte code]],Ruimtegroepen[[#All],[Code]:[Ruimte omschrijving]],2,FALSE)</f>
        <v>Leslokalen</v>
      </c>
      <c r="K453" s="7" t="s">
        <v>18</v>
      </c>
      <c r="L453" s="47" t="s">
        <v>124</v>
      </c>
      <c r="M453" s="147">
        <v>54</v>
      </c>
      <c r="N453" s="149"/>
    </row>
    <row r="454" spans="1:14" ht="15" customHeight="1">
      <c r="A454" s="7">
        <v>7</v>
      </c>
      <c r="B454" s="55" t="str">
        <f>VLOOKUP(Ruimtestaat[[#This Row],[Code]],Locaties[[Code]:[Locatie]],2,FALSE)</f>
        <v xml:space="preserve">Koningsschool </v>
      </c>
      <c r="C454" s="55" t="str">
        <f>VLOOKUP(Ruimtestaat[[#This Row],[Code]],Locaties[[#All],[Code]:[Adres]],3,FALSE)</f>
        <v>Burgemeester Van Casterenstraat 41</v>
      </c>
      <c r="D454" s="55" t="str">
        <f>VLOOKUP(Ruimtestaat[[#This Row],[Code]],Locaties[#All],4,FALSE)</f>
        <v>Waalwijk</v>
      </c>
      <c r="E454" s="56"/>
      <c r="F454" s="44" t="s">
        <v>401</v>
      </c>
      <c r="G454" s="7" t="s">
        <v>229</v>
      </c>
      <c r="H454" s="56" t="s">
        <v>136</v>
      </c>
      <c r="I454" s="7">
        <v>5</v>
      </c>
      <c r="J454" s="56" t="str">
        <f>VLOOKUP(Ruimtestaat[[#This Row],[Ruimte code]],Ruimtegroepen[[#All],[Code]:[Ruimte omschrijving]],2,FALSE)</f>
        <v>Sanitair</v>
      </c>
      <c r="K454" s="7" t="s">
        <v>18</v>
      </c>
      <c r="L454" s="47" t="s">
        <v>124</v>
      </c>
      <c r="M454" s="147">
        <v>2.5</v>
      </c>
      <c r="N454" s="149"/>
    </row>
    <row r="455" spans="1:14" ht="15" customHeight="1">
      <c r="A455" s="7">
        <v>7</v>
      </c>
      <c r="B455" s="55" t="str">
        <f>VLOOKUP(Ruimtestaat[[#This Row],[Code]],Locaties[[Code]:[Locatie]],2,FALSE)</f>
        <v xml:space="preserve">Koningsschool </v>
      </c>
      <c r="C455" s="55" t="str">
        <f>VLOOKUP(Ruimtestaat[[#This Row],[Code]],Locaties[[#All],[Code]:[Adres]],3,FALSE)</f>
        <v>Burgemeester Van Casterenstraat 41</v>
      </c>
      <c r="D455" s="55" t="str">
        <f>VLOOKUP(Ruimtestaat[[#This Row],[Code]],Locaties[#All],4,FALSE)</f>
        <v>Waalwijk</v>
      </c>
      <c r="E455" s="56"/>
      <c r="F455" s="44" t="s">
        <v>401</v>
      </c>
      <c r="G455" s="7" t="s">
        <v>239</v>
      </c>
      <c r="H455" s="56" t="s">
        <v>134</v>
      </c>
      <c r="I455" s="7">
        <v>16</v>
      </c>
      <c r="J455" s="56" t="str">
        <f>VLOOKUP(Ruimtestaat[[#This Row],[Ruimte code]],Ruimtegroepen[[#All],[Code]:[Ruimte omschrijving]],2,FALSE)</f>
        <v>Leslokalen</v>
      </c>
      <c r="K455" s="7" t="s">
        <v>18</v>
      </c>
      <c r="L455" s="47" t="s">
        <v>124</v>
      </c>
      <c r="M455" s="147">
        <v>55</v>
      </c>
      <c r="N455" s="149"/>
    </row>
    <row r="456" spans="1:14" ht="15" customHeight="1">
      <c r="A456" s="7">
        <v>7</v>
      </c>
      <c r="B456" s="55" t="str">
        <f>VLOOKUP(Ruimtestaat[[#This Row],[Code]],Locaties[[Code]:[Locatie]],2,FALSE)</f>
        <v xml:space="preserve">Koningsschool </v>
      </c>
      <c r="C456" s="55" t="str">
        <f>VLOOKUP(Ruimtestaat[[#This Row],[Code]],Locaties[[#All],[Code]:[Adres]],3,FALSE)</f>
        <v>Burgemeester Van Casterenstraat 41</v>
      </c>
      <c r="D456" s="55" t="str">
        <f>VLOOKUP(Ruimtestaat[[#This Row],[Code]],Locaties[#All],4,FALSE)</f>
        <v>Waalwijk</v>
      </c>
      <c r="E456" s="56"/>
      <c r="F456" s="44" t="s">
        <v>401</v>
      </c>
      <c r="G456" s="7" t="s">
        <v>240</v>
      </c>
      <c r="H456" s="56" t="s">
        <v>134</v>
      </c>
      <c r="I456" s="7">
        <v>16</v>
      </c>
      <c r="J456" s="56" t="str">
        <f>VLOOKUP(Ruimtestaat[[#This Row],[Ruimte code]],Ruimtegroepen[[#All],[Code]:[Ruimte omschrijving]],2,FALSE)</f>
        <v>Leslokalen</v>
      </c>
      <c r="K456" s="7" t="s">
        <v>18</v>
      </c>
      <c r="L456" s="47" t="s">
        <v>124</v>
      </c>
      <c r="M456" s="147">
        <v>55</v>
      </c>
      <c r="N456" s="149"/>
    </row>
    <row r="457" spans="1:14" ht="15" customHeight="1">
      <c r="A457" s="7">
        <v>7</v>
      </c>
      <c r="B457" s="55" t="str">
        <f>VLOOKUP(Ruimtestaat[[#This Row],[Code]],Locaties[[Code]:[Locatie]],2,FALSE)</f>
        <v xml:space="preserve">Koningsschool </v>
      </c>
      <c r="C457" s="55" t="str">
        <f>VLOOKUP(Ruimtestaat[[#This Row],[Code]],Locaties[[#All],[Code]:[Adres]],3,FALSE)</f>
        <v>Burgemeester Van Casterenstraat 41</v>
      </c>
      <c r="D457" s="55" t="str">
        <f>VLOOKUP(Ruimtestaat[[#This Row],[Code]],Locaties[#All],4,FALSE)</f>
        <v>Waalwijk</v>
      </c>
      <c r="E457" s="56"/>
      <c r="F457" s="44" t="s">
        <v>401</v>
      </c>
      <c r="G457" s="7" t="s">
        <v>236</v>
      </c>
      <c r="H457" s="56" t="s">
        <v>128</v>
      </c>
      <c r="I457" s="7">
        <v>6</v>
      </c>
      <c r="J457" s="56" t="str">
        <f>VLOOKUP(Ruimtestaat[[#This Row],[Ruimte code]],Ruimtegroepen[[#All],[Code]:[Ruimte omschrijving]],2,FALSE)</f>
        <v>Gangen/hallen</v>
      </c>
      <c r="K457" s="7" t="s">
        <v>18</v>
      </c>
      <c r="L457" s="47" t="s">
        <v>124</v>
      </c>
      <c r="M457" s="147">
        <v>63</v>
      </c>
      <c r="N457" s="149"/>
    </row>
    <row r="458" spans="1:14" ht="15" customHeight="1">
      <c r="A458" s="7">
        <v>7</v>
      </c>
      <c r="B458" s="55" t="str">
        <f>VLOOKUP(Ruimtestaat[[#This Row],[Code]],Locaties[[Code]:[Locatie]],2,FALSE)</f>
        <v xml:space="preserve">Koningsschool </v>
      </c>
      <c r="C458" s="55" t="str">
        <f>VLOOKUP(Ruimtestaat[[#This Row],[Code]],Locaties[[#All],[Code]:[Adres]],3,FALSE)</f>
        <v>Burgemeester Van Casterenstraat 41</v>
      </c>
      <c r="D458" s="55" t="str">
        <f>VLOOKUP(Ruimtestaat[[#This Row],[Code]],Locaties[#All],4,FALSE)</f>
        <v>Waalwijk</v>
      </c>
      <c r="E458" s="56"/>
      <c r="F458" s="44" t="s">
        <v>401</v>
      </c>
      <c r="G458" s="7" t="s">
        <v>236</v>
      </c>
      <c r="H458" s="56" t="s">
        <v>134</v>
      </c>
      <c r="I458" s="7">
        <v>16</v>
      </c>
      <c r="J458" s="56" t="str">
        <f>VLOOKUP(Ruimtestaat[[#This Row],[Ruimte code]],Ruimtegroepen[[#All],[Code]:[Ruimte omschrijving]],2,FALSE)</f>
        <v>Leslokalen</v>
      </c>
      <c r="K458" s="7" t="s">
        <v>18</v>
      </c>
      <c r="L458" s="47" t="s">
        <v>124</v>
      </c>
      <c r="M458" s="147">
        <v>55</v>
      </c>
      <c r="N458" s="149"/>
    </row>
    <row r="459" spans="1:14" ht="15" customHeight="1">
      <c r="A459" s="7">
        <v>7</v>
      </c>
      <c r="B459" s="55" t="str">
        <f>VLOOKUP(Ruimtestaat[[#This Row],[Code]],Locaties[[Code]:[Locatie]],2,FALSE)</f>
        <v xml:space="preserve">Koningsschool </v>
      </c>
      <c r="C459" s="55" t="str">
        <f>VLOOKUP(Ruimtestaat[[#This Row],[Code]],Locaties[[#All],[Code]:[Adres]],3,FALSE)</f>
        <v>Burgemeester Van Casterenstraat 41</v>
      </c>
      <c r="D459" s="55" t="str">
        <f>VLOOKUP(Ruimtestaat[[#This Row],[Code]],Locaties[#All],4,FALSE)</f>
        <v>Waalwijk</v>
      </c>
      <c r="E459" s="56"/>
      <c r="F459" s="44" t="s">
        <v>401</v>
      </c>
      <c r="G459" s="7" t="s">
        <v>375</v>
      </c>
      <c r="H459" s="56" t="s">
        <v>159</v>
      </c>
      <c r="I459" s="7">
        <v>6</v>
      </c>
      <c r="J459" s="56" t="str">
        <f>VLOOKUP(Ruimtestaat[[#This Row],[Ruimte code]],Ruimtegroepen[[#All],[Code]:[Ruimte omschrijving]],2,FALSE)</f>
        <v>Gangen/hallen</v>
      </c>
      <c r="K459" s="7" t="s">
        <v>18</v>
      </c>
      <c r="L459" s="47" t="s">
        <v>124</v>
      </c>
      <c r="M459" s="147">
        <v>6</v>
      </c>
      <c r="N459" s="149"/>
    </row>
    <row r="460" spans="1:14" ht="15" customHeight="1">
      <c r="A460" s="7">
        <v>7</v>
      </c>
      <c r="B460" s="55" t="str">
        <f>VLOOKUP(Ruimtestaat[[#This Row],[Code]],Locaties[[Code]:[Locatie]],2,FALSE)</f>
        <v xml:space="preserve">Koningsschool </v>
      </c>
      <c r="C460" s="55" t="str">
        <f>VLOOKUP(Ruimtestaat[[#This Row],[Code]],Locaties[[#All],[Code]:[Adres]],3,FALSE)</f>
        <v>Burgemeester Van Casterenstraat 41</v>
      </c>
      <c r="D460" s="55" t="str">
        <f>VLOOKUP(Ruimtestaat[[#This Row],[Code]],Locaties[#All],4,FALSE)</f>
        <v>Waalwijk</v>
      </c>
      <c r="E460" s="56"/>
      <c r="F460" s="44" t="s">
        <v>401</v>
      </c>
      <c r="G460" s="7" t="s">
        <v>388</v>
      </c>
      <c r="H460" s="56" t="s">
        <v>158</v>
      </c>
      <c r="I460" s="7">
        <v>10</v>
      </c>
      <c r="J460" s="56" t="str">
        <f>VLOOKUP(Ruimtestaat[[#This Row],[Ruimte code]],Ruimtegroepen[[#All],[Code]:[Ruimte omschrijving]],2,FALSE)</f>
        <v>Trappenhuizen/lift</v>
      </c>
      <c r="K460" s="7" t="s">
        <v>20</v>
      </c>
      <c r="L460" s="47" t="s">
        <v>373</v>
      </c>
      <c r="M460" s="147">
        <v>25</v>
      </c>
      <c r="N460" s="149"/>
    </row>
    <row r="461" spans="1:14" ht="15" customHeight="1">
      <c r="A461" s="7">
        <v>7</v>
      </c>
      <c r="B461" s="55" t="str">
        <f>VLOOKUP(Ruimtestaat[[#This Row],[Code]],Locaties[[Code]:[Locatie]],2,FALSE)</f>
        <v xml:space="preserve">Koningsschool </v>
      </c>
      <c r="C461" s="55" t="str">
        <f>VLOOKUP(Ruimtestaat[[#This Row],[Code]],Locaties[[#All],[Code]:[Adres]],3,FALSE)</f>
        <v>Burgemeester Van Casterenstraat 41</v>
      </c>
      <c r="D461" s="55" t="str">
        <f>VLOOKUP(Ruimtestaat[[#This Row],[Code]],Locaties[#All],4,FALSE)</f>
        <v>Waalwijk</v>
      </c>
      <c r="E461" s="56"/>
      <c r="F461" s="44" t="s">
        <v>401</v>
      </c>
      <c r="G461" s="7" t="s">
        <v>376</v>
      </c>
      <c r="H461" s="56" t="s">
        <v>136</v>
      </c>
      <c r="I461" s="7">
        <v>5</v>
      </c>
      <c r="J461" s="56" t="str">
        <f>VLOOKUP(Ruimtestaat[[#This Row],[Ruimte code]],Ruimtegroepen[[#All],[Code]:[Ruimte omschrijving]],2,FALSE)</f>
        <v>Sanitair</v>
      </c>
      <c r="K461" s="7" t="s">
        <v>18</v>
      </c>
      <c r="L461" s="47" t="s">
        <v>124</v>
      </c>
      <c r="M461" s="147">
        <v>17</v>
      </c>
      <c r="N461" s="149"/>
    </row>
    <row r="462" spans="1:14" ht="15" customHeight="1">
      <c r="A462" s="7">
        <v>7</v>
      </c>
      <c r="B462" s="55" t="str">
        <f>VLOOKUP(Ruimtestaat[[#This Row],[Code]],Locaties[[Code]:[Locatie]],2,FALSE)</f>
        <v xml:space="preserve">Koningsschool </v>
      </c>
      <c r="C462" s="55" t="str">
        <f>VLOOKUP(Ruimtestaat[[#This Row],[Code]],Locaties[[#All],[Code]:[Adres]],3,FALSE)</f>
        <v>Burgemeester Van Casterenstraat 41</v>
      </c>
      <c r="D462" s="55" t="str">
        <f>VLOOKUP(Ruimtestaat[[#This Row],[Code]],Locaties[#All],4,FALSE)</f>
        <v>Waalwijk</v>
      </c>
      <c r="E462" s="56"/>
      <c r="F462" s="44" t="s">
        <v>401</v>
      </c>
      <c r="G462" s="7" t="s">
        <v>243</v>
      </c>
      <c r="H462" s="56" t="s">
        <v>136</v>
      </c>
      <c r="I462" s="7">
        <v>5</v>
      </c>
      <c r="J462" s="56" t="str">
        <f>VLOOKUP(Ruimtestaat[[#This Row],[Ruimte code]],Ruimtegroepen[[#All],[Code]:[Ruimte omschrijving]],2,FALSE)</f>
        <v>Sanitair</v>
      </c>
      <c r="K462" s="7" t="s">
        <v>18</v>
      </c>
      <c r="L462" s="47" t="s">
        <v>124</v>
      </c>
      <c r="M462" s="147">
        <v>12</v>
      </c>
      <c r="N462" s="149"/>
    </row>
    <row r="463" spans="1:14" ht="15" customHeight="1">
      <c r="A463" s="7">
        <v>7</v>
      </c>
      <c r="B463" s="55" t="str">
        <f>VLOOKUP(Ruimtestaat[[#This Row],[Code]],Locaties[[Code]:[Locatie]],2,FALSE)</f>
        <v xml:space="preserve">Koningsschool </v>
      </c>
      <c r="C463" s="55" t="str">
        <f>VLOOKUP(Ruimtestaat[[#This Row],[Code]],Locaties[[#All],[Code]:[Adres]],3,FALSE)</f>
        <v>Burgemeester Van Casterenstraat 41</v>
      </c>
      <c r="D463" s="55" t="str">
        <f>VLOOKUP(Ruimtestaat[[#This Row],[Code]],Locaties[#All],4,FALSE)</f>
        <v>Waalwijk</v>
      </c>
      <c r="E463" s="56"/>
      <c r="F463" s="44" t="s">
        <v>401</v>
      </c>
      <c r="G463" s="7" t="s">
        <v>389</v>
      </c>
      <c r="H463" s="56" t="s">
        <v>134</v>
      </c>
      <c r="I463" s="7">
        <v>16</v>
      </c>
      <c r="J463" s="56" t="str">
        <f>VLOOKUP(Ruimtestaat[[#This Row],[Ruimte code]],Ruimtegroepen[[#All],[Code]:[Ruimte omschrijving]],2,FALSE)</f>
        <v>Leslokalen</v>
      </c>
      <c r="K463" s="7" t="s">
        <v>18</v>
      </c>
      <c r="L463" s="47" t="s">
        <v>124</v>
      </c>
      <c r="M463" s="147">
        <v>50</v>
      </c>
      <c r="N463" s="149"/>
    </row>
    <row r="464" spans="1:14" ht="15" customHeight="1">
      <c r="A464" s="7">
        <v>7</v>
      </c>
      <c r="B464" s="55" t="str">
        <f>VLOOKUP(Ruimtestaat[[#This Row],[Code]],Locaties[[Code]:[Locatie]],2,FALSE)</f>
        <v xml:space="preserve">Koningsschool </v>
      </c>
      <c r="C464" s="55" t="str">
        <f>VLOOKUP(Ruimtestaat[[#This Row],[Code]],Locaties[[#All],[Code]:[Adres]],3,FALSE)</f>
        <v>Burgemeester Van Casterenstraat 41</v>
      </c>
      <c r="D464" s="55" t="str">
        <f>VLOOKUP(Ruimtestaat[[#This Row],[Code]],Locaties[#All],4,FALSE)</f>
        <v>Waalwijk</v>
      </c>
      <c r="E464" s="56"/>
      <c r="F464" s="44" t="s">
        <v>401</v>
      </c>
      <c r="G464" s="7" t="s">
        <v>241</v>
      </c>
      <c r="H464" s="56" t="s">
        <v>134</v>
      </c>
      <c r="I464" s="7">
        <v>16</v>
      </c>
      <c r="J464" s="56" t="str">
        <f>VLOOKUP(Ruimtestaat[[#This Row],[Ruimte code]],Ruimtegroepen[[#All],[Code]:[Ruimte omschrijving]],2,FALSE)</f>
        <v>Leslokalen</v>
      </c>
      <c r="K464" s="7" t="s">
        <v>18</v>
      </c>
      <c r="L464" s="47" t="s">
        <v>124</v>
      </c>
      <c r="M464" s="147">
        <v>50</v>
      </c>
      <c r="N464" s="149"/>
    </row>
    <row r="465" spans="1:14" ht="15" customHeight="1">
      <c r="A465" s="7">
        <v>7</v>
      </c>
      <c r="B465" s="55" t="str">
        <f>VLOOKUP(Ruimtestaat[[#This Row],[Code]],Locaties[[Code]:[Locatie]],2,FALSE)</f>
        <v xml:space="preserve">Koningsschool </v>
      </c>
      <c r="C465" s="55" t="str">
        <f>VLOOKUP(Ruimtestaat[[#This Row],[Code]],Locaties[[#All],[Code]:[Adres]],3,FALSE)</f>
        <v>Burgemeester Van Casterenstraat 41</v>
      </c>
      <c r="D465" s="55" t="str">
        <f>VLOOKUP(Ruimtestaat[[#This Row],[Code]],Locaties[#All],4,FALSE)</f>
        <v>Waalwijk</v>
      </c>
      <c r="E465" s="56"/>
      <c r="F465" s="44" t="s">
        <v>401</v>
      </c>
      <c r="G465" s="7" t="s">
        <v>390</v>
      </c>
      <c r="H465" s="56" t="s">
        <v>134</v>
      </c>
      <c r="I465" s="7">
        <v>16</v>
      </c>
      <c r="J465" s="56" t="str">
        <f>VLOOKUP(Ruimtestaat[[#This Row],[Ruimte code]],Ruimtegroepen[[#All],[Code]:[Ruimte omschrijving]],2,FALSE)</f>
        <v>Leslokalen</v>
      </c>
      <c r="K465" s="7" t="s">
        <v>18</v>
      </c>
      <c r="L465" s="47" t="s">
        <v>124</v>
      </c>
      <c r="M465" s="147">
        <v>60</v>
      </c>
      <c r="N465" s="149"/>
    </row>
    <row r="466" spans="1:14" ht="15" customHeight="1">
      <c r="A466" s="7">
        <v>7</v>
      </c>
      <c r="B466" s="55" t="str">
        <f>VLOOKUP(Ruimtestaat[[#This Row],[Code]],Locaties[[Code]:[Locatie]],2,FALSE)</f>
        <v xml:space="preserve">Koningsschool </v>
      </c>
      <c r="C466" s="55" t="str">
        <f>VLOOKUP(Ruimtestaat[[#This Row],[Code]],Locaties[[#All],[Code]:[Adres]],3,FALSE)</f>
        <v>Burgemeester Van Casterenstraat 41</v>
      </c>
      <c r="D466" s="55" t="str">
        <f>VLOOKUP(Ruimtestaat[[#This Row],[Code]],Locaties[#All],4,FALSE)</f>
        <v>Waalwijk</v>
      </c>
      <c r="E466" s="56"/>
      <c r="F466" s="44" t="s">
        <v>401</v>
      </c>
      <c r="G466" s="7" t="s">
        <v>226</v>
      </c>
      <c r="H466" s="56" t="s">
        <v>134</v>
      </c>
      <c r="I466" s="7">
        <v>16</v>
      </c>
      <c r="J466" s="56" t="str">
        <f>VLOOKUP(Ruimtestaat[[#This Row],[Ruimte code]],Ruimtegroepen[[#All],[Code]:[Ruimte omschrijving]],2,FALSE)</f>
        <v>Leslokalen</v>
      </c>
      <c r="K466" s="7" t="s">
        <v>18</v>
      </c>
      <c r="L466" s="47" t="s">
        <v>124</v>
      </c>
      <c r="M466" s="147">
        <v>50</v>
      </c>
      <c r="N466" s="149"/>
    </row>
    <row r="467" spans="1:14" ht="15" customHeight="1">
      <c r="A467" s="7">
        <v>7</v>
      </c>
      <c r="B467" s="55" t="str">
        <f>VLOOKUP(Ruimtestaat[[#This Row],[Code]],Locaties[[Code]:[Locatie]],2,FALSE)</f>
        <v xml:space="preserve">Koningsschool </v>
      </c>
      <c r="C467" s="55" t="str">
        <f>VLOOKUP(Ruimtestaat[[#This Row],[Code]],Locaties[[#All],[Code]:[Adres]],3,FALSE)</f>
        <v>Burgemeester Van Casterenstraat 41</v>
      </c>
      <c r="D467" s="55" t="str">
        <f>VLOOKUP(Ruimtestaat[[#This Row],[Code]],Locaties[#All],4,FALSE)</f>
        <v>Waalwijk</v>
      </c>
      <c r="E467" s="56"/>
      <c r="F467" s="44" t="s">
        <v>401</v>
      </c>
      <c r="G467" s="7" t="s">
        <v>211</v>
      </c>
      <c r="H467" s="56" t="s">
        <v>134</v>
      </c>
      <c r="I467" s="7">
        <v>16</v>
      </c>
      <c r="J467" s="56" t="str">
        <f>VLOOKUP(Ruimtestaat[[#This Row],[Ruimte code]],Ruimtegroepen[[#All],[Code]:[Ruimte omschrijving]],2,FALSE)</f>
        <v>Leslokalen</v>
      </c>
      <c r="K467" s="7" t="s">
        <v>18</v>
      </c>
      <c r="L467" s="47" t="s">
        <v>124</v>
      </c>
      <c r="M467" s="147">
        <v>50</v>
      </c>
      <c r="N467" s="149"/>
    </row>
    <row r="468" spans="1:14" ht="15" customHeight="1">
      <c r="A468" s="7">
        <v>7</v>
      </c>
      <c r="B468" s="55" t="str">
        <f>VLOOKUP(Ruimtestaat[[#This Row],[Code]],Locaties[[Code]:[Locatie]],2,FALSE)</f>
        <v xml:space="preserve">Koningsschool </v>
      </c>
      <c r="C468" s="55" t="str">
        <f>VLOOKUP(Ruimtestaat[[#This Row],[Code]],Locaties[[#All],[Code]:[Adres]],3,FALSE)</f>
        <v>Burgemeester Van Casterenstraat 41</v>
      </c>
      <c r="D468" s="55" t="str">
        <f>VLOOKUP(Ruimtestaat[[#This Row],[Code]],Locaties[#All],4,FALSE)</f>
        <v>Waalwijk</v>
      </c>
      <c r="E468" s="56"/>
      <c r="F468" s="44" t="s">
        <v>401</v>
      </c>
      <c r="G468" s="7" t="s">
        <v>244</v>
      </c>
      <c r="H468" s="56" t="s">
        <v>128</v>
      </c>
      <c r="I468" s="7">
        <v>6</v>
      </c>
      <c r="J468" s="56" t="str">
        <f>VLOOKUP(Ruimtestaat[[#This Row],[Ruimte code]],Ruimtegroepen[[#All],[Code]:[Ruimte omschrijving]],2,FALSE)</f>
        <v>Gangen/hallen</v>
      </c>
      <c r="K468" s="7" t="s">
        <v>18</v>
      </c>
      <c r="L468" s="47" t="s">
        <v>124</v>
      </c>
      <c r="M468" s="147">
        <v>51.5</v>
      </c>
      <c r="N468" s="149"/>
    </row>
    <row r="469" spans="1:14" ht="15" customHeight="1">
      <c r="A469" s="7">
        <v>7</v>
      </c>
      <c r="B469" s="55" t="str">
        <f>VLOOKUP(Ruimtestaat[[#This Row],[Code]],Locaties[[Code]:[Locatie]],2,FALSE)</f>
        <v xml:space="preserve">Koningsschool </v>
      </c>
      <c r="C469" s="55" t="str">
        <f>VLOOKUP(Ruimtestaat[[#This Row],[Code]],Locaties[[#All],[Code]:[Adres]],3,FALSE)</f>
        <v>Burgemeester Van Casterenstraat 41</v>
      </c>
      <c r="D469" s="55" t="str">
        <f>VLOOKUP(Ruimtestaat[[#This Row],[Code]],Locaties[#All],4,FALSE)</f>
        <v>Waalwijk</v>
      </c>
      <c r="E469" s="56"/>
      <c r="F469" s="44" t="s">
        <v>401</v>
      </c>
      <c r="G469" s="7" t="s">
        <v>391</v>
      </c>
      <c r="H469" s="56" t="s">
        <v>139</v>
      </c>
      <c r="I469" s="7">
        <v>2</v>
      </c>
      <c r="J469" s="56" t="str">
        <f>VLOOKUP(Ruimtestaat[[#This Row],[Ruimte code]],Ruimtegroepen[[#All],[Code]:[Ruimte omschrijving]],2,FALSE)</f>
        <v>Kantoren</v>
      </c>
      <c r="K469" s="7" t="s">
        <v>18</v>
      </c>
      <c r="L469" s="47" t="s">
        <v>124</v>
      </c>
      <c r="M469" s="147">
        <v>13</v>
      </c>
      <c r="N469" s="149"/>
    </row>
    <row r="470" spans="1:14" ht="15" customHeight="1">
      <c r="A470" s="5">
        <v>8</v>
      </c>
      <c r="B470" s="55" t="str">
        <f>VLOOKUP(Ruimtestaat[[#This Row],[Code]],Locaties[[Code]:[Locatie]],2,FALSE)</f>
        <v>Willem van Oranje – Wijk en Aalburg</v>
      </c>
      <c r="C470" s="55" t="str">
        <f>VLOOKUP(Ruimtestaat[[#This Row],[Code]],Locaties[[#All],[Code]:[Adres]],3,FALSE)</f>
        <v>Perzikstraat 7</v>
      </c>
      <c r="D470" s="55" t="str">
        <f>VLOOKUP(Ruimtestaat[[#This Row],[Code]],Locaties[#All],4,FALSE)</f>
        <v>Wijk en Aalburg</v>
      </c>
      <c r="E470" s="56"/>
      <c r="F470" s="7" t="s">
        <v>392</v>
      </c>
      <c r="H470" s="56" t="s">
        <v>408</v>
      </c>
      <c r="I470" s="7">
        <v>7</v>
      </c>
      <c r="J470" s="56" t="str">
        <f>VLOOKUP(Ruimtestaat[[#This Row],[Ruimte code]],Ruimtegroepen[[#All],[Code]:[Ruimte omschrijving]],2,FALSE)</f>
        <v>Entree</v>
      </c>
      <c r="K470" s="7" t="s">
        <v>17</v>
      </c>
      <c r="L470" s="58" t="s">
        <v>402</v>
      </c>
      <c r="M470" s="147">
        <v>10</v>
      </c>
      <c r="N470" s="151"/>
    </row>
    <row r="471" spans="1:14" ht="15" customHeight="1">
      <c r="A471" s="5">
        <v>8</v>
      </c>
      <c r="B471" s="55" t="str">
        <f>VLOOKUP(Ruimtestaat[[#This Row],[Code]],Locaties[[Code]:[Locatie]],2,FALSE)</f>
        <v>Willem van Oranje – Wijk en Aalburg</v>
      </c>
      <c r="C471" s="55" t="str">
        <f>VLOOKUP(Ruimtestaat[[#This Row],[Code]],Locaties[[#All],[Code]:[Adres]],3,FALSE)</f>
        <v>Perzikstraat 7</v>
      </c>
      <c r="D471" s="55" t="str">
        <f>VLOOKUP(Ruimtestaat[[#This Row],[Code]],Locaties[#All],4,FALSE)</f>
        <v>Wijk en Aalburg</v>
      </c>
      <c r="E471" s="56"/>
      <c r="F471" s="7" t="s">
        <v>392</v>
      </c>
      <c r="H471" s="56" t="s">
        <v>128</v>
      </c>
      <c r="I471" s="7">
        <v>6</v>
      </c>
      <c r="J471" s="56" t="str">
        <f>VLOOKUP(Ruimtestaat[[#This Row],[Ruimte code]],Ruimtegroepen[[#All],[Code]:[Ruimte omschrijving]],2,FALSE)</f>
        <v>Gangen/hallen</v>
      </c>
      <c r="K471" s="7" t="s">
        <v>18</v>
      </c>
      <c r="L471" s="58" t="s">
        <v>124</v>
      </c>
      <c r="M471" s="147">
        <f>25.6+21.9+11.8+92</f>
        <v>151.30000000000001</v>
      </c>
      <c r="N471" s="151"/>
    </row>
    <row r="472" spans="1:14" ht="15" customHeight="1">
      <c r="A472" s="5">
        <v>8</v>
      </c>
      <c r="B472" s="55" t="str">
        <f>VLOOKUP(Ruimtestaat[[#This Row],[Code]],Locaties[[Code]:[Locatie]],2,FALSE)</f>
        <v>Willem van Oranje – Wijk en Aalburg</v>
      </c>
      <c r="C472" s="55" t="str">
        <f>VLOOKUP(Ruimtestaat[[#This Row],[Code]],Locaties[[#All],[Code]:[Adres]],3,FALSE)</f>
        <v>Perzikstraat 7</v>
      </c>
      <c r="D472" s="55" t="str">
        <f>VLOOKUP(Ruimtestaat[[#This Row],[Code]],Locaties[#All],4,FALSE)</f>
        <v>Wijk en Aalburg</v>
      </c>
      <c r="E472" s="56"/>
      <c r="F472" s="7" t="s">
        <v>392</v>
      </c>
      <c r="H472" s="56" t="s">
        <v>181</v>
      </c>
      <c r="I472" s="7">
        <v>2</v>
      </c>
      <c r="J472" s="56" t="str">
        <f>VLOOKUP(Ruimtestaat[[#This Row],[Ruimte code]],Ruimtegroepen[[#All],[Code]:[Ruimte omschrijving]],2,FALSE)</f>
        <v>Kantoren</v>
      </c>
      <c r="K472" s="7" t="s">
        <v>20</v>
      </c>
      <c r="L472" s="58" t="s">
        <v>29</v>
      </c>
      <c r="M472" s="147">
        <v>40.6</v>
      </c>
      <c r="N472" s="151"/>
    </row>
    <row r="473" spans="1:14" ht="15" customHeight="1">
      <c r="A473" s="5">
        <v>8</v>
      </c>
      <c r="B473" s="55" t="str">
        <f>VLOOKUP(Ruimtestaat[[#This Row],[Code]],Locaties[[Code]:[Locatie]],2,FALSE)</f>
        <v>Willem van Oranje – Wijk en Aalburg</v>
      </c>
      <c r="C473" s="55" t="str">
        <f>VLOOKUP(Ruimtestaat[[#This Row],[Code]],Locaties[[#All],[Code]:[Adres]],3,FALSE)</f>
        <v>Perzikstraat 7</v>
      </c>
      <c r="D473" s="55" t="str">
        <f>VLOOKUP(Ruimtestaat[[#This Row],[Code]],Locaties[#All],4,FALSE)</f>
        <v>Wijk en Aalburg</v>
      </c>
      <c r="E473" s="56"/>
      <c r="F473" s="7" t="s">
        <v>392</v>
      </c>
      <c r="H473" s="56" t="s">
        <v>139</v>
      </c>
      <c r="I473" s="7">
        <v>2</v>
      </c>
      <c r="J473" s="56" t="str">
        <f>VLOOKUP(Ruimtestaat[[#This Row],[Ruimte code]],Ruimtegroepen[[#All],[Code]:[Ruimte omschrijving]],2,FALSE)</f>
        <v>Kantoren</v>
      </c>
      <c r="K473" s="7" t="s">
        <v>17</v>
      </c>
      <c r="L473" s="58" t="s">
        <v>6</v>
      </c>
      <c r="M473" s="147">
        <v>20</v>
      </c>
      <c r="N473" s="151"/>
    </row>
    <row r="474" spans="1:14" ht="15" customHeight="1">
      <c r="A474" s="5">
        <v>8</v>
      </c>
      <c r="B474" s="55" t="str">
        <f>VLOOKUP(Ruimtestaat[[#This Row],[Code]],Locaties[[Code]:[Locatie]],2,FALSE)</f>
        <v>Willem van Oranje – Wijk en Aalburg</v>
      </c>
      <c r="C474" s="55" t="str">
        <f>VLOOKUP(Ruimtestaat[[#This Row],[Code]],Locaties[[#All],[Code]:[Adres]],3,FALSE)</f>
        <v>Perzikstraat 7</v>
      </c>
      <c r="D474" s="55" t="str">
        <f>VLOOKUP(Ruimtestaat[[#This Row],[Code]],Locaties[#All],4,FALSE)</f>
        <v>Wijk en Aalburg</v>
      </c>
      <c r="E474" s="56"/>
      <c r="F474" s="7" t="s">
        <v>392</v>
      </c>
      <c r="H474" s="56" t="s">
        <v>395</v>
      </c>
      <c r="I474" s="7">
        <v>2</v>
      </c>
      <c r="J474" s="56" t="str">
        <f>VLOOKUP(Ruimtestaat[[#This Row],[Ruimte code]],Ruimtegroepen[[#All],[Code]:[Ruimte omschrijving]],2,FALSE)</f>
        <v>Kantoren</v>
      </c>
      <c r="K474" s="7" t="s">
        <v>17</v>
      </c>
      <c r="L474" s="58" t="s">
        <v>6</v>
      </c>
      <c r="M474" s="147">
        <v>34.4</v>
      </c>
      <c r="N474" s="151"/>
    </row>
    <row r="475" spans="1:14" ht="15" customHeight="1">
      <c r="A475" s="5">
        <v>8</v>
      </c>
      <c r="B475" s="55" t="str">
        <f>VLOOKUP(Ruimtestaat[[#This Row],[Code]],Locaties[[Code]:[Locatie]],2,FALSE)</f>
        <v>Willem van Oranje – Wijk en Aalburg</v>
      </c>
      <c r="C475" s="55" t="str">
        <f>VLOOKUP(Ruimtestaat[[#This Row],[Code]],Locaties[[#All],[Code]:[Adres]],3,FALSE)</f>
        <v>Perzikstraat 7</v>
      </c>
      <c r="D475" s="55" t="str">
        <f>VLOOKUP(Ruimtestaat[[#This Row],[Code]],Locaties[#All],4,FALSE)</f>
        <v>Wijk en Aalburg</v>
      </c>
      <c r="E475" s="56"/>
      <c r="F475" s="7" t="s">
        <v>392</v>
      </c>
      <c r="H475" s="56" t="s">
        <v>139</v>
      </c>
      <c r="I475" s="7">
        <v>2</v>
      </c>
      <c r="J475" s="56" t="str">
        <f>VLOOKUP(Ruimtestaat[[#This Row],[Ruimte code]],Ruimtegroepen[[#All],[Code]:[Ruimte omschrijving]],2,FALSE)</f>
        <v>Kantoren</v>
      </c>
      <c r="K475" s="7" t="s">
        <v>17</v>
      </c>
      <c r="L475" s="58" t="s">
        <v>6</v>
      </c>
      <c r="M475" s="147">
        <v>15</v>
      </c>
      <c r="N475" s="151"/>
    </row>
    <row r="476" spans="1:14" ht="15" customHeight="1">
      <c r="A476" s="5">
        <v>8</v>
      </c>
      <c r="B476" s="55" t="str">
        <f>VLOOKUP(Ruimtestaat[[#This Row],[Code]],Locaties[[Code]:[Locatie]],2,FALSE)</f>
        <v>Willem van Oranje – Wijk en Aalburg</v>
      </c>
      <c r="C476" s="55" t="str">
        <f>VLOOKUP(Ruimtestaat[[#This Row],[Code]],Locaties[[#All],[Code]:[Adres]],3,FALSE)</f>
        <v>Perzikstraat 7</v>
      </c>
      <c r="D476" s="55" t="str">
        <f>VLOOKUP(Ruimtestaat[[#This Row],[Code]],Locaties[#All],4,FALSE)</f>
        <v>Wijk en Aalburg</v>
      </c>
      <c r="E476" s="56"/>
      <c r="F476" s="7" t="s">
        <v>392</v>
      </c>
      <c r="H476" s="56" t="s">
        <v>97</v>
      </c>
      <c r="I476" s="7">
        <v>13</v>
      </c>
      <c r="J476" s="56" t="str">
        <f>VLOOKUP(Ruimtestaat[[#This Row],[Ruimte code]],Ruimtegroepen[[#All],[Code]:[Ruimte omschrijving]],2,FALSE)</f>
        <v>Personeelskamer</v>
      </c>
      <c r="K476" s="7" t="s">
        <v>20</v>
      </c>
      <c r="L476" s="58" t="s">
        <v>29</v>
      </c>
      <c r="M476" s="147">
        <v>92</v>
      </c>
      <c r="N476" s="151"/>
    </row>
    <row r="477" spans="1:14" ht="15" customHeight="1">
      <c r="A477" s="5">
        <v>8</v>
      </c>
      <c r="B477" s="55" t="str">
        <f>VLOOKUP(Ruimtestaat[[#This Row],[Code]],Locaties[[Code]:[Locatie]],2,FALSE)</f>
        <v>Willem van Oranje – Wijk en Aalburg</v>
      </c>
      <c r="C477" s="55" t="str">
        <f>VLOOKUP(Ruimtestaat[[#This Row],[Code]],Locaties[[#All],[Code]:[Adres]],3,FALSE)</f>
        <v>Perzikstraat 7</v>
      </c>
      <c r="D477" s="55" t="str">
        <f>VLOOKUP(Ruimtestaat[[#This Row],[Code]],Locaties[#All],4,FALSE)</f>
        <v>Wijk en Aalburg</v>
      </c>
      <c r="E477" s="56"/>
      <c r="F477" s="7" t="s">
        <v>392</v>
      </c>
      <c r="H477" s="56" t="s">
        <v>403</v>
      </c>
      <c r="I477" s="7">
        <v>11</v>
      </c>
      <c r="J477" s="56" t="str">
        <f>VLOOKUP(Ruimtestaat[[#This Row],[Ruimte code]],Ruimtegroepen[[#All],[Code]:[Ruimte omschrijving]],2,FALSE)</f>
        <v>Garderobes</v>
      </c>
      <c r="K477" s="7" t="s">
        <v>20</v>
      </c>
      <c r="L477" s="58" t="s">
        <v>29</v>
      </c>
      <c r="M477" s="147">
        <v>10</v>
      </c>
      <c r="N477" s="151"/>
    </row>
    <row r="478" spans="1:14" ht="15" customHeight="1">
      <c r="A478" s="5">
        <v>8</v>
      </c>
      <c r="B478" s="55" t="str">
        <f>VLOOKUP(Ruimtestaat[[#This Row],[Code]],Locaties[[Code]:[Locatie]],2,FALSE)</f>
        <v>Willem van Oranje – Wijk en Aalburg</v>
      </c>
      <c r="C478" s="55" t="str">
        <f>VLOOKUP(Ruimtestaat[[#This Row],[Code]],Locaties[[#All],[Code]:[Adres]],3,FALSE)</f>
        <v>Perzikstraat 7</v>
      </c>
      <c r="D478" s="55" t="str">
        <f>VLOOKUP(Ruimtestaat[[#This Row],[Code]],Locaties[#All],4,FALSE)</f>
        <v>Wijk en Aalburg</v>
      </c>
      <c r="E478" s="56"/>
      <c r="F478" s="7" t="s">
        <v>392</v>
      </c>
      <c r="H478" s="56" t="s">
        <v>158</v>
      </c>
      <c r="I478" s="7">
        <v>10</v>
      </c>
      <c r="J478" s="56" t="str">
        <f>VLOOKUP(Ruimtestaat[[#This Row],[Ruimte code]],Ruimtegroepen[[#All],[Code]:[Ruimte omschrijving]],2,FALSE)</f>
        <v>Trappenhuizen/lift</v>
      </c>
      <c r="K478" s="7" t="s">
        <v>18</v>
      </c>
      <c r="L478" s="58" t="s">
        <v>124</v>
      </c>
      <c r="M478" s="147">
        <v>26</v>
      </c>
      <c r="N478" s="151"/>
    </row>
    <row r="479" spans="1:14" ht="15" customHeight="1">
      <c r="A479" s="5">
        <v>8</v>
      </c>
      <c r="B479" s="55" t="str">
        <f>VLOOKUP(Ruimtestaat[[#This Row],[Code]],Locaties[[Code]:[Locatie]],2,FALSE)</f>
        <v>Willem van Oranje – Wijk en Aalburg</v>
      </c>
      <c r="C479" s="55" t="str">
        <f>VLOOKUP(Ruimtestaat[[#This Row],[Code]],Locaties[[#All],[Code]:[Adres]],3,FALSE)</f>
        <v>Perzikstraat 7</v>
      </c>
      <c r="D479" s="55" t="str">
        <f>VLOOKUP(Ruimtestaat[[#This Row],[Code]],Locaties[#All],4,FALSE)</f>
        <v>Wijk en Aalburg</v>
      </c>
      <c r="E479" s="56"/>
      <c r="F479" s="7" t="s">
        <v>392</v>
      </c>
      <c r="H479" s="56" t="s">
        <v>404</v>
      </c>
      <c r="I479" s="7">
        <v>2</v>
      </c>
      <c r="J479" s="56" t="str">
        <f>VLOOKUP(Ruimtestaat[[#This Row],[Ruimte code]],Ruimtegroepen[[#All],[Code]:[Ruimte omschrijving]],2,FALSE)</f>
        <v>Kantoren</v>
      </c>
      <c r="K479" s="7" t="s">
        <v>17</v>
      </c>
      <c r="L479" s="58" t="s">
        <v>6</v>
      </c>
      <c r="M479" s="147">
        <v>26</v>
      </c>
      <c r="N479" s="151"/>
    </row>
    <row r="480" spans="1:14" ht="15" customHeight="1">
      <c r="A480" s="5">
        <v>8</v>
      </c>
      <c r="B480" s="55" t="str">
        <f>VLOOKUP(Ruimtestaat[[#This Row],[Code]],Locaties[[Code]:[Locatie]],2,FALSE)</f>
        <v>Willem van Oranje – Wijk en Aalburg</v>
      </c>
      <c r="C480" s="55" t="str">
        <f>VLOOKUP(Ruimtestaat[[#This Row],[Code]],Locaties[[#All],[Code]:[Adres]],3,FALSE)</f>
        <v>Perzikstraat 7</v>
      </c>
      <c r="D480" s="55" t="str">
        <f>VLOOKUP(Ruimtestaat[[#This Row],[Code]],Locaties[#All],4,FALSE)</f>
        <v>Wijk en Aalburg</v>
      </c>
      <c r="E480" s="56"/>
      <c r="F480" s="7" t="s">
        <v>392</v>
      </c>
      <c r="H480" s="56" t="s">
        <v>346</v>
      </c>
      <c r="I480" s="7">
        <v>4</v>
      </c>
      <c r="J480" s="56" t="str">
        <f>VLOOKUP(Ruimtestaat[[#This Row],[Ruimte code]],Ruimtegroepen[[#All],[Code]:[Ruimte omschrijving]],2,FALSE)</f>
        <v>Vergader/spreekkamers</v>
      </c>
      <c r="K480" s="7" t="s">
        <v>17</v>
      </c>
      <c r="L480" s="58" t="s">
        <v>6</v>
      </c>
      <c r="M480" s="147">
        <v>5.3</v>
      </c>
      <c r="N480" s="151"/>
    </row>
    <row r="481" spans="1:14" ht="15" customHeight="1">
      <c r="A481" s="5">
        <v>8</v>
      </c>
      <c r="B481" s="55" t="str">
        <f>VLOOKUP(Ruimtestaat[[#This Row],[Code]],Locaties[[Code]:[Locatie]],2,FALSE)</f>
        <v>Willem van Oranje – Wijk en Aalburg</v>
      </c>
      <c r="C481" s="55" t="str">
        <f>VLOOKUP(Ruimtestaat[[#This Row],[Code]],Locaties[[#All],[Code]:[Adres]],3,FALSE)</f>
        <v>Perzikstraat 7</v>
      </c>
      <c r="D481" s="55" t="str">
        <f>VLOOKUP(Ruimtestaat[[#This Row],[Code]],Locaties[#All],4,FALSE)</f>
        <v>Wijk en Aalburg</v>
      </c>
      <c r="E481" s="56"/>
      <c r="F481" s="7" t="s">
        <v>392</v>
      </c>
      <c r="H481" s="56" t="s">
        <v>171</v>
      </c>
      <c r="I481" s="7">
        <v>2</v>
      </c>
      <c r="J481" s="56" t="str">
        <f>VLOOKUP(Ruimtestaat[[#This Row],[Ruimte code]],Ruimtegroepen[[#All],[Code]:[Ruimte omschrijving]],2,FALSE)</f>
        <v>Kantoren</v>
      </c>
      <c r="K481" s="7" t="s">
        <v>17</v>
      </c>
      <c r="L481" s="58" t="s">
        <v>6</v>
      </c>
      <c r="M481" s="147">
        <v>20</v>
      </c>
      <c r="N481" s="151"/>
    </row>
    <row r="482" spans="1:14" ht="15" customHeight="1">
      <c r="A482" s="5">
        <v>8</v>
      </c>
      <c r="B482" s="55" t="str">
        <f>VLOOKUP(Ruimtestaat[[#This Row],[Code]],Locaties[[Code]:[Locatie]],2,FALSE)</f>
        <v>Willem van Oranje – Wijk en Aalburg</v>
      </c>
      <c r="C482" s="55" t="str">
        <f>VLOOKUP(Ruimtestaat[[#This Row],[Code]],Locaties[[#All],[Code]:[Adres]],3,FALSE)</f>
        <v>Perzikstraat 7</v>
      </c>
      <c r="D482" s="55" t="str">
        <f>VLOOKUP(Ruimtestaat[[#This Row],[Code]],Locaties[#All],4,FALSE)</f>
        <v>Wijk en Aalburg</v>
      </c>
      <c r="E482" s="56"/>
      <c r="F482" s="7" t="s">
        <v>392</v>
      </c>
      <c r="H482" s="56" t="s">
        <v>139</v>
      </c>
      <c r="I482" s="7">
        <v>2</v>
      </c>
      <c r="J482" s="56" t="str">
        <f>VLOOKUP(Ruimtestaat[[#This Row],[Ruimte code]],Ruimtegroepen[[#All],[Code]:[Ruimte omschrijving]],2,FALSE)</f>
        <v>Kantoren</v>
      </c>
      <c r="K482" s="7" t="s">
        <v>20</v>
      </c>
      <c r="L482" s="58" t="s">
        <v>29</v>
      </c>
      <c r="M482" s="147">
        <v>26.4</v>
      </c>
      <c r="N482" s="151"/>
    </row>
    <row r="483" spans="1:14" ht="15" customHeight="1">
      <c r="A483" s="5">
        <v>8</v>
      </c>
      <c r="B483" s="55" t="str">
        <f>VLOOKUP(Ruimtestaat[[#This Row],[Code]],Locaties[[Code]:[Locatie]],2,FALSE)</f>
        <v>Willem van Oranje – Wijk en Aalburg</v>
      </c>
      <c r="C483" s="55" t="str">
        <f>VLOOKUP(Ruimtestaat[[#This Row],[Code]],Locaties[[#All],[Code]:[Adres]],3,FALSE)</f>
        <v>Perzikstraat 7</v>
      </c>
      <c r="D483" s="55" t="str">
        <f>VLOOKUP(Ruimtestaat[[#This Row],[Code]],Locaties[#All],4,FALSE)</f>
        <v>Wijk en Aalburg</v>
      </c>
      <c r="E483" s="56"/>
      <c r="F483" s="7" t="s">
        <v>392</v>
      </c>
      <c r="H483" s="56" t="s">
        <v>136</v>
      </c>
      <c r="I483" s="7">
        <v>5</v>
      </c>
      <c r="J483" s="56" t="str">
        <f>VLOOKUP(Ruimtestaat[[#This Row],[Ruimte code]],Ruimtegroepen[[#All],[Code]:[Ruimte omschrijving]],2,FALSE)</f>
        <v>Sanitair</v>
      </c>
      <c r="K483" s="7" t="s">
        <v>19</v>
      </c>
      <c r="L483" s="58" t="s">
        <v>405</v>
      </c>
      <c r="M483" s="147">
        <v>8.1999999999999993</v>
      </c>
      <c r="N483" s="151"/>
    </row>
    <row r="484" spans="1:14" ht="15" customHeight="1">
      <c r="A484" s="5">
        <v>8</v>
      </c>
      <c r="B484" s="55" t="str">
        <f>VLOOKUP(Ruimtestaat[[#This Row],[Code]],Locaties[[Code]:[Locatie]],2,FALSE)</f>
        <v>Willem van Oranje – Wijk en Aalburg</v>
      </c>
      <c r="C484" s="55" t="str">
        <f>VLOOKUP(Ruimtestaat[[#This Row],[Code]],Locaties[[#All],[Code]:[Adres]],3,FALSE)</f>
        <v>Perzikstraat 7</v>
      </c>
      <c r="D484" s="55" t="str">
        <f>VLOOKUP(Ruimtestaat[[#This Row],[Code]],Locaties[#All],4,FALSE)</f>
        <v>Wijk en Aalburg</v>
      </c>
      <c r="E484" s="56"/>
      <c r="F484" s="7" t="s">
        <v>392</v>
      </c>
      <c r="H484" s="56" t="s">
        <v>136</v>
      </c>
      <c r="I484" s="7">
        <v>5</v>
      </c>
      <c r="J484" s="56" t="str">
        <f>VLOOKUP(Ruimtestaat[[#This Row],[Ruimte code]],Ruimtegroepen[[#All],[Code]:[Ruimte omschrijving]],2,FALSE)</f>
        <v>Sanitair</v>
      </c>
      <c r="K484" s="7" t="s">
        <v>19</v>
      </c>
      <c r="L484" s="58" t="s">
        <v>405</v>
      </c>
      <c r="M484" s="147">
        <v>8.1999999999999993</v>
      </c>
      <c r="N484" s="151"/>
    </row>
    <row r="485" spans="1:14" ht="15" customHeight="1">
      <c r="A485" s="5">
        <v>8</v>
      </c>
      <c r="B485" s="55" t="str">
        <f>VLOOKUP(Ruimtestaat[[#This Row],[Code]],Locaties[[Code]:[Locatie]],2,FALSE)</f>
        <v>Willem van Oranje – Wijk en Aalburg</v>
      </c>
      <c r="C485" s="55" t="str">
        <f>VLOOKUP(Ruimtestaat[[#This Row],[Code]],Locaties[[#All],[Code]:[Adres]],3,FALSE)</f>
        <v>Perzikstraat 7</v>
      </c>
      <c r="D485" s="55" t="str">
        <f>VLOOKUP(Ruimtestaat[[#This Row],[Code]],Locaties[#All],4,FALSE)</f>
        <v>Wijk en Aalburg</v>
      </c>
      <c r="E485" s="56"/>
      <c r="F485" s="7" t="s">
        <v>392</v>
      </c>
      <c r="H485" s="56" t="s">
        <v>348</v>
      </c>
      <c r="I485" s="7">
        <v>1</v>
      </c>
      <c r="J485" s="56" t="str">
        <f>VLOOKUP(Ruimtestaat[[#This Row],[Ruimte code]],Ruimtegroepen[[#All],[Code]:[Ruimte omschrijving]],2,FALSE)</f>
        <v>Magazijnen/bergingen</v>
      </c>
      <c r="K485" s="7" t="s">
        <v>18</v>
      </c>
      <c r="L485" s="58" t="s">
        <v>124</v>
      </c>
      <c r="M485" s="147">
        <v>15</v>
      </c>
      <c r="N485" s="151"/>
    </row>
    <row r="486" spans="1:14" ht="15" customHeight="1">
      <c r="A486" s="5">
        <v>8</v>
      </c>
      <c r="B486" s="55" t="str">
        <f>VLOOKUP(Ruimtestaat[[#This Row],[Code]],Locaties[[Code]:[Locatie]],2,FALSE)</f>
        <v>Willem van Oranje – Wijk en Aalburg</v>
      </c>
      <c r="C486" s="55" t="str">
        <f>VLOOKUP(Ruimtestaat[[#This Row],[Code]],Locaties[[#All],[Code]:[Adres]],3,FALSE)</f>
        <v>Perzikstraat 7</v>
      </c>
      <c r="D486" s="55" t="str">
        <f>VLOOKUP(Ruimtestaat[[#This Row],[Code]],Locaties[#All],4,FALSE)</f>
        <v>Wijk en Aalburg</v>
      </c>
      <c r="E486" s="56"/>
      <c r="F486" s="7" t="s">
        <v>392</v>
      </c>
      <c r="H486" s="56" t="s">
        <v>386</v>
      </c>
      <c r="I486" s="7">
        <v>5</v>
      </c>
      <c r="J486" s="56" t="str">
        <f>VLOOKUP(Ruimtestaat[[#This Row],[Ruimte code]],Ruimtegroepen[[#All],[Code]:[Ruimte omschrijving]],2,FALSE)</f>
        <v>Sanitair</v>
      </c>
      <c r="K486" s="7" t="s">
        <v>19</v>
      </c>
      <c r="L486" s="58" t="s">
        <v>405</v>
      </c>
      <c r="M486" s="147">
        <v>5.4</v>
      </c>
      <c r="N486" s="151"/>
    </row>
    <row r="487" spans="1:14" ht="15" customHeight="1">
      <c r="A487" s="5">
        <v>8</v>
      </c>
      <c r="B487" s="55" t="str">
        <f>VLOOKUP(Ruimtestaat[[#This Row],[Code]],Locaties[[Code]:[Locatie]],2,FALSE)</f>
        <v>Willem van Oranje – Wijk en Aalburg</v>
      </c>
      <c r="C487" s="55" t="str">
        <f>VLOOKUP(Ruimtestaat[[#This Row],[Code]],Locaties[[#All],[Code]:[Adres]],3,FALSE)</f>
        <v>Perzikstraat 7</v>
      </c>
      <c r="D487" s="55" t="str">
        <f>VLOOKUP(Ruimtestaat[[#This Row],[Code]],Locaties[#All],4,FALSE)</f>
        <v>Wijk en Aalburg</v>
      </c>
      <c r="E487" s="56"/>
      <c r="F487" s="7" t="s">
        <v>392</v>
      </c>
      <c r="H487" s="56" t="s">
        <v>136</v>
      </c>
      <c r="I487" s="7">
        <v>5</v>
      </c>
      <c r="J487" s="56" t="str">
        <f>VLOOKUP(Ruimtestaat[[#This Row],[Ruimte code]],Ruimtegroepen[[#All],[Code]:[Ruimte omschrijving]],2,FALSE)</f>
        <v>Sanitair</v>
      </c>
      <c r="K487" s="7" t="s">
        <v>19</v>
      </c>
      <c r="L487" s="58" t="s">
        <v>405</v>
      </c>
      <c r="M487" s="147">
        <v>5.4</v>
      </c>
      <c r="N487" s="151"/>
    </row>
    <row r="488" spans="1:14" ht="15" customHeight="1">
      <c r="A488" s="5">
        <v>8</v>
      </c>
      <c r="B488" s="55" t="str">
        <f>VLOOKUP(Ruimtestaat[[#This Row],[Code]],Locaties[[Code]:[Locatie]],2,FALSE)</f>
        <v>Willem van Oranje – Wijk en Aalburg</v>
      </c>
      <c r="C488" s="55" t="str">
        <f>VLOOKUP(Ruimtestaat[[#This Row],[Code]],Locaties[[#All],[Code]:[Adres]],3,FALSE)</f>
        <v>Perzikstraat 7</v>
      </c>
      <c r="D488" s="55" t="str">
        <f>VLOOKUP(Ruimtestaat[[#This Row],[Code]],Locaties[#All],4,FALSE)</f>
        <v>Wijk en Aalburg</v>
      </c>
      <c r="E488" s="56"/>
      <c r="F488" s="7" t="s">
        <v>392</v>
      </c>
      <c r="H488" s="56" t="s">
        <v>398</v>
      </c>
      <c r="I488" s="7">
        <v>16</v>
      </c>
      <c r="J488" s="56" t="str">
        <f>VLOOKUP(Ruimtestaat[[#This Row],[Ruimte code]],Ruimtegroepen[[#All],[Code]:[Ruimte omschrijving]],2,FALSE)</f>
        <v>Leslokalen</v>
      </c>
      <c r="K488" s="7" t="s">
        <v>18</v>
      </c>
      <c r="L488" s="58" t="s">
        <v>124</v>
      </c>
      <c r="M488" s="147">
        <v>54</v>
      </c>
      <c r="N488" s="151"/>
    </row>
    <row r="489" spans="1:14" ht="15" customHeight="1">
      <c r="A489" s="5">
        <v>8</v>
      </c>
      <c r="B489" s="55" t="str">
        <f>VLOOKUP(Ruimtestaat[[#This Row],[Code]],Locaties[[Code]:[Locatie]],2,FALSE)</f>
        <v>Willem van Oranje – Wijk en Aalburg</v>
      </c>
      <c r="C489" s="55" t="str">
        <f>VLOOKUP(Ruimtestaat[[#This Row],[Code]],Locaties[[#All],[Code]:[Adres]],3,FALSE)</f>
        <v>Perzikstraat 7</v>
      </c>
      <c r="D489" s="55" t="str">
        <f>VLOOKUP(Ruimtestaat[[#This Row],[Code]],Locaties[#All],4,FALSE)</f>
        <v>Wijk en Aalburg</v>
      </c>
      <c r="E489" s="56"/>
      <c r="F489" s="7" t="s">
        <v>392</v>
      </c>
      <c r="H489" s="56" t="s">
        <v>393</v>
      </c>
      <c r="I489" s="7">
        <v>2</v>
      </c>
      <c r="J489" s="56" t="str">
        <f>VLOOKUP(Ruimtestaat[[#This Row],[Ruimte code]],Ruimtegroepen[[#All],[Code]:[Ruimte omschrijving]],2,FALSE)</f>
        <v>Kantoren</v>
      </c>
      <c r="K489" s="7" t="s">
        <v>18</v>
      </c>
      <c r="L489" s="58" t="s">
        <v>124</v>
      </c>
      <c r="M489" s="147">
        <v>40.69</v>
      </c>
      <c r="N489" s="151"/>
    </row>
    <row r="490" spans="1:14" ht="15" customHeight="1">
      <c r="A490" s="5">
        <v>8</v>
      </c>
      <c r="B490" s="55" t="str">
        <f>VLOOKUP(Ruimtestaat[[#This Row],[Code]],Locaties[[Code]:[Locatie]],2,FALSE)</f>
        <v>Willem van Oranje – Wijk en Aalburg</v>
      </c>
      <c r="C490" s="55" t="str">
        <f>VLOOKUP(Ruimtestaat[[#This Row],[Code]],Locaties[[#All],[Code]:[Adres]],3,FALSE)</f>
        <v>Perzikstraat 7</v>
      </c>
      <c r="D490" s="55" t="str">
        <f>VLOOKUP(Ruimtestaat[[#This Row],[Code]],Locaties[#All],4,FALSE)</f>
        <v>Wijk en Aalburg</v>
      </c>
      <c r="E490" s="56"/>
      <c r="F490" s="7" t="s">
        <v>392</v>
      </c>
      <c r="H490" s="56" t="s">
        <v>406</v>
      </c>
      <c r="I490" s="7">
        <v>2</v>
      </c>
      <c r="J490" s="56" t="str">
        <f>VLOOKUP(Ruimtestaat[[#This Row],[Ruimte code]],Ruimtegroepen[[#All],[Code]:[Ruimte omschrijving]],2,FALSE)</f>
        <v>Kantoren</v>
      </c>
      <c r="K490" s="7" t="s">
        <v>18</v>
      </c>
      <c r="L490" s="58" t="s">
        <v>124</v>
      </c>
      <c r="M490" s="147">
        <v>13</v>
      </c>
      <c r="N490" s="151"/>
    </row>
    <row r="491" spans="1:14" ht="15" customHeight="1">
      <c r="A491" s="5">
        <v>8</v>
      </c>
      <c r="B491" s="55" t="str">
        <f>VLOOKUP(Ruimtestaat[[#This Row],[Code]],Locaties[[Code]:[Locatie]],2,FALSE)</f>
        <v>Willem van Oranje – Wijk en Aalburg</v>
      </c>
      <c r="C491" s="55" t="str">
        <f>VLOOKUP(Ruimtestaat[[#This Row],[Code]],Locaties[[#All],[Code]:[Adres]],3,FALSE)</f>
        <v>Perzikstraat 7</v>
      </c>
      <c r="D491" s="55" t="str">
        <f>VLOOKUP(Ruimtestaat[[#This Row],[Code]],Locaties[#All],4,FALSE)</f>
        <v>Wijk en Aalburg</v>
      </c>
      <c r="E491" s="56"/>
      <c r="F491" s="7" t="s">
        <v>392</v>
      </c>
      <c r="H491" s="56" t="s">
        <v>136</v>
      </c>
      <c r="I491" s="7">
        <v>5</v>
      </c>
      <c r="J491" s="56" t="str">
        <f>VLOOKUP(Ruimtestaat[[#This Row],[Ruimte code]],Ruimtegroepen[[#All],[Code]:[Ruimte omschrijving]],2,FALSE)</f>
        <v>Sanitair</v>
      </c>
      <c r="K491" s="7" t="s">
        <v>19</v>
      </c>
      <c r="L491" s="58" t="s">
        <v>405</v>
      </c>
      <c r="M491" s="147">
        <v>13.8</v>
      </c>
      <c r="N491" s="151"/>
    </row>
    <row r="492" spans="1:14" ht="15" customHeight="1">
      <c r="A492" s="5">
        <v>8</v>
      </c>
      <c r="B492" s="55" t="str">
        <f>VLOOKUP(Ruimtestaat[[#This Row],[Code]],Locaties[[Code]:[Locatie]],2,FALSE)</f>
        <v>Willem van Oranje – Wijk en Aalburg</v>
      </c>
      <c r="C492" s="55" t="str">
        <f>VLOOKUP(Ruimtestaat[[#This Row],[Code]],Locaties[[#All],[Code]:[Adres]],3,FALSE)</f>
        <v>Perzikstraat 7</v>
      </c>
      <c r="D492" s="55" t="str">
        <f>VLOOKUP(Ruimtestaat[[#This Row],[Code]],Locaties[#All],4,FALSE)</f>
        <v>Wijk en Aalburg</v>
      </c>
      <c r="E492" s="56"/>
      <c r="F492" s="7" t="s">
        <v>392</v>
      </c>
      <c r="H492" s="56" t="s">
        <v>136</v>
      </c>
      <c r="I492" s="7">
        <v>5</v>
      </c>
      <c r="J492" s="56" t="str">
        <f>VLOOKUP(Ruimtestaat[[#This Row],[Ruimte code]],Ruimtegroepen[[#All],[Code]:[Ruimte omschrijving]],2,FALSE)</f>
        <v>Sanitair</v>
      </c>
      <c r="K492" s="7" t="s">
        <v>19</v>
      </c>
      <c r="L492" s="58" t="s">
        <v>405</v>
      </c>
      <c r="M492" s="147">
        <v>10.8</v>
      </c>
      <c r="N492" s="151"/>
    </row>
    <row r="493" spans="1:14" ht="15" customHeight="1">
      <c r="A493" s="5">
        <v>8</v>
      </c>
      <c r="B493" s="55" t="str">
        <f>VLOOKUP(Ruimtestaat[[#This Row],[Code]],Locaties[[Code]:[Locatie]],2,FALSE)</f>
        <v>Willem van Oranje – Wijk en Aalburg</v>
      </c>
      <c r="C493" s="55" t="str">
        <f>VLOOKUP(Ruimtestaat[[#This Row],[Code]],Locaties[[#All],[Code]:[Adres]],3,FALSE)</f>
        <v>Perzikstraat 7</v>
      </c>
      <c r="D493" s="55" t="str">
        <f>VLOOKUP(Ruimtestaat[[#This Row],[Code]],Locaties[#All],4,FALSE)</f>
        <v>Wijk en Aalburg</v>
      </c>
      <c r="E493" s="56"/>
      <c r="F493" s="7" t="s">
        <v>392</v>
      </c>
      <c r="H493" s="56" t="s">
        <v>123</v>
      </c>
      <c r="I493" s="7">
        <v>6</v>
      </c>
      <c r="J493" s="56" t="str">
        <f>VLOOKUP(Ruimtestaat[[#This Row],[Ruimte code]],Ruimtegroepen[[#All],[Code]:[Ruimte omschrijving]],2,FALSE)</f>
        <v>Gangen/hallen</v>
      </c>
      <c r="K493" s="7" t="s">
        <v>18</v>
      </c>
      <c r="L493" s="58" t="s">
        <v>124</v>
      </c>
      <c r="M493" s="147">
        <v>459.36</v>
      </c>
      <c r="N493" s="151"/>
    </row>
    <row r="494" spans="1:14" ht="15" customHeight="1">
      <c r="A494" s="5">
        <v>8</v>
      </c>
      <c r="B494" s="55" t="str">
        <f>VLOOKUP(Ruimtestaat[[#This Row],[Code]],Locaties[[Code]:[Locatie]],2,FALSE)</f>
        <v>Willem van Oranje – Wijk en Aalburg</v>
      </c>
      <c r="C494" s="55" t="str">
        <f>VLOOKUP(Ruimtestaat[[#This Row],[Code]],Locaties[[#All],[Code]:[Adres]],3,FALSE)</f>
        <v>Perzikstraat 7</v>
      </c>
      <c r="D494" s="55" t="str">
        <f>VLOOKUP(Ruimtestaat[[#This Row],[Code]],Locaties[#All],4,FALSE)</f>
        <v>Wijk en Aalburg</v>
      </c>
      <c r="E494" s="56"/>
      <c r="F494" s="7" t="s">
        <v>392</v>
      </c>
      <c r="H494" s="56" t="s">
        <v>165</v>
      </c>
      <c r="I494" s="7">
        <v>15</v>
      </c>
      <c r="J494" s="56" t="str">
        <f>VLOOKUP(Ruimtestaat[[#This Row],[Ruimte code]],Ruimtegroepen[[#All],[Code]:[Ruimte omschrijving]],2,FALSE)</f>
        <v>Keuken/pantry</v>
      </c>
      <c r="K494" s="7" t="s">
        <v>19</v>
      </c>
      <c r="L494" s="58" t="s">
        <v>405</v>
      </c>
      <c r="M494" s="147">
        <v>25.2</v>
      </c>
      <c r="N494" s="151"/>
    </row>
    <row r="495" spans="1:14" ht="15" customHeight="1">
      <c r="A495" s="5">
        <v>8</v>
      </c>
      <c r="B495" s="55" t="str">
        <f>VLOOKUP(Ruimtestaat[[#This Row],[Code]],Locaties[[Code]:[Locatie]],2,FALSE)</f>
        <v>Willem van Oranje – Wijk en Aalburg</v>
      </c>
      <c r="C495" s="55" t="str">
        <f>VLOOKUP(Ruimtestaat[[#This Row],[Code]],Locaties[[#All],[Code]:[Adres]],3,FALSE)</f>
        <v>Perzikstraat 7</v>
      </c>
      <c r="D495" s="55" t="str">
        <f>VLOOKUP(Ruimtestaat[[#This Row],[Code]],Locaties[#All],4,FALSE)</f>
        <v>Wijk en Aalburg</v>
      </c>
      <c r="E495" s="56"/>
      <c r="F495" s="7" t="s">
        <v>392</v>
      </c>
      <c r="H495" s="56" t="s">
        <v>126</v>
      </c>
      <c r="I495" s="7">
        <v>12</v>
      </c>
      <c r="J495" s="56" t="str">
        <f>VLOOKUP(Ruimtestaat[[#This Row],[Ruimte code]],Ruimtegroepen[[#All],[Code]:[Ruimte omschrijving]],2,FALSE)</f>
        <v>Kantine/Aula</v>
      </c>
      <c r="K495" s="7" t="s">
        <v>18</v>
      </c>
      <c r="L495" s="58" t="s">
        <v>124</v>
      </c>
      <c r="M495" s="147">
        <v>390</v>
      </c>
      <c r="N495" s="151"/>
    </row>
    <row r="496" spans="1:14" ht="15" customHeight="1">
      <c r="A496" s="5">
        <v>8</v>
      </c>
      <c r="B496" s="55" t="str">
        <f>VLOOKUP(Ruimtestaat[[#This Row],[Code]],Locaties[[Code]:[Locatie]],2,FALSE)</f>
        <v>Willem van Oranje – Wijk en Aalburg</v>
      </c>
      <c r="C496" s="55" t="str">
        <f>VLOOKUP(Ruimtestaat[[#This Row],[Code]],Locaties[[#All],[Code]:[Adres]],3,FALSE)</f>
        <v>Perzikstraat 7</v>
      </c>
      <c r="D496" s="55" t="str">
        <f>VLOOKUP(Ruimtestaat[[#This Row],[Code]],Locaties[#All],4,FALSE)</f>
        <v>Wijk en Aalburg</v>
      </c>
      <c r="E496" s="56"/>
      <c r="F496" s="7" t="s">
        <v>392</v>
      </c>
      <c r="H496" s="56" t="s">
        <v>407</v>
      </c>
      <c r="I496" s="7">
        <v>7</v>
      </c>
      <c r="J496" s="56" t="str">
        <f>VLOOKUP(Ruimtestaat[[#This Row],[Ruimte code]],Ruimtegroepen[[#All],[Code]:[Ruimte omschrijving]],2,FALSE)</f>
        <v>Entree</v>
      </c>
      <c r="K496" s="7" t="s">
        <v>17</v>
      </c>
      <c r="L496" s="58" t="s">
        <v>402</v>
      </c>
      <c r="M496" s="147">
        <v>30.9</v>
      </c>
      <c r="N496" s="151"/>
    </row>
    <row r="497" spans="1:14" ht="15" customHeight="1">
      <c r="A497" s="5">
        <v>8</v>
      </c>
      <c r="B497" s="55" t="str">
        <f>VLOOKUP(Ruimtestaat[[#This Row],[Code]],Locaties[[Code]:[Locatie]],2,FALSE)</f>
        <v>Willem van Oranje – Wijk en Aalburg</v>
      </c>
      <c r="C497" s="55" t="str">
        <f>VLOOKUP(Ruimtestaat[[#This Row],[Code]],Locaties[[#All],[Code]:[Adres]],3,FALSE)</f>
        <v>Perzikstraat 7</v>
      </c>
      <c r="D497" s="55" t="str">
        <f>VLOOKUP(Ruimtestaat[[#This Row],[Code]],Locaties[#All],4,FALSE)</f>
        <v>Wijk en Aalburg</v>
      </c>
      <c r="E497" s="56"/>
      <c r="F497" s="7" t="s">
        <v>392</v>
      </c>
      <c r="H497" s="56" t="s">
        <v>128</v>
      </c>
      <c r="I497" s="7">
        <v>6</v>
      </c>
      <c r="J497" s="56" t="str">
        <f>VLOOKUP(Ruimtestaat[[#This Row],[Ruimte code]],Ruimtegroepen[[#All],[Code]:[Ruimte omschrijving]],2,FALSE)</f>
        <v>Gangen/hallen</v>
      </c>
      <c r="K497" s="7" t="s">
        <v>19</v>
      </c>
      <c r="L497" s="58" t="s">
        <v>366</v>
      </c>
      <c r="M497" s="147">
        <v>90</v>
      </c>
      <c r="N497" s="151"/>
    </row>
    <row r="498" spans="1:14" ht="15" customHeight="1">
      <c r="A498" s="5">
        <v>8</v>
      </c>
      <c r="B498" s="55" t="str">
        <f>VLOOKUP(Ruimtestaat[[#This Row],[Code]],Locaties[[Code]:[Locatie]],2,FALSE)</f>
        <v>Willem van Oranje – Wijk en Aalburg</v>
      </c>
      <c r="C498" s="55" t="str">
        <f>VLOOKUP(Ruimtestaat[[#This Row],[Code]],Locaties[[#All],[Code]:[Adres]],3,FALSE)</f>
        <v>Perzikstraat 7</v>
      </c>
      <c r="D498" s="55" t="str">
        <f>VLOOKUP(Ruimtestaat[[#This Row],[Code]],Locaties[#All],4,FALSE)</f>
        <v>Wijk en Aalburg</v>
      </c>
      <c r="E498" s="56"/>
      <c r="F498" s="7" t="s">
        <v>392</v>
      </c>
      <c r="H498" s="56" t="s">
        <v>274</v>
      </c>
      <c r="I498" s="7">
        <v>16</v>
      </c>
      <c r="J498" s="56" t="str">
        <f>VLOOKUP(Ruimtestaat[[#This Row],[Ruimte code]],Ruimtegroepen[[#All],[Code]:[Ruimte omschrijving]],2,FALSE)</f>
        <v>Leslokalen</v>
      </c>
      <c r="K498" s="7" t="s">
        <v>19</v>
      </c>
      <c r="L498" s="58" t="s">
        <v>366</v>
      </c>
      <c r="M498" s="147">
        <v>174.4</v>
      </c>
      <c r="N498" s="151"/>
    </row>
    <row r="499" spans="1:14" ht="15" customHeight="1">
      <c r="A499" s="5">
        <v>8</v>
      </c>
      <c r="B499" s="55" t="str">
        <f>VLOOKUP(Ruimtestaat[[#This Row],[Code]],Locaties[[Code]:[Locatie]],2,FALSE)</f>
        <v>Willem van Oranje – Wijk en Aalburg</v>
      </c>
      <c r="C499" s="55" t="str">
        <f>VLOOKUP(Ruimtestaat[[#This Row],[Code]],Locaties[[#All],[Code]:[Adres]],3,FALSE)</f>
        <v>Perzikstraat 7</v>
      </c>
      <c r="D499" s="55" t="str">
        <f>VLOOKUP(Ruimtestaat[[#This Row],[Code]],Locaties[#All],4,FALSE)</f>
        <v>Wijk en Aalburg</v>
      </c>
      <c r="E499" s="56"/>
      <c r="F499" s="7" t="s">
        <v>392</v>
      </c>
      <c r="H499" s="56" t="s">
        <v>274</v>
      </c>
      <c r="I499" s="7">
        <v>16</v>
      </c>
      <c r="J499" s="56" t="str">
        <f>VLOOKUP(Ruimtestaat[[#This Row],[Ruimte code]],Ruimtegroepen[[#All],[Code]:[Ruimte omschrijving]],2,FALSE)</f>
        <v>Leslokalen</v>
      </c>
      <c r="K499" s="7" t="s">
        <v>19</v>
      </c>
      <c r="L499" s="58" t="s">
        <v>366</v>
      </c>
      <c r="M499" s="147">
        <v>48</v>
      </c>
      <c r="N499" s="151"/>
    </row>
    <row r="500" spans="1:14" ht="15" customHeight="1">
      <c r="A500" s="5">
        <v>8</v>
      </c>
      <c r="B500" s="55" t="str">
        <f>VLOOKUP(Ruimtestaat[[#This Row],[Code]],Locaties[[Code]:[Locatie]],2,FALSE)</f>
        <v>Willem van Oranje – Wijk en Aalburg</v>
      </c>
      <c r="C500" s="55" t="str">
        <f>VLOOKUP(Ruimtestaat[[#This Row],[Code]],Locaties[[#All],[Code]:[Adres]],3,FALSE)</f>
        <v>Perzikstraat 7</v>
      </c>
      <c r="D500" s="55" t="str">
        <f>VLOOKUP(Ruimtestaat[[#This Row],[Code]],Locaties[#All],4,FALSE)</f>
        <v>Wijk en Aalburg</v>
      </c>
      <c r="E500" s="56"/>
      <c r="F500" s="7" t="s">
        <v>392</v>
      </c>
      <c r="H500" s="56" t="s">
        <v>409</v>
      </c>
      <c r="I500" s="7">
        <v>1</v>
      </c>
      <c r="J500" s="56" t="str">
        <f>VLOOKUP(Ruimtestaat[[#This Row],[Ruimte code]],Ruimtegroepen[[#All],[Code]:[Ruimte omschrijving]],2,FALSE)</f>
        <v>Magazijnen/bergingen</v>
      </c>
      <c r="K500" s="7" t="s">
        <v>19</v>
      </c>
      <c r="L500" s="58" t="s">
        <v>366</v>
      </c>
      <c r="M500" s="147">
        <v>16.5</v>
      </c>
      <c r="N500" s="151"/>
    </row>
    <row r="501" spans="1:14" ht="15" customHeight="1">
      <c r="A501" s="5">
        <v>8</v>
      </c>
      <c r="B501" s="55" t="str">
        <f>VLOOKUP(Ruimtestaat[[#This Row],[Code]],Locaties[[Code]:[Locatie]],2,FALSE)</f>
        <v>Willem van Oranje – Wijk en Aalburg</v>
      </c>
      <c r="C501" s="55" t="str">
        <f>VLOOKUP(Ruimtestaat[[#This Row],[Code]],Locaties[[#All],[Code]:[Adres]],3,FALSE)</f>
        <v>Perzikstraat 7</v>
      </c>
      <c r="D501" s="55" t="str">
        <f>VLOOKUP(Ruimtestaat[[#This Row],[Code]],Locaties[#All],4,FALSE)</f>
        <v>Wijk en Aalburg</v>
      </c>
      <c r="E501" s="56"/>
      <c r="F501" s="7" t="s">
        <v>392</v>
      </c>
      <c r="H501" s="56" t="s">
        <v>136</v>
      </c>
      <c r="I501" s="7">
        <v>5</v>
      </c>
      <c r="J501" s="56" t="str">
        <f>VLOOKUP(Ruimtestaat[[#This Row],[Ruimte code]],Ruimtegroepen[[#All],[Code]:[Ruimte omschrijving]],2,FALSE)</f>
        <v>Sanitair</v>
      </c>
      <c r="K501" s="7" t="s">
        <v>19</v>
      </c>
      <c r="L501" s="58" t="s">
        <v>366</v>
      </c>
      <c r="M501" s="147">
        <v>9.6</v>
      </c>
      <c r="N501" s="151"/>
    </row>
    <row r="502" spans="1:14" ht="15" customHeight="1">
      <c r="A502" s="5">
        <v>8</v>
      </c>
      <c r="B502" s="55" t="str">
        <f>VLOOKUP(Ruimtestaat[[#This Row],[Code]],Locaties[[Code]:[Locatie]],2,FALSE)</f>
        <v>Willem van Oranje – Wijk en Aalburg</v>
      </c>
      <c r="C502" s="55" t="str">
        <f>VLOOKUP(Ruimtestaat[[#This Row],[Code]],Locaties[[#All],[Code]:[Adres]],3,FALSE)</f>
        <v>Perzikstraat 7</v>
      </c>
      <c r="D502" s="55" t="str">
        <f>VLOOKUP(Ruimtestaat[[#This Row],[Code]],Locaties[#All],4,FALSE)</f>
        <v>Wijk en Aalburg</v>
      </c>
      <c r="E502" s="56"/>
      <c r="F502" s="7" t="s">
        <v>392</v>
      </c>
      <c r="H502" s="56" t="s">
        <v>136</v>
      </c>
      <c r="I502" s="7">
        <v>5</v>
      </c>
      <c r="J502" s="56" t="str">
        <f>VLOOKUP(Ruimtestaat[[#This Row],[Ruimte code]],Ruimtegroepen[[#All],[Code]:[Ruimte omschrijving]],2,FALSE)</f>
        <v>Sanitair</v>
      </c>
      <c r="K502" s="7" t="s">
        <v>19</v>
      </c>
      <c r="L502" s="58" t="s">
        <v>366</v>
      </c>
      <c r="M502" s="147">
        <v>9.6</v>
      </c>
      <c r="N502" s="151"/>
    </row>
    <row r="503" spans="1:14" ht="15" customHeight="1">
      <c r="A503" s="5">
        <v>8</v>
      </c>
      <c r="B503" s="55" t="str">
        <f>VLOOKUP(Ruimtestaat[[#This Row],[Code]],Locaties[[Code]:[Locatie]],2,FALSE)</f>
        <v>Willem van Oranje – Wijk en Aalburg</v>
      </c>
      <c r="C503" s="55" t="str">
        <f>VLOOKUP(Ruimtestaat[[#This Row],[Code]],Locaties[[#All],[Code]:[Adres]],3,FALSE)</f>
        <v>Perzikstraat 7</v>
      </c>
      <c r="D503" s="55" t="str">
        <f>VLOOKUP(Ruimtestaat[[#This Row],[Code]],Locaties[#All],4,FALSE)</f>
        <v>Wijk en Aalburg</v>
      </c>
      <c r="E503" s="56"/>
      <c r="F503" s="7" t="s">
        <v>392</v>
      </c>
      <c r="H503" s="56" t="s">
        <v>274</v>
      </c>
      <c r="I503" s="7">
        <v>14</v>
      </c>
      <c r="J503" s="56" t="str">
        <f>VLOOKUP(Ruimtestaat[[#This Row],[Ruimte code]],Ruimtegroepen[[#All],[Code]:[Ruimte omschrijving]],2,FALSE)</f>
        <v>Praktijklokalen</v>
      </c>
      <c r="K503" s="7" t="s">
        <v>94</v>
      </c>
      <c r="L503" s="58" t="s">
        <v>76</v>
      </c>
      <c r="M503" s="147">
        <v>189</v>
      </c>
      <c r="N503" s="151"/>
    </row>
    <row r="504" spans="1:14" ht="15" customHeight="1">
      <c r="A504" s="5">
        <v>8</v>
      </c>
      <c r="B504" s="55" t="str">
        <f>VLOOKUP(Ruimtestaat[[#This Row],[Code]],Locaties[[Code]:[Locatie]],2,FALSE)</f>
        <v>Willem van Oranje – Wijk en Aalburg</v>
      </c>
      <c r="C504" s="55" t="str">
        <f>VLOOKUP(Ruimtestaat[[#This Row],[Code]],Locaties[[#All],[Code]:[Adres]],3,FALSE)</f>
        <v>Perzikstraat 7</v>
      </c>
      <c r="D504" s="55" t="str">
        <f>VLOOKUP(Ruimtestaat[[#This Row],[Code]],Locaties[#All],4,FALSE)</f>
        <v>Wijk en Aalburg</v>
      </c>
      <c r="E504" s="56"/>
      <c r="F504" s="7" t="s">
        <v>392</v>
      </c>
      <c r="H504" s="56" t="s">
        <v>274</v>
      </c>
      <c r="I504" s="7">
        <v>14</v>
      </c>
      <c r="J504" s="56" t="str">
        <f>VLOOKUP(Ruimtestaat[[#This Row],[Ruimte code]],Ruimtegroepen[[#All],[Code]:[Ruimte omschrijving]],2,FALSE)</f>
        <v>Praktijklokalen</v>
      </c>
      <c r="K504" s="7" t="s">
        <v>19</v>
      </c>
      <c r="L504" s="58" t="s">
        <v>366</v>
      </c>
      <c r="M504" s="147">
        <v>202.7</v>
      </c>
      <c r="N504" s="151"/>
    </row>
    <row r="505" spans="1:14" ht="15" customHeight="1">
      <c r="A505" s="5">
        <v>8</v>
      </c>
      <c r="B505" s="55" t="str">
        <f>VLOOKUP(Ruimtestaat[[#This Row],[Code]],Locaties[[Code]:[Locatie]],2,FALSE)</f>
        <v>Willem van Oranje – Wijk en Aalburg</v>
      </c>
      <c r="C505" s="55" t="str">
        <f>VLOOKUP(Ruimtestaat[[#This Row],[Code]],Locaties[[#All],[Code]:[Adres]],3,FALSE)</f>
        <v>Perzikstraat 7</v>
      </c>
      <c r="D505" s="55" t="str">
        <f>VLOOKUP(Ruimtestaat[[#This Row],[Code]],Locaties[#All],4,FALSE)</f>
        <v>Wijk en Aalburg</v>
      </c>
      <c r="E505" s="56"/>
      <c r="F505" s="7" t="s">
        <v>392</v>
      </c>
      <c r="H505" s="56" t="s">
        <v>274</v>
      </c>
      <c r="I505" s="7">
        <v>14</v>
      </c>
      <c r="J505" s="56" t="str">
        <f>VLOOKUP(Ruimtestaat[[#This Row],[Ruimte code]],Ruimtegroepen[[#All],[Code]:[Ruimte omschrijving]],2,FALSE)</f>
        <v>Praktijklokalen</v>
      </c>
      <c r="K505" s="7" t="s">
        <v>19</v>
      </c>
      <c r="L505" s="58" t="s">
        <v>366</v>
      </c>
      <c r="M505" s="147">
        <v>64.599999999999994</v>
      </c>
      <c r="N505" s="151"/>
    </row>
    <row r="506" spans="1:14" ht="15" customHeight="1">
      <c r="A506" s="5">
        <v>8</v>
      </c>
      <c r="B506" s="55" t="str">
        <f>VLOOKUP(Ruimtestaat[[#This Row],[Code]],Locaties[[Code]:[Locatie]],2,FALSE)</f>
        <v>Willem van Oranje – Wijk en Aalburg</v>
      </c>
      <c r="C506" s="55" t="str">
        <f>VLOOKUP(Ruimtestaat[[#This Row],[Code]],Locaties[[#All],[Code]:[Adres]],3,FALSE)</f>
        <v>Perzikstraat 7</v>
      </c>
      <c r="D506" s="55" t="str">
        <f>VLOOKUP(Ruimtestaat[[#This Row],[Code]],Locaties[#All],4,FALSE)</f>
        <v>Wijk en Aalburg</v>
      </c>
      <c r="E506" s="56"/>
      <c r="F506" s="7" t="s">
        <v>392</v>
      </c>
      <c r="H506" s="56" t="s">
        <v>274</v>
      </c>
      <c r="I506" s="7">
        <v>14</v>
      </c>
      <c r="J506" s="56" t="str">
        <f>VLOOKUP(Ruimtestaat[[#This Row],[Ruimte code]],Ruimtegroepen[[#All],[Code]:[Ruimte omschrijving]],2,FALSE)</f>
        <v>Praktijklokalen</v>
      </c>
      <c r="K506" s="7" t="s">
        <v>19</v>
      </c>
      <c r="L506" s="58" t="s">
        <v>410</v>
      </c>
      <c r="M506" s="147">
        <v>104.4</v>
      </c>
      <c r="N506" s="151"/>
    </row>
    <row r="507" spans="1:14" ht="15" customHeight="1">
      <c r="A507" s="5">
        <v>8</v>
      </c>
      <c r="B507" s="55" t="str">
        <f>VLOOKUP(Ruimtestaat[[#This Row],[Code]],Locaties[[Code]:[Locatie]],2,FALSE)</f>
        <v>Willem van Oranje – Wijk en Aalburg</v>
      </c>
      <c r="C507" s="55" t="str">
        <f>VLOOKUP(Ruimtestaat[[#This Row],[Code]],Locaties[[#All],[Code]:[Adres]],3,FALSE)</f>
        <v>Perzikstraat 7</v>
      </c>
      <c r="D507" s="55" t="str">
        <f>VLOOKUP(Ruimtestaat[[#This Row],[Code]],Locaties[#All],4,FALSE)</f>
        <v>Wijk en Aalburg</v>
      </c>
      <c r="E507" s="56"/>
      <c r="F507" s="7" t="s">
        <v>392</v>
      </c>
      <c r="H507" s="56" t="s">
        <v>274</v>
      </c>
      <c r="I507" s="7">
        <v>14</v>
      </c>
      <c r="J507" s="56" t="str">
        <f>VLOOKUP(Ruimtestaat[[#This Row],[Ruimte code]],Ruimtegroepen[[#All],[Code]:[Ruimte omschrijving]],2,FALSE)</f>
        <v>Praktijklokalen</v>
      </c>
      <c r="K507" s="7" t="s">
        <v>94</v>
      </c>
      <c r="L507" s="58" t="s">
        <v>76</v>
      </c>
      <c r="M507" s="147">
        <v>23.3</v>
      </c>
      <c r="N507" s="151"/>
    </row>
    <row r="508" spans="1:14" ht="15" customHeight="1">
      <c r="A508" s="5">
        <v>8</v>
      </c>
      <c r="B508" s="55" t="str">
        <f>VLOOKUP(Ruimtestaat[[#This Row],[Code]],Locaties[[Code]:[Locatie]],2,FALSE)</f>
        <v>Willem van Oranje – Wijk en Aalburg</v>
      </c>
      <c r="C508" s="55" t="str">
        <f>VLOOKUP(Ruimtestaat[[#This Row],[Code]],Locaties[[#All],[Code]:[Adres]],3,FALSE)</f>
        <v>Perzikstraat 7</v>
      </c>
      <c r="D508" s="55" t="str">
        <f>VLOOKUP(Ruimtestaat[[#This Row],[Code]],Locaties[#All],4,FALSE)</f>
        <v>Wijk en Aalburg</v>
      </c>
      <c r="E508" s="56"/>
      <c r="F508" s="7" t="s">
        <v>392</v>
      </c>
      <c r="H508" s="56" t="s">
        <v>398</v>
      </c>
      <c r="I508" s="7">
        <v>16</v>
      </c>
      <c r="J508" s="56" t="str">
        <f>VLOOKUP(Ruimtestaat[[#This Row],[Ruimte code]],Ruimtegroepen[[#All],[Code]:[Ruimte omschrijving]],2,FALSE)</f>
        <v>Leslokalen</v>
      </c>
      <c r="K508" s="7" t="s">
        <v>18</v>
      </c>
      <c r="L508" s="58" t="s">
        <v>124</v>
      </c>
      <c r="M508" s="147">
        <v>47</v>
      </c>
      <c r="N508" s="151"/>
    </row>
    <row r="509" spans="1:14" ht="15" customHeight="1">
      <c r="A509" s="5">
        <v>8</v>
      </c>
      <c r="B509" s="55" t="str">
        <f>VLOOKUP(Ruimtestaat[[#This Row],[Code]],Locaties[[Code]:[Locatie]],2,FALSE)</f>
        <v>Willem van Oranje – Wijk en Aalburg</v>
      </c>
      <c r="C509" s="55" t="str">
        <f>VLOOKUP(Ruimtestaat[[#This Row],[Code]],Locaties[[#All],[Code]:[Adres]],3,FALSE)</f>
        <v>Perzikstraat 7</v>
      </c>
      <c r="D509" s="55" t="str">
        <f>VLOOKUP(Ruimtestaat[[#This Row],[Code]],Locaties[#All],4,FALSE)</f>
        <v>Wijk en Aalburg</v>
      </c>
      <c r="E509" s="56"/>
      <c r="F509" s="7" t="s">
        <v>392</v>
      </c>
      <c r="H509" s="56" t="s">
        <v>411</v>
      </c>
      <c r="I509" s="7">
        <v>14</v>
      </c>
      <c r="J509" s="56" t="str">
        <f>VLOOKUP(Ruimtestaat[[#This Row],[Ruimte code]],Ruimtegroepen[[#All],[Code]:[Ruimte omschrijving]],2,FALSE)</f>
        <v>Praktijklokalen</v>
      </c>
      <c r="K509" s="7" t="s">
        <v>19</v>
      </c>
      <c r="L509" s="58" t="s">
        <v>366</v>
      </c>
      <c r="M509" s="147">
        <v>36</v>
      </c>
      <c r="N509" s="151"/>
    </row>
    <row r="510" spans="1:14" ht="15" customHeight="1">
      <c r="A510" s="5">
        <v>8</v>
      </c>
      <c r="B510" s="55" t="str">
        <f>VLOOKUP(Ruimtestaat[[#This Row],[Code]],Locaties[[Code]:[Locatie]],2,FALSE)</f>
        <v>Willem van Oranje – Wijk en Aalburg</v>
      </c>
      <c r="C510" s="55" t="str">
        <f>VLOOKUP(Ruimtestaat[[#This Row],[Code]],Locaties[[#All],[Code]:[Adres]],3,FALSE)</f>
        <v>Perzikstraat 7</v>
      </c>
      <c r="D510" s="55" t="str">
        <f>VLOOKUP(Ruimtestaat[[#This Row],[Code]],Locaties[#All],4,FALSE)</f>
        <v>Wijk en Aalburg</v>
      </c>
      <c r="E510" s="56"/>
      <c r="F510" s="7" t="s">
        <v>392</v>
      </c>
      <c r="H510" s="56" t="s">
        <v>412</v>
      </c>
      <c r="I510" s="7">
        <v>2</v>
      </c>
      <c r="J510" s="56" t="str">
        <f>VLOOKUP(Ruimtestaat[[#This Row],[Ruimte code]],Ruimtegroepen[[#All],[Code]:[Ruimte omschrijving]],2,FALSE)</f>
        <v>Kantoren</v>
      </c>
      <c r="K510" s="7" t="s">
        <v>19</v>
      </c>
      <c r="L510" s="58" t="s">
        <v>366</v>
      </c>
      <c r="M510" s="147">
        <v>16.100000000000001</v>
      </c>
      <c r="N510" s="151"/>
    </row>
    <row r="511" spans="1:14" ht="15" customHeight="1">
      <c r="A511" s="5">
        <v>8</v>
      </c>
      <c r="B511" s="55" t="str">
        <f>VLOOKUP(Ruimtestaat[[#This Row],[Code]],Locaties[[Code]:[Locatie]],2,FALSE)</f>
        <v>Willem van Oranje – Wijk en Aalburg</v>
      </c>
      <c r="C511" s="55" t="str">
        <f>VLOOKUP(Ruimtestaat[[#This Row],[Code]],Locaties[[#All],[Code]:[Adres]],3,FALSE)</f>
        <v>Perzikstraat 7</v>
      </c>
      <c r="D511" s="55" t="str">
        <f>VLOOKUP(Ruimtestaat[[#This Row],[Code]],Locaties[#All],4,FALSE)</f>
        <v>Wijk en Aalburg</v>
      </c>
      <c r="E511" s="56"/>
      <c r="F511" s="7" t="s">
        <v>392</v>
      </c>
      <c r="H511" s="56" t="s">
        <v>413</v>
      </c>
      <c r="I511" s="7">
        <v>14</v>
      </c>
      <c r="J511" s="56" t="str">
        <f>VLOOKUP(Ruimtestaat[[#This Row],[Ruimte code]],Ruimtegroepen[[#All],[Code]:[Ruimte omschrijving]],2,FALSE)</f>
        <v>Praktijklokalen</v>
      </c>
      <c r="K511" s="7" t="s">
        <v>19</v>
      </c>
      <c r="L511" s="58" t="s">
        <v>366</v>
      </c>
      <c r="M511" s="147">
        <v>256</v>
      </c>
      <c r="N511" s="151"/>
    </row>
    <row r="512" spans="1:14" ht="15" customHeight="1">
      <c r="A512" s="5">
        <v>8</v>
      </c>
      <c r="B512" s="55" t="str">
        <f>VLOOKUP(Ruimtestaat[[#This Row],[Code]],Locaties[[Code]:[Locatie]],2,FALSE)</f>
        <v>Willem van Oranje – Wijk en Aalburg</v>
      </c>
      <c r="C512" s="55" t="str">
        <f>VLOOKUP(Ruimtestaat[[#This Row],[Code]],Locaties[[#All],[Code]:[Adres]],3,FALSE)</f>
        <v>Perzikstraat 7</v>
      </c>
      <c r="D512" s="55" t="str">
        <f>VLOOKUP(Ruimtestaat[[#This Row],[Code]],Locaties[#All],4,FALSE)</f>
        <v>Wijk en Aalburg</v>
      </c>
      <c r="E512" s="56"/>
      <c r="F512" s="7" t="s">
        <v>392</v>
      </c>
      <c r="H512" s="56" t="s">
        <v>414</v>
      </c>
      <c r="I512" s="7">
        <v>14</v>
      </c>
      <c r="J512" s="56" t="str">
        <f>VLOOKUP(Ruimtestaat[[#This Row],[Ruimte code]],Ruimtegroepen[[#All],[Code]:[Ruimte omschrijving]],2,FALSE)</f>
        <v>Praktijklokalen</v>
      </c>
      <c r="K512" s="7" t="s">
        <v>19</v>
      </c>
      <c r="L512" s="58" t="s">
        <v>366</v>
      </c>
      <c r="M512" s="147">
        <v>405.63</v>
      </c>
      <c r="N512" s="151"/>
    </row>
    <row r="513" spans="1:14" ht="15" customHeight="1">
      <c r="A513" s="5">
        <v>8</v>
      </c>
      <c r="B513" s="55" t="str">
        <f>VLOOKUP(Ruimtestaat[[#This Row],[Code]],Locaties[[Code]:[Locatie]],2,FALSE)</f>
        <v>Willem van Oranje – Wijk en Aalburg</v>
      </c>
      <c r="C513" s="55" t="str">
        <f>VLOOKUP(Ruimtestaat[[#This Row],[Code]],Locaties[[#All],[Code]:[Adres]],3,FALSE)</f>
        <v>Perzikstraat 7</v>
      </c>
      <c r="D513" s="55" t="str">
        <f>VLOOKUP(Ruimtestaat[[#This Row],[Code]],Locaties[#All],4,FALSE)</f>
        <v>Wijk en Aalburg</v>
      </c>
      <c r="E513" s="56"/>
      <c r="F513" s="7" t="s">
        <v>392</v>
      </c>
      <c r="H513" s="56" t="s">
        <v>411</v>
      </c>
      <c r="I513" s="7">
        <v>16</v>
      </c>
      <c r="J513" s="56" t="str">
        <f>VLOOKUP(Ruimtestaat[[#This Row],[Ruimte code]],Ruimtegroepen[[#All],[Code]:[Ruimte omschrijving]],2,FALSE)</f>
        <v>Leslokalen</v>
      </c>
      <c r="K513" s="7" t="s">
        <v>19</v>
      </c>
      <c r="L513" s="58" t="s">
        <v>366</v>
      </c>
      <c r="M513" s="147">
        <v>42</v>
      </c>
      <c r="N513" s="151"/>
    </row>
    <row r="514" spans="1:14" ht="15" customHeight="1">
      <c r="A514" s="5">
        <v>8</v>
      </c>
      <c r="B514" s="55" t="str">
        <f>VLOOKUP(Ruimtestaat[[#This Row],[Code]],Locaties[[Code]:[Locatie]],2,FALSE)</f>
        <v>Willem van Oranje – Wijk en Aalburg</v>
      </c>
      <c r="C514" s="55" t="str">
        <f>VLOOKUP(Ruimtestaat[[#This Row],[Code]],Locaties[[#All],[Code]:[Adres]],3,FALSE)</f>
        <v>Perzikstraat 7</v>
      </c>
      <c r="D514" s="55" t="str">
        <f>VLOOKUP(Ruimtestaat[[#This Row],[Code]],Locaties[#All],4,FALSE)</f>
        <v>Wijk en Aalburg</v>
      </c>
      <c r="E514" s="56"/>
      <c r="F514" s="7" t="s">
        <v>392</v>
      </c>
      <c r="H514" s="56" t="s">
        <v>411</v>
      </c>
      <c r="I514" s="7">
        <v>16</v>
      </c>
      <c r="J514" s="56" t="str">
        <f>VLOOKUP(Ruimtestaat[[#This Row],[Ruimte code]],Ruimtegroepen[[#All],[Code]:[Ruimte omschrijving]],2,FALSE)</f>
        <v>Leslokalen</v>
      </c>
      <c r="K514" s="7" t="s">
        <v>19</v>
      </c>
      <c r="L514" s="58" t="s">
        <v>366</v>
      </c>
      <c r="M514" s="147">
        <v>42</v>
      </c>
      <c r="N514" s="151"/>
    </row>
    <row r="515" spans="1:14" ht="15" customHeight="1">
      <c r="A515" s="5">
        <v>8</v>
      </c>
      <c r="B515" s="55" t="str">
        <f>VLOOKUP(Ruimtestaat[[#This Row],[Code]],Locaties[[Code]:[Locatie]],2,FALSE)</f>
        <v>Willem van Oranje – Wijk en Aalburg</v>
      </c>
      <c r="C515" s="55" t="str">
        <f>VLOOKUP(Ruimtestaat[[#This Row],[Code]],Locaties[[#All],[Code]:[Adres]],3,FALSE)</f>
        <v>Perzikstraat 7</v>
      </c>
      <c r="D515" s="55" t="str">
        <f>VLOOKUP(Ruimtestaat[[#This Row],[Code]],Locaties[#All],4,FALSE)</f>
        <v>Wijk en Aalburg</v>
      </c>
      <c r="E515" s="56"/>
      <c r="F515" s="7" t="s">
        <v>392</v>
      </c>
      <c r="H515" s="56" t="s">
        <v>128</v>
      </c>
      <c r="I515" s="7">
        <v>6</v>
      </c>
      <c r="J515" s="56" t="str">
        <f>VLOOKUP(Ruimtestaat[[#This Row],[Ruimte code]],Ruimtegroepen[[#All],[Code]:[Ruimte omschrijving]],2,FALSE)</f>
        <v>Gangen/hallen</v>
      </c>
      <c r="K515" s="7" t="s">
        <v>18</v>
      </c>
      <c r="L515" s="58" t="s">
        <v>124</v>
      </c>
      <c r="M515" s="147">
        <v>57.32</v>
      </c>
      <c r="N515" s="151"/>
    </row>
    <row r="516" spans="1:14" ht="15" customHeight="1">
      <c r="A516" s="5">
        <v>8</v>
      </c>
      <c r="B516" s="55" t="str">
        <f>VLOOKUP(Ruimtestaat[[#This Row],[Code]],Locaties[[Code]:[Locatie]],2,FALSE)</f>
        <v>Willem van Oranje – Wijk en Aalburg</v>
      </c>
      <c r="C516" s="55" t="str">
        <f>VLOOKUP(Ruimtestaat[[#This Row],[Code]],Locaties[[#All],[Code]:[Adres]],3,FALSE)</f>
        <v>Perzikstraat 7</v>
      </c>
      <c r="D516" s="55" t="str">
        <f>VLOOKUP(Ruimtestaat[[#This Row],[Code]],Locaties[#All],4,FALSE)</f>
        <v>Wijk en Aalburg</v>
      </c>
      <c r="E516" s="56"/>
      <c r="F516" s="7" t="s">
        <v>392</v>
      </c>
      <c r="H516" s="56" t="s">
        <v>398</v>
      </c>
      <c r="I516" s="7">
        <v>16</v>
      </c>
      <c r="J516" s="56" t="str">
        <f>VLOOKUP(Ruimtestaat[[#This Row],[Ruimte code]],Ruimtegroepen[[#All],[Code]:[Ruimte omschrijving]],2,FALSE)</f>
        <v>Leslokalen</v>
      </c>
      <c r="K516" s="7" t="s">
        <v>18</v>
      </c>
      <c r="L516" s="58" t="s">
        <v>124</v>
      </c>
      <c r="M516" s="147">
        <v>49.4</v>
      </c>
      <c r="N516" s="151"/>
    </row>
    <row r="517" spans="1:14" ht="15" customHeight="1">
      <c r="A517" s="5">
        <v>8</v>
      </c>
      <c r="B517" s="55" t="str">
        <f>VLOOKUP(Ruimtestaat[[#This Row],[Code]],Locaties[[Code]:[Locatie]],2,FALSE)</f>
        <v>Willem van Oranje – Wijk en Aalburg</v>
      </c>
      <c r="C517" s="55" t="str">
        <f>VLOOKUP(Ruimtestaat[[#This Row],[Code]],Locaties[[#All],[Code]:[Adres]],3,FALSE)</f>
        <v>Perzikstraat 7</v>
      </c>
      <c r="D517" s="55" t="str">
        <f>VLOOKUP(Ruimtestaat[[#This Row],[Code]],Locaties[#All],4,FALSE)</f>
        <v>Wijk en Aalburg</v>
      </c>
      <c r="E517" s="56"/>
      <c r="F517" s="7" t="s">
        <v>392</v>
      </c>
      <c r="H517" s="56" t="s">
        <v>158</v>
      </c>
      <c r="I517" s="7">
        <v>10</v>
      </c>
      <c r="J517" s="56" t="str">
        <f>VLOOKUP(Ruimtestaat[[#This Row],[Ruimte code]],Ruimtegroepen[[#All],[Code]:[Ruimte omschrijving]],2,FALSE)</f>
        <v>Trappenhuizen/lift</v>
      </c>
      <c r="K517" s="7" t="s">
        <v>18</v>
      </c>
      <c r="L517" s="58" t="s">
        <v>124</v>
      </c>
      <c r="M517" s="147">
        <v>26.2</v>
      </c>
      <c r="N517" s="151"/>
    </row>
    <row r="518" spans="1:14" ht="15" customHeight="1">
      <c r="A518" s="5">
        <v>8</v>
      </c>
      <c r="B518" s="55" t="str">
        <f>VLOOKUP(Ruimtestaat[[#This Row],[Code]],Locaties[[Code]:[Locatie]],2,FALSE)</f>
        <v>Willem van Oranje – Wijk en Aalburg</v>
      </c>
      <c r="C518" s="55" t="str">
        <f>VLOOKUP(Ruimtestaat[[#This Row],[Code]],Locaties[[#All],[Code]:[Adres]],3,FALSE)</f>
        <v>Perzikstraat 7</v>
      </c>
      <c r="D518" s="55" t="str">
        <f>VLOOKUP(Ruimtestaat[[#This Row],[Code]],Locaties[#All],4,FALSE)</f>
        <v>Wijk en Aalburg</v>
      </c>
      <c r="E518" s="56"/>
      <c r="F518" s="7" t="s">
        <v>392</v>
      </c>
      <c r="H518" s="56" t="s">
        <v>415</v>
      </c>
      <c r="I518" s="7">
        <v>9</v>
      </c>
      <c r="J518" s="56" t="str">
        <f>VLOOKUP(Ruimtestaat[[#This Row],[Ruimte code]],Ruimtegroepen[[#All],[Code]:[Ruimte omschrijving]],2,FALSE)</f>
        <v>Bibliotheek/OLC</v>
      </c>
      <c r="K518" s="7" t="s">
        <v>18</v>
      </c>
      <c r="L518" s="58" t="s">
        <v>124</v>
      </c>
      <c r="M518" s="147">
        <v>163.6</v>
      </c>
      <c r="N518" s="151"/>
    </row>
    <row r="519" spans="1:14" ht="15" customHeight="1">
      <c r="A519" s="5">
        <v>8</v>
      </c>
      <c r="B519" s="55" t="str">
        <f>VLOOKUP(Ruimtestaat[[#This Row],[Code]],Locaties[[Code]:[Locatie]],2,FALSE)</f>
        <v>Willem van Oranje – Wijk en Aalburg</v>
      </c>
      <c r="C519" s="55" t="str">
        <f>VLOOKUP(Ruimtestaat[[#This Row],[Code]],Locaties[[#All],[Code]:[Adres]],3,FALSE)</f>
        <v>Perzikstraat 7</v>
      </c>
      <c r="D519" s="55" t="str">
        <f>VLOOKUP(Ruimtestaat[[#This Row],[Code]],Locaties[#All],4,FALSE)</f>
        <v>Wijk en Aalburg</v>
      </c>
      <c r="E519" s="56"/>
      <c r="F519" s="7" t="s">
        <v>392</v>
      </c>
      <c r="H519" s="56" t="s">
        <v>398</v>
      </c>
      <c r="I519" s="7">
        <v>16</v>
      </c>
      <c r="J519" s="56" t="str">
        <f>VLOOKUP(Ruimtestaat[[#This Row],[Ruimte code]],Ruimtegroepen[[#All],[Code]:[Ruimte omschrijving]],2,FALSE)</f>
        <v>Leslokalen</v>
      </c>
      <c r="K519" s="7" t="s">
        <v>18</v>
      </c>
      <c r="L519" s="58" t="s">
        <v>124</v>
      </c>
      <c r="M519" s="147">
        <v>54</v>
      </c>
      <c r="N519" s="151"/>
    </row>
    <row r="520" spans="1:14" ht="15" customHeight="1">
      <c r="A520" s="5">
        <v>8</v>
      </c>
      <c r="B520" s="55" t="str">
        <f>VLOOKUP(Ruimtestaat[[#This Row],[Code]],Locaties[[Code]:[Locatie]],2,FALSE)</f>
        <v>Willem van Oranje – Wijk en Aalburg</v>
      </c>
      <c r="C520" s="55" t="str">
        <f>VLOOKUP(Ruimtestaat[[#This Row],[Code]],Locaties[[#All],[Code]:[Adres]],3,FALSE)</f>
        <v>Perzikstraat 7</v>
      </c>
      <c r="D520" s="55" t="str">
        <f>VLOOKUP(Ruimtestaat[[#This Row],[Code]],Locaties[#All],4,FALSE)</f>
        <v>Wijk en Aalburg</v>
      </c>
      <c r="E520" s="56"/>
      <c r="F520" s="7" t="s">
        <v>392</v>
      </c>
      <c r="H520" s="56" t="s">
        <v>398</v>
      </c>
      <c r="I520" s="7">
        <v>16</v>
      </c>
      <c r="J520" s="56" t="str">
        <f>VLOOKUP(Ruimtestaat[[#This Row],[Ruimte code]],Ruimtegroepen[[#All],[Code]:[Ruimte omschrijving]],2,FALSE)</f>
        <v>Leslokalen</v>
      </c>
      <c r="K520" s="7" t="s">
        <v>18</v>
      </c>
      <c r="L520" s="58" t="s">
        <v>124</v>
      </c>
      <c r="M520" s="147">
        <v>54</v>
      </c>
      <c r="N520" s="151"/>
    </row>
    <row r="521" spans="1:14" ht="15" customHeight="1">
      <c r="A521" s="5">
        <v>8</v>
      </c>
      <c r="B521" s="55" t="str">
        <f>VLOOKUP(Ruimtestaat[[#This Row],[Code]],Locaties[[Code]:[Locatie]],2,FALSE)</f>
        <v>Willem van Oranje – Wijk en Aalburg</v>
      </c>
      <c r="C521" s="55" t="str">
        <f>VLOOKUP(Ruimtestaat[[#This Row],[Code]],Locaties[[#All],[Code]:[Adres]],3,FALSE)</f>
        <v>Perzikstraat 7</v>
      </c>
      <c r="D521" s="55" t="str">
        <f>VLOOKUP(Ruimtestaat[[#This Row],[Code]],Locaties[#All],4,FALSE)</f>
        <v>Wijk en Aalburg</v>
      </c>
      <c r="E521" s="56"/>
      <c r="F521" s="7" t="s">
        <v>392</v>
      </c>
      <c r="H521" s="56" t="s">
        <v>416</v>
      </c>
      <c r="I521" s="7">
        <v>14</v>
      </c>
      <c r="J521" s="56" t="str">
        <f>VLOOKUP(Ruimtestaat[[#This Row],[Ruimte code]],Ruimtegroepen[[#All],[Code]:[Ruimte omschrijving]],2,FALSE)</f>
        <v>Praktijklokalen</v>
      </c>
      <c r="K521" s="7" t="s">
        <v>19</v>
      </c>
      <c r="L521" s="58" t="s">
        <v>417</v>
      </c>
      <c r="M521" s="147">
        <f>119+40+11.6</f>
        <v>170.6</v>
      </c>
      <c r="N521" s="151"/>
    </row>
    <row r="522" spans="1:14" ht="15" customHeight="1">
      <c r="A522" s="5">
        <v>8</v>
      </c>
      <c r="B522" s="55" t="str">
        <f>VLOOKUP(Ruimtestaat[[#This Row],[Code]],Locaties[[Code]:[Locatie]],2,FALSE)</f>
        <v>Willem van Oranje – Wijk en Aalburg</v>
      </c>
      <c r="C522" s="55" t="str">
        <f>VLOOKUP(Ruimtestaat[[#This Row],[Code]],Locaties[[#All],[Code]:[Adres]],3,FALSE)</f>
        <v>Perzikstraat 7</v>
      </c>
      <c r="D522" s="55" t="str">
        <f>VLOOKUP(Ruimtestaat[[#This Row],[Code]],Locaties[#All],4,FALSE)</f>
        <v>Wijk en Aalburg</v>
      </c>
      <c r="E522" s="56"/>
      <c r="F522" s="7" t="s">
        <v>401</v>
      </c>
      <c r="H522" s="56" t="s">
        <v>158</v>
      </c>
      <c r="I522" s="7">
        <v>10</v>
      </c>
      <c r="J522" s="56" t="str">
        <f>VLOOKUP(Ruimtestaat[[#This Row],[Ruimte code]],Ruimtegroepen[[#All],[Code]:[Ruimte omschrijving]],2,FALSE)</f>
        <v>Trappenhuizen/lift</v>
      </c>
      <c r="K522" s="7" t="s">
        <v>18</v>
      </c>
      <c r="L522" s="58" t="s">
        <v>124</v>
      </c>
      <c r="M522" s="147">
        <v>26.2</v>
      </c>
      <c r="N522" s="151"/>
    </row>
    <row r="523" spans="1:14" ht="15" customHeight="1">
      <c r="A523" s="5">
        <v>8</v>
      </c>
      <c r="B523" s="55" t="str">
        <f>VLOOKUP(Ruimtestaat[[#This Row],[Code]],Locaties[[Code]:[Locatie]],2,FALSE)</f>
        <v>Willem van Oranje – Wijk en Aalburg</v>
      </c>
      <c r="C523" s="55" t="str">
        <f>VLOOKUP(Ruimtestaat[[#This Row],[Code]],Locaties[[#All],[Code]:[Adres]],3,FALSE)</f>
        <v>Perzikstraat 7</v>
      </c>
      <c r="D523" s="55" t="str">
        <f>VLOOKUP(Ruimtestaat[[#This Row],[Code]],Locaties[#All],4,FALSE)</f>
        <v>Wijk en Aalburg</v>
      </c>
      <c r="E523" s="56"/>
      <c r="F523" s="7" t="s">
        <v>401</v>
      </c>
      <c r="H523" s="56" t="s">
        <v>128</v>
      </c>
      <c r="I523" s="7">
        <v>6</v>
      </c>
      <c r="J523" s="56" t="str">
        <f>VLOOKUP(Ruimtestaat[[#This Row],[Ruimte code]],Ruimtegroepen[[#All],[Code]:[Ruimte omschrijving]],2,FALSE)</f>
        <v>Gangen/hallen</v>
      </c>
      <c r="K523" s="7" t="s">
        <v>18</v>
      </c>
      <c r="L523" s="58" t="s">
        <v>124</v>
      </c>
      <c r="M523" s="147">
        <v>345</v>
      </c>
      <c r="N523" s="151"/>
    </row>
    <row r="524" spans="1:14" ht="15" customHeight="1">
      <c r="A524" s="5">
        <v>8</v>
      </c>
      <c r="B524" s="55" t="str">
        <f>VLOOKUP(Ruimtestaat[[#This Row],[Code]],Locaties[[Code]:[Locatie]],2,FALSE)</f>
        <v>Willem van Oranje – Wijk en Aalburg</v>
      </c>
      <c r="C524" s="55" t="str">
        <f>VLOOKUP(Ruimtestaat[[#This Row],[Code]],Locaties[[#All],[Code]:[Adres]],3,FALSE)</f>
        <v>Perzikstraat 7</v>
      </c>
      <c r="D524" s="55" t="str">
        <f>VLOOKUP(Ruimtestaat[[#This Row],[Code]],Locaties[#All],4,FALSE)</f>
        <v>Wijk en Aalburg</v>
      </c>
      <c r="E524" s="56"/>
      <c r="F524" s="7" t="s">
        <v>401</v>
      </c>
      <c r="H524" s="56" t="s">
        <v>139</v>
      </c>
      <c r="I524" s="7">
        <v>2</v>
      </c>
      <c r="J524" s="56" t="str">
        <f>VLOOKUP(Ruimtestaat[[#This Row],[Ruimte code]],Ruimtegroepen[[#All],[Code]:[Ruimte omschrijving]],2,FALSE)</f>
        <v>Kantoren</v>
      </c>
      <c r="K524" s="7" t="s">
        <v>17</v>
      </c>
      <c r="L524" s="58" t="s">
        <v>6</v>
      </c>
      <c r="M524" s="147">
        <v>26.8</v>
      </c>
      <c r="N524" s="151"/>
    </row>
    <row r="525" spans="1:14" ht="15" customHeight="1">
      <c r="A525" s="5">
        <v>8</v>
      </c>
      <c r="B525" s="55" t="str">
        <f>VLOOKUP(Ruimtestaat[[#This Row],[Code]],Locaties[[Code]:[Locatie]],2,FALSE)</f>
        <v>Willem van Oranje – Wijk en Aalburg</v>
      </c>
      <c r="C525" s="55" t="str">
        <f>VLOOKUP(Ruimtestaat[[#This Row],[Code]],Locaties[[#All],[Code]:[Adres]],3,FALSE)</f>
        <v>Perzikstraat 7</v>
      </c>
      <c r="D525" s="55" t="str">
        <f>VLOOKUP(Ruimtestaat[[#This Row],[Code]],Locaties[#All],4,FALSE)</f>
        <v>Wijk en Aalburg</v>
      </c>
      <c r="E525" s="56"/>
      <c r="F525" s="7" t="s">
        <v>401</v>
      </c>
      <c r="H525" s="56" t="s">
        <v>139</v>
      </c>
      <c r="I525" s="7">
        <v>2</v>
      </c>
      <c r="J525" s="56" t="str">
        <f>VLOOKUP(Ruimtestaat[[#This Row],[Ruimte code]],Ruimtegroepen[[#All],[Code]:[Ruimte omschrijving]],2,FALSE)</f>
        <v>Kantoren</v>
      </c>
      <c r="K525" s="7" t="s">
        <v>17</v>
      </c>
      <c r="L525" s="58" t="s">
        <v>6</v>
      </c>
      <c r="M525" s="147">
        <v>26.8</v>
      </c>
      <c r="N525" s="151"/>
    </row>
    <row r="526" spans="1:14" ht="15" customHeight="1">
      <c r="A526" s="5">
        <v>8</v>
      </c>
      <c r="B526" s="55" t="str">
        <f>VLOOKUP(Ruimtestaat[[#This Row],[Code]],Locaties[[Code]:[Locatie]],2,FALSE)</f>
        <v>Willem van Oranje – Wijk en Aalburg</v>
      </c>
      <c r="C526" s="55" t="str">
        <f>VLOOKUP(Ruimtestaat[[#This Row],[Code]],Locaties[[#All],[Code]:[Adres]],3,FALSE)</f>
        <v>Perzikstraat 7</v>
      </c>
      <c r="D526" s="55" t="str">
        <f>VLOOKUP(Ruimtestaat[[#This Row],[Code]],Locaties[#All],4,FALSE)</f>
        <v>Wijk en Aalburg</v>
      </c>
      <c r="E526" s="56"/>
      <c r="F526" s="7" t="s">
        <v>401</v>
      </c>
      <c r="H526" s="56" t="s">
        <v>139</v>
      </c>
      <c r="I526" s="7">
        <v>2</v>
      </c>
      <c r="J526" s="56" t="str">
        <f>VLOOKUP(Ruimtestaat[[#This Row],[Ruimte code]],Ruimtegroepen[[#All],[Code]:[Ruimte omschrijving]],2,FALSE)</f>
        <v>Kantoren</v>
      </c>
      <c r="K526" s="7" t="s">
        <v>18</v>
      </c>
      <c r="L526" s="58" t="s">
        <v>124</v>
      </c>
      <c r="M526" s="147">
        <v>26.9</v>
      </c>
      <c r="N526" s="151"/>
    </row>
    <row r="527" spans="1:14" ht="15" customHeight="1">
      <c r="A527" s="5">
        <v>8</v>
      </c>
      <c r="B527" s="55" t="str">
        <f>VLOOKUP(Ruimtestaat[[#This Row],[Code]],Locaties[[Code]:[Locatie]],2,FALSE)</f>
        <v>Willem van Oranje – Wijk en Aalburg</v>
      </c>
      <c r="C527" s="55" t="str">
        <f>VLOOKUP(Ruimtestaat[[#This Row],[Code]],Locaties[[#All],[Code]:[Adres]],3,FALSE)</f>
        <v>Perzikstraat 7</v>
      </c>
      <c r="D527" s="55" t="str">
        <f>VLOOKUP(Ruimtestaat[[#This Row],[Code]],Locaties[#All],4,FALSE)</f>
        <v>Wijk en Aalburg</v>
      </c>
      <c r="E527" s="56"/>
      <c r="F527" s="7" t="s">
        <v>401</v>
      </c>
      <c r="H527" s="56" t="s">
        <v>398</v>
      </c>
      <c r="I527" s="7">
        <v>16</v>
      </c>
      <c r="J527" s="56" t="str">
        <f>VLOOKUP(Ruimtestaat[[#This Row],[Ruimte code]],Ruimtegroepen[[#All],[Code]:[Ruimte omschrijving]],2,FALSE)</f>
        <v>Leslokalen</v>
      </c>
      <c r="K527" s="7" t="s">
        <v>18</v>
      </c>
      <c r="L527" s="58" t="s">
        <v>124</v>
      </c>
      <c r="M527" s="147">
        <v>53.1</v>
      </c>
      <c r="N527" s="151"/>
    </row>
    <row r="528" spans="1:14" ht="15" customHeight="1">
      <c r="A528" s="5">
        <v>8</v>
      </c>
      <c r="B528" s="55" t="str">
        <f>VLOOKUP(Ruimtestaat[[#This Row],[Code]],Locaties[[Code]:[Locatie]],2,FALSE)</f>
        <v>Willem van Oranje – Wijk en Aalburg</v>
      </c>
      <c r="C528" s="55" t="str">
        <f>VLOOKUP(Ruimtestaat[[#This Row],[Code]],Locaties[[#All],[Code]:[Adres]],3,FALSE)</f>
        <v>Perzikstraat 7</v>
      </c>
      <c r="D528" s="55" t="str">
        <f>VLOOKUP(Ruimtestaat[[#This Row],[Code]],Locaties[#All],4,FALSE)</f>
        <v>Wijk en Aalburg</v>
      </c>
      <c r="E528" s="56"/>
      <c r="F528" s="7" t="s">
        <v>401</v>
      </c>
      <c r="H528" s="56" t="s">
        <v>136</v>
      </c>
      <c r="I528" s="7">
        <v>5</v>
      </c>
      <c r="J528" s="56" t="str">
        <f>VLOOKUP(Ruimtestaat[[#This Row],[Ruimte code]],Ruimtegroepen[[#All],[Code]:[Ruimte omschrijving]],2,FALSE)</f>
        <v>Sanitair</v>
      </c>
      <c r="K528" s="7" t="s">
        <v>19</v>
      </c>
      <c r="L528" s="58" t="s">
        <v>405</v>
      </c>
      <c r="M528" s="147">
        <v>7.5</v>
      </c>
      <c r="N528" s="151"/>
    </row>
    <row r="529" spans="1:14" ht="15" customHeight="1">
      <c r="A529" s="5">
        <v>8</v>
      </c>
      <c r="B529" s="55" t="str">
        <f>VLOOKUP(Ruimtestaat[[#This Row],[Code]],Locaties[[Code]:[Locatie]],2,FALSE)</f>
        <v>Willem van Oranje – Wijk en Aalburg</v>
      </c>
      <c r="C529" s="55" t="str">
        <f>VLOOKUP(Ruimtestaat[[#This Row],[Code]],Locaties[[#All],[Code]:[Adres]],3,FALSE)</f>
        <v>Perzikstraat 7</v>
      </c>
      <c r="D529" s="55" t="str">
        <f>VLOOKUP(Ruimtestaat[[#This Row],[Code]],Locaties[#All],4,FALSE)</f>
        <v>Wijk en Aalburg</v>
      </c>
      <c r="E529" s="56"/>
      <c r="F529" s="7" t="s">
        <v>401</v>
      </c>
      <c r="H529" s="56" t="s">
        <v>136</v>
      </c>
      <c r="I529" s="7">
        <v>5</v>
      </c>
      <c r="J529" s="56" t="str">
        <f>VLOOKUP(Ruimtestaat[[#This Row],[Ruimte code]],Ruimtegroepen[[#All],[Code]:[Ruimte omschrijving]],2,FALSE)</f>
        <v>Sanitair</v>
      </c>
      <c r="K529" s="7" t="s">
        <v>19</v>
      </c>
      <c r="L529" s="58" t="s">
        <v>405</v>
      </c>
      <c r="M529" s="147">
        <v>7.5</v>
      </c>
      <c r="N529" s="151"/>
    </row>
    <row r="530" spans="1:14" ht="15" customHeight="1">
      <c r="A530" s="5">
        <v>8</v>
      </c>
      <c r="B530" s="55" t="str">
        <f>VLOOKUP(Ruimtestaat[[#This Row],[Code]],Locaties[[Code]:[Locatie]],2,FALSE)</f>
        <v>Willem van Oranje – Wijk en Aalburg</v>
      </c>
      <c r="C530" s="55" t="str">
        <f>VLOOKUP(Ruimtestaat[[#This Row],[Code]],Locaties[[#All],[Code]:[Adres]],3,FALSE)</f>
        <v>Perzikstraat 7</v>
      </c>
      <c r="D530" s="55" t="str">
        <f>VLOOKUP(Ruimtestaat[[#This Row],[Code]],Locaties[#All],4,FALSE)</f>
        <v>Wijk en Aalburg</v>
      </c>
      <c r="E530" s="56"/>
      <c r="F530" s="7" t="s">
        <v>401</v>
      </c>
      <c r="H530" s="56" t="s">
        <v>398</v>
      </c>
      <c r="I530" s="7">
        <v>16</v>
      </c>
      <c r="J530" s="56" t="str">
        <f>VLOOKUP(Ruimtestaat[[#This Row],[Ruimte code]],Ruimtegroepen[[#All],[Code]:[Ruimte omschrijving]],2,FALSE)</f>
        <v>Leslokalen</v>
      </c>
      <c r="K530" s="7" t="s">
        <v>18</v>
      </c>
      <c r="L530" s="58" t="s">
        <v>124</v>
      </c>
      <c r="M530" s="147">
        <v>53.2</v>
      </c>
      <c r="N530" s="151"/>
    </row>
    <row r="531" spans="1:14" ht="15" customHeight="1">
      <c r="A531" s="5">
        <v>8</v>
      </c>
      <c r="B531" s="55" t="str">
        <f>VLOOKUP(Ruimtestaat[[#This Row],[Code]],Locaties[[Code]:[Locatie]],2,FALSE)</f>
        <v>Willem van Oranje – Wijk en Aalburg</v>
      </c>
      <c r="C531" s="55" t="str">
        <f>VLOOKUP(Ruimtestaat[[#This Row],[Code]],Locaties[[#All],[Code]:[Adres]],3,FALSE)</f>
        <v>Perzikstraat 7</v>
      </c>
      <c r="D531" s="55" t="str">
        <f>VLOOKUP(Ruimtestaat[[#This Row],[Code]],Locaties[#All],4,FALSE)</f>
        <v>Wijk en Aalburg</v>
      </c>
      <c r="E531" s="56"/>
      <c r="F531" s="7" t="s">
        <v>401</v>
      </c>
      <c r="H531" s="56" t="s">
        <v>398</v>
      </c>
      <c r="I531" s="7">
        <v>16</v>
      </c>
      <c r="J531" s="56" t="str">
        <f>VLOOKUP(Ruimtestaat[[#This Row],[Ruimte code]],Ruimtegroepen[[#All],[Code]:[Ruimte omschrijving]],2,FALSE)</f>
        <v>Leslokalen</v>
      </c>
      <c r="K531" s="7" t="s">
        <v>18</v>
      </c>
      <c r="L531" s="58" t="s">
        <v>124</v>
      </c>
      <c r="M531" s="147">
        <v>54.3</v>
      </c>
      <c r="N531" s="151"/>
    </row>
    <row r="532" spans="1:14" ht="15" customHeight="1">
      <c r="A532" s="5">
        <v>8</v>
      </c>
      <c r="B532" s="55" t="str">
        <f>VLOOKUP(Ruimtestaat[[#This Row],[Code]],Locaties[[Code]:[Locatie]],2,FALSE)</f>
        <v>Willem van Oranje – Wijk en Aalburg</v>
      </c>
      <c r="C532" s="55" t="str">
        <f>VLOOKUP(Ruimtestaat[[#This Row],[Code]],Locaties[[#All],[Code]:[Adres]],3,FALSE)</f>
        <v>Perzikstraat 7</v>
      </c>
      <c r="D532" s="55" t="str">
        <f>VLOOKUP(Ruimtestaat[[#This Row],[Code]],Locaties[#All],4,FALSE)</f>
        <v>Wijk en Aalburg</v>
      </c>
      <c r="E532" s="56"/>
      <c r="F532" s="7" t="s">
        <v>401</v>
      </c>
      <c r="H532" s="56" t="s">
        <v>398</v>
      </c>
      <c r="I532" s="7">
        <v>16</v>
      </c>
      <c r="J532" s="56" t="str">
        <f>VLOOKUP(Ruimtestaat[[#This Row],[Ruimte code]],Ruimtegroepen[[#All],[Code]:[Ruimte omschrijving]],2,FALSE)</f>
        <v>Leslokalen</v>
      </c>
      <c r="K532" s="7" t="s">
        <v>18</v>
      </c>
      <c r="L532" s="58" t="s">
        <v>124</v>
      </c>
      <c r="M532" s="147">
        <v>36.4</v>
      </c>
      <c r="N532" s="151"/>
    </row>
    <row r="533" spans="1:14" ht="15" customHeight="1">
      <c r="A533" s="5">
        <v>8</v>
      </c>
      <c r="B533" s="55" t="str">
        <f>VLOOKUP(Ruimtestaat[[#This Row],[Code]],Locaties[[Code]:[Locatie]],2,FALSE)</f>
        <v>Willem van Oranje – Wijk en Aalburg</v>
      </c>
      <c r="C533" s="55" t="str">
        <f>VLOOKUP(Ruimtestaat[[#This Row],[Code]],Locaties[[#All],[Code]:[Adres]],3,FALSE)</f>
        <v>Perzikstraat 7</v>
      </c>
      <c r="D533" s="55" t="str">
        <f>VLOOKUP(Ruimtestaat[[#This Row],[Code]],Locaties[#All],4,FALSE)</f>
        <v>Wijk en Aalburg</v>
      </c>
      <c r="E533" s="56"/>
      <c r="F533" s="7" t="s">
        <v>401</v>
      </c>
      <c r="H533" s="56" t="s">
        <v>398</v>
      </c>
      <c r="I533" s="7">
        <v>16</v>
      </c>
      <c r="J533" s="56" t="str">
        <f>VLOOKUP(Ruimtestaat[[#This Row],[Ruimte code]],Ruimtegroepen[[#All],[Code]:[Ruimte omschrijving]],2,FALSE)</f>
        <v>Leslokalen</v>
      </c>
      <c r="K533" s="7" t="s">
        <v>18</v>
      </c>
      <c r="L533" s="58" t="s">
        <v>124</v>
      </c>
      <c r="M533" s="147">
        <v>54.3</v>
      </c>
      <c r="N533" s="151"/>
    </row>
    <row r="534" spans="1:14" ht="15" customHeight="1">
      <c r="A534" s="5">
        <v>8</v>
      </c>
      <c r="B534" s="55" t="str">
        <f>VLOOKUP(Ruimtestaat[[#This Row],[Code]],Locaties[[Code]:[Locatie]],2,FALSE)</f>
        <v>Willem van Oranje – Wijk en Aalburg</v>
      </c>
      <c r="C534" s="55" t="str">
        <f>VLOOKUP(Ruimtestaat[[#This Row],[Code]],Locaties[[#All],[Code]:[Adres]],3,FALSE)</f>
        <v>Perzikstraat 7</v>
      </c>
      <c r="D534" s="55" t="str">
        <f>VLOOKUP(Ruimtestaat[[#This Row],[Code]],Locaties[#All],4,FALSE)</f>
        <v>Wijk en Aalburg</v>
      </c>
      <c r="E534" s="56"/>
      <c r="F534" s="7" t="s">
        <v>401</v>
      </c>
      <c r="H534" s="56" t="s">
        <v>158</v>
      </c>
      <c r="I534" s="7">
        <v>10</v>
      </c>
      <c r="J534" s="56" t="str">
        <f>VLOOKUP(Ruimtestaat[[#This Row],[Ruimte code]],Ruimtegroepen[[#All],[Code]:[Ruimte omschrijving]],2,FALSE)</f>
        <v>Trappenhuizen/lift</v>
      </c>
      <c r="K534" s="7" t="s">
        <v>18</v>
      </c>
      <c r="L534" s="58" t="s">
        <v>124</v>
      </c>
      <c r="M534" s="147">
        <v>26.2</v>
      </c>
      <c r="N534" s="151"/>
    </row>
    <row r="535" spans="1:14" ht="15" customHeight="1">
      <c r="A535" s="5">
        <v>8</v>
      </c>
      <c r="B535" s="55" t="str">
        <f>VLOOKUP(Ruimtestaat[[#This Row],[Code]],Locaties[[Code]:[Locatie]],2,FALSE)</f>
        <v>Willem van Oranje – Wijk en Aalburg</v>
      </c>
      <c r="C535" s="55" t="str">
        <f>VLOOKUP(Ruimtestaat[[#This Row],[Code]],Locaties[[#All],[Code]:[Adres]],3,FALSE)</f>
        <v>Perzikstraat 7</v>
      </c>
      <c r="D535" s="55" t="str">
        <f>VLOOKUP(Ruimtestaat[[#This Row],[Code]],Locaties[#All],4,FALSE)</f>
        <v>Wijk en Aalburg</v>
      </c>
      <c r="E535" s="56"/>
      <c r="F535" s="7" t="s">
        <v>401</v>
      </c>
      <c r="H535" s="56" t="s">
        <v>398</v>
      </c>
      <c r="I535" s="7">
        <v>16</v>
      </c>
      <c r="J535" s="56" t="str">
        <f>VLOOKUP(Ruimtestaat[[#This Row],[Ruimte code]],Ruimtegroepen[[#All],[Code]:[Ruimte omschrijving]],2,FALSE)</f>
        <v>Leslokalen</v>
      </c>
      <c r="K535" s="7" t="s">
        <v>18</v>
      </c>
      <c r="L535" s="58" t="s">
        <v>124</v>
      </c>
      <c r="M535" s="147">
        <v>53.1</v>
      </c>
      <c r="N535" s="151"/>
    </row>
    <row r="536" spans="1:14" ht="15" customHeight="1">
      <c r="A536" s="5">
        <v>8</v>
      </c>
      <c r="B536" s="55" t="str">
        <f>VLOOKUP(Ruimtestaat[[#This Row],[Code]],Locaties[[Code]:[Locatie]],2,FALSE)</f>
        <v>Willem van Oranje – Wijk en Aalburg</v>
      </c>
      <c r="C536" s="55" t="str">
        <f>VLOOKUP(Ruimtestaat[[#This Row],[Code]],Locaties[[#All],[Code]:[Adres]],3,FALSE)</f>
        <v>Perzikstraat 7</v>
      </c>
      <c r="D536" s="55" t="str">
        <f>VLOOKUP(Ruimtestaat[[#This Row],[Code]],Locaties[#All],4,FALSE)</f>
        <v>Wijk en Aalburg</v>
      </c>
      <c r="E536" s="56"/>
      <c r="F536" s="7" t="s">
        <v>401</v>
      </c>
      <c r="H536" s="56" t="s">
        <v>398</v>
      </c>
      <c r="I536" s="7">
        <v>16</v>
      </c>
      <c r="J536" s="56" t="str">
        <f>VLOOKUP(Ruimtestaat[[#This Row],[Ruimte code]],Ruimtegroepen[[#All],[Code]:[Ruimte omschrijving]],2,FALSE)</f>
        <v>Leslokalen</v>
      </c>
      <c r="K536" s="7" t="s">
        <v>18</v>
      </c>
      <c r="L536" s="58" t="s">
        <v>124</v>
      </c>
      <c r="M536" s="147">
        <v>53.1</v>
      </c>
      <c r="N536" s="151"/>
    </row>
    <row r="537" spans="1:14" ht="15" customHeight="1">
      <c r="A537" s="5">
        <v>8</v>
      </c>
      <c r="B537" s="55" t="str">
        <f>VLOOKUP(Ruimtestaat[[#This Row],[Code]],Locaties[[Code]:[Locatie]],2,FALSE)</f>
        <v>Willem van Oranje – Wijk en Aalburg</v>
      </c>
      <c r="C537" s="55" t="str">
        <f>VLOOKUP(Ruimtestaat[[#This Row],[Code]],Locaties[[#All],[Code]:[Adres]],3,FALSE)</f>
        <v>Perzikstraat 7</v>
      </c>
      <c r="D537" s="55" t="str">
        <f>VLOOKUP(Ruimtestaat[[#This Row],[Code]],Locaties[#All],4,FALSE)</f>
        <v>Wijk en Aalburg</v>
      </c>
      <c r="E537" s="56"/>
      <c r="F537" s="7" t="s">
        <v>401</v>
      </c>
      <c r="H537" s="56" t="s">
        <v>398</v>
      </c>
      <c r="I537" s="7">
        <v>16</v>
      </c>
      <c r="J537" s="56" t="str">
        <f>VLOOKUP(Ruimtestaat[[#This Row],[Ruimte code]],Ruimtegroepen[[#All],[Code]:[Ruimte omschrijving]],2,FALSE)</f>
        <v>Leslokalen</v>
      </c>
      <c r="K537" s="7" t="s">
        <v>18</v>
      </c>
      <c r="L537" s="58" t="s">
        <v>124</v>
      </c>
      <c r="M537" s="147">
        <v>53.1</v>
      </c>
      <c r="N537" s="151"/>
    </row>
    <row r="538" spans="1:14" ht="15" customHeight="1">
      <c r="A538" s="5">
        <v>8</v>
      </c>
      <c r="B538" s="55" t="str">
        <f>VLOOKUP(Ruimtestaat[[#This Row],[Code]],Locaties[[Code]:[Locatie]],2,FALSE)</f>
        <v>Willem van Oranje – Wijk en Aalburg</v>
      </c>
      <c r="C538" s="55" t="str">
        <f>VLOOKUP(Ruimtestaat[[#This Row],[Code]],Locaties[[#All],[Code]:[Adres]],3,FALSE)</f>
        <v>Perzikstraat 7</v>
      </c>
      <c r="D538" s="55" t="str">
        <f>VLOOKUP(Ruimtestaat[[#This Row],[Code]],Locaties[#All],4,FALSE)</f>
        <v>Wijk en Aalburg</v>
      </c>
      <c r="E538" s="56"/>
      <c r="F538" s="7" t="s">
        <v>401</v>
      </c>
      <c r="H538" s="56" t="s">
        <v>398</v>
      </c>
      <c r="I538" s="7">
        <v>16</v>
      </c>
      <c r="J538" s="56" t="str">
        <f>VLOOKUP(Ruimtestaat[[#This Row],[Ruimte code]],Ruimtegroepen[[#All],[Code]:[Ruimte omschrijving]],2,FALSE)</f>
        <v>Leslokalen</v>
      </c>
      <c r="K538" s="7" t="s">
        <v>18</v>
      </c>
      <c r="L538" s="58" t="s">
        <v>124</v>
      </c>
      <c r="M538" s="147">
        <v>53.1</v>
      </c>
      <c r="N538" s="151"/>
    </row>
    <row r="539" spans="1:14" ht="15" customHeight="1">
      <c r="A539" s="5">
        <v>8</v>
      </c>
      <c r="B539" s="55" t="str">
        <f>VLOOKUP(Ruimtestaat[[#This Row],[Code]],Locaties[[Code]:[Locatie]],2,FALSE)</f>
        <v>Willem van Oranje – Wijk en Aalburg</v>
      </c>
      <c r="C539" s="55" t="str">
        <f>VLOOKUP(Ruimtestaat[[#This Row],[Code]],Locaties[[#All],[Code]:[Adres]],3,FALSE)</f>
        <v>Perzikstraat 7</v>
      </c>
      <c r="D539" s="55" t="str">
        <f>VLOOKUP(Ruimtestaat[[#This Row],[Code]],Locaties[#All],4,FALSE)</f>
        <v>Wijk en Aalburg</v>
      </c>
      <c r="E539" s="56"/>
      <c r="F539" s="7" t="s">
        <v>401</v>
      </c>
      <c r="H539" s="56" t="s">
        <v>398</v>
      </c>
      <c r="I539" s="7">
        <v>16</v>
      </c>
      <c r="J539" s="56" t="str">
        <f>VLOOKUP(Ruimtestaat[[#This Row],[Ruimte code]],Ruimtegroepen[[#All],[Code]:[Ruimte omschrijving]],2,FALSE)</f>
        <v>Leslokalen</v>
      </c>
      <c r="K539" s="7" t="s">
        <v>18</v>
      </c>
      <c r="L539" s="58" t="s">
        <v>124</v>
      </c>
      <c r="M539" s="147">
        <v>53.1</v>
      </c>
      <c r="N539" s="151"/>
    </row>
    <row r="540" spans="1:14" ht="15" customHeight="1">
      <c r="A540" s="5">
        <v>8</v>
      </c>
      <c r="B540" s="55" t="str">
        <f>VLOOKUP(Ruimtestaat[[#This Row],[Code]],Locaties[[Code]:[Locatie]],2,FALSE)</f>
        <v>Willem van Oranje – Wijk en Aalburg</v>
      </c>
      <c r="C540" s="55" t="str">
        <f>VLOOKUP(Ruimtestaat[[#This Row],[Code]],Locaties[[#All],[Code]:[Adres]],3,FALSE)</f>
        <v>Perzikstraat 7</v>
      </c>
      <c r="D540" s="55" t="str">
        <f>VLOOKUP(Ruimtestaat[[#This Row],[Code]],Locaties[#All],4,FALSE)</f>
        <v>Wijk en Aalburg</v>
      </c>
      <c r="E540" s="56"/>
      <c r="F540" s="7" t="s">
        <v>401</v>
      </c>
      <c r="H540" s="56" t="s">
        <v>398</v>
      </c>
      <c r="I540" s="7">
        <v>16</v>
      </c>
      <c r="J540" s="56" t="str">
        <f>VLOOKUP(Ruimtestaat[[#This Row],[Ruimte code]],Ruimtegroepen[[#All],[Code]:[Ruimte omschrijving]],2,FALSE)</f>
        <v>Leslokalen</v>
      </c>
      <c r="K540" s="7" t="s">
        <v>18</v>
      </c>
      <c r="L540" s="58" t="s">
        <v>124</v>
      </c>
      <c r="M540" s="147">
        <v>103</v>
      </c>
      <c r="N540" s="151"/>
    </row>
    <row r="541" spans="1:14" ht="15" customHeight="1">
      <c r="A541" s="5">
        <v>8</v>
      </c>
      <c r="B541" s="55" t="str">
        <f>VLOOKUP(Ruimtestaat[[#This Row],[Code]],Locaties[[Code]:[Locatie]],2,FALSE)</f>
        <v>Willem van Oranje – Wijk en Aalburg</v>
      </c>
      <c r="C541" s="55" t="str">
        <f>VLOOKUP(Ruimtestaat[[#This Row],[Code]],Locaties[[#All],[Code]:[Adres]],3,FALSE)</f>
        <v>Perzikstraat 7</v>
      </c>
      <c r="D541" s="55" t="str">
        <f>VLOOKUP(Ruimtestaat[[#This Row],[Code]],Locaties[#All],4,FALSE)</f>
        <v>Wijk en Aalburg</v>
      </c>
      <c r="E541" s="56"/>
      <c r="F541" s="7" t="s">
        <v>401</v>
      </c>
      <c r="H541" s="56" t="s">
        <v>398</v>
      </c>
      <c r="I541" s="7">
        <v>16</v>
      </c>
      <c r="J541" s="56" t="str">
        <f>VLOOKUP(Ruimtestaat[[#This Row],[Ruimte code]],Ruimtegroepen[[#All],[Code]:[Ruimte omschrijving]],2,FALSE)</f>
        <v>Leslokalen</v>
      </c>
      <c r="K541" s="7" t="s">
        <v>18</v>
      </c>
      <c r="L541" s="58" t="s">
        <v>124</v>
      </c>
      <c r="M541" s="147">
        <v>74.7</v>
      </c>
      <c r="N541" s="151"/>
    </row>
    <row r="542" spans="1:14" ht="15" customHeight="1">
      <c r="A542" s="5">
        <v>8</v>
      </c>
      <c r="B542" s="55" t="str">
        <f>VLOOKUP(Ruimtestaat[[#This Row],[Code]],Locaties[[Code]:[Locatie]],2,FALSE)</f>
        <v>Willem van Oranje – Wijk en Aalburg</v>
      </c>
      <c r="C542" s="55" t="str">
        <f>VLOOKUP(Ruimtestaat[[#This Row],[Code]],Locaties[[#All],[Code]:[Adres]],3,FALSE)</f>
        <v>Perzikstraat 7</v>
      </c>
      <c r="D542" s="55" t="str">
        <f>VLOOKUP(Ruimtestaat[[#This Row],[Code]],Locaties[#All],4,FALSE)</f>
        <v>Wijk en Aalburg</v>
      </c>
      <c r="E542" s="56"/>
      <c r="F542" s="7" t="s">
        <v>401</v>
      </c>
      <c r="H542" s="56" t="s">
        <v>348</v>
      </c>
      <c r="I542" s="7">
        <v>1</v>
      </c>
      <c r="J542" s="56" t="str">
        <f>VLOOKUP(Ruimtestaat[[#This Row],[Ruimte code]],Ruimtegroepen[[#All],[Code]:[Ruimte omschrijving]],2,FALSE)</f>
        <v>Magazijnen/bergingen</v>
      </c>
      <c r="K542" s="7" t="s">
        <v>18</v>
      </c>
      <c r="L542" s="58" t="s">
        <v>124</v>
      </c>
      <c r="M542" s="147">
        <v>7.5</v>
      </c>
      <c r="N542" s="151"/>
    </row>
    <row r="543" spans="1:14" ht="15" customHeight="1">
      <c r="A543" s="5">
        <v>8</v>
      </c>
      <c r="B543" s="55" t="str">
        <f>VLOOKUP(Ruimtestaat[[#This Row],[Code]],Locaties[[Code]:[Locatie]],2,FALSE)</f>
        <v>Willem van Oranje – Wijk en Aalburg</v>
      </c>
      <c r="C543" s="55" t="str">
        <f>VLOOKUP(Ruimtestaat[[#This Row],[Code]],Locaties[[#All],[Code]:[Adres]],3,FALSE)</f>
        <v>Perzikstraat 7</v>
      </c>
      <c r="D543" s="55" t="str">
        <f>VLOOKUP(Ruimtestaat[[#This Row],[Code]],Locaties[#All],4,FALSE)</f>
        <v>Wijk en Aalburg</v>
      </c>
      <c r="E543" s="56"/>
      <c r="F543" s="7" t="s">
        <v>401</v>
      </c>
      <c r="H543" s="56" t="s">
        <v>348</v>
      </c>
      <c r="I543" s="7">
        <v>1</v>
      </c>
      <c r="J543" s="56" t="str">
        <f>VLOOKUP(Ruimtestaat[[#This Row],[Ruimte code]],Ruimtegroepen[[#All],[Code]:[Ruimte omschrijving]],2,FALSE)</f>
        <v>Magazijnen/bergingen</v>
      </c>
      <c r="K543" s="7" t="s">
        <v>18</v>
      </c>
      <c r="L543" s="58" t="s">
        <v>124</v>
      </c>
      <c r="M543" s="147">
        <v>12</v>
      </c>
      <c r="N543" s="151"/>
    </row>
    <row r="544" spans="1:14" ht="15" customHeight="1">
      <c r="A544" s="5">
        <v>8</v>
      </c>
      <c r="B544" s="55" t="str">
        <f>VLOOKUP(Ruimtestaat[[#This Row],[Code]],Locaties[[Code]:[Locatie]],2,FALSE)</f>
        <v>Willem van Oranje – Wijk en Aalburg</v>
      </c>
      <c r="C544" s="55" t="str">
        <f>VLOOKUP(Ruimtestaat[[#This Row],[Code]],Locaties[[#All],[Code]:[Adres]],3,FALSE)</f>
        <v>Perzikstraat 7</v>
      </c>
      <c r="D544" s="55" t="str">
        <f>VLOOKUP(Ruimtestaat[[#This Row],[Code]],Locaties[#All],4,FALSE)</f>
        <v>Wijk en Aalburg</v>
      </c>
      <c r="E544" s="56"/>
      <c r="F544" s="7" t="s">
        <v>401</v>
      </c>
      <c r="H544" s="56" t="s">
        <v>398</v>
      </c>
      <c r="I544" s="7">
        <v>16</v>
      </c>
      <c r="J544" s="56" t="str">
        <f>VLOOKUP(Ruimtestaat[[#This Row],[Ruimte code]],Ruimtegroepen[[#All],[Code]:[Ruimte omschrijving]],2,FALSE)</f>
        <v>Leslokalen</v>
      </c>
      <c r="K544" s="7" t="s">
        <v>18</v>
      </c>
      <c r="L544" s="58" t="s">
        <v>124</v>
      </c>
      <c r="M544" s="147">
        <v>77.5</v>
      </c>
      <c r="N544" s="151"/>
    </row>
    <row r="545" spans="1:14" ht="15" customHeight="1">
      <c r="A545" s="5">
        <v>8</v>
      </c>
      <c r="B545" s="55" t="str">
        <f>VLOOKUP(Ruimtestaat[[#This Row],[Code]],Locaties[[Code]:[Locatie]],2,FALSE)</f>
        <v>Willem van Oranje – Wijk en Aalburg</v>
      </c>
      <c r="C545" s="55" t="str">
        <f>VLOOKUP(Ruimtestaat[[#This Row],[Code]],Locaties[[#All],[Code]:[Adres]],3,FALSE)</f>
        <v>Perzikstraat 7</v>
      </c>
      <c r="D545" s="55" t="str">
        <f>VLOOKUP(Ruimtestaat[[#This Row],[Code]],Locaties[#All],4,FALSE)</f>
        <v>Wijk en Aalburg</v>
      </c>
      <c r="E545" s="56"/>
      <c r="F545" s="7" t="s">
        <v>401</v>
      </c>
      <c r="H545" s="56" t="s">
        <v>136</v>
      </c>
      <c r="I545" s="7">
        <v>5</v>
      </c>
      <c r="J545" s="56" t="str">
        <f>VLOOKUP(Ruimtestaat[[#This Row],[Ruimte code]],Ruimtegroepen[[#All],[Code]:[Ruimte omschrijving]],2,FALSE)</f>
        <v>Sanitair</v>
      </c>
      <c r="K545" s="7" t="s">
        <v>19</v>
      </c>
      <c r="L545" s="58" t="s">
        <v>405</v>
      </c>
      <c r="M545" s="147">
        <v>8.3000000000000007</v>
      </c>
      <c r="N545" s="151"/>
    </row>
    <row r="546" spans="1:14" ht="15" customHeight="1">
      <c r="A546" s="5">
        <v>8</v>
      </c>
      <c r="B546" s="55" t="str">
        <f>VLOOKUP(Ruimtestaat[[#This Row],[Code]],Locaties[[Code]:[Locatie]],2,FALSE)</f>
        <v>Willem van Oranje – Wijk en Aalburg</v>
      </c>
      <c r="C546" s="55" t="str">
        <f>VLOOKUP(Ruimtestaat[[#This Row],[Code]],Locaties[[#All],[Code]:[Adres]],3,FALSE)</f>
        <v>Perzikstraat 7</v>
      </c>
      <c r="D546" s="55" t="str">
        <f>VLOOKUP(Ruimtestaat[[#This Row],[Code]],Locaties[#All],4,FALSE)</f>
        <v>Wijk en Aalburg</v>
      </c>
      <c r="E546" s="56"/>
      <c r="F546" s="7" t="s">
        <v>401</v>
      </c>
      <c r="H546" s="56" t="s">
        <v>136</v>
      </c>
      <c r="I546" s="7">
        <v>5</v>
      </c>
      <c r="J546" s="56" t="str">
        <f>VLOOKUP(Ruimtestaat[[#This Row],[Ruimte code]],Ruimtegroepen[[#All],[Code]:[Ruimte omschrijving]],2,FALSE)</f>
        <v>Sanitair</v>
      </c>
      <c r="K546" s="7" t="s">
        <v>19</v>
      </c>
      <c r="L546" s="58" t="s">
        <v>405</v>
      </c>
      <c r="M546" s="147">
        <v>7.8</v>
      </c>
      <c r="N546" s="151"/>
    </row>
    <row r="547" spans="1:14" ht="15" customHeight="1">
      <c r="A547" s="5">
        <v>8</v>
      </c>
      <c r="B547" s="55" t="str">
        <f>VLOOKUP(Ruimtestaat[[#This Row],[Code]],Locaties[[Code]:[Locatie]],2,FALSE)</f>
        <v>Willem van Oranje – Wijk en Aalburg</v>
      </c>
      <c r="C547" s="55" t="str">
        <f>VLOOKUP(Ruimtestaat[[#This Row],[Code]],Locaties[[#All],[Code]:[Adres]],3,FALSE)</f>
        <v>Perzikstraat 7</v>
      </c>
      <c r="D547" s="55" t="str">
        <f>VLOOKUP(Ruimtestaat[[#This Row],[Code]],Locaties[#All],4,FALSE)</f>
        <v>Wijk en Aalburg</v>
      </c>
      <c r="E547" s="56"/>
      <c r="F547" s="7" t="s">
        <v>401</v>
      </c>
      <c r="H547" s="56" t="s">
        <v>398</v>
      </c>
      <c r="I547" s="7">
        <v>16</v>
      </c>
      <c r="J547" s="56" t="str">
        <f>VLOOKUP(Ruimtestaat[[#This Row],[Ruimte code]],Ruimtegroepen[[#All],[Code]:[Ruimte omschrijving]],2,FALSE)</f>
        <v>Leslokalen</v>
      </c>
      <c r="K547" s="7" t="s">
        <v>18</v>
      </c>
      <c r="L547" s="58" t="s">
        <v>124</v>
      </c>
      <c r="M547" s="147">
        <v>53.6</v>
      </c>
      <c r="N547" s="151"/>
    </row>
    <row r="548" spans="1:14" ht="15" customHeight="1">
      <c r="A548" s="5">
        <v>8</v>
      </c>
      <c r="B548" s="55" t="str">
        <f>VLOOKUP(Ruimtestaat[[#This Row],[Code]],Locaties[[Code]:[Locatie]],2,FALSE)</f>
        <v>Willem van Oranje – Wijk en Aalburg</v>
      </c>
      <c r="C548" s="55" t="str">
        <f>VLOOKUP(Ruimtestaat[[#This Row],[Code]],Locaties[[#All],[Code]:[Adres]],3,FALSE)</f>
        <v>Perzikstraat 7</v>
      </c>
      <c r="D548" s="55" t="str">
        <f>VLOOKUP(Ruimtestaat[[#This Row],[Code]],Locaties[#All],4,FALSE)</f>
        <v>Wijk en Aalburg</v>
      </c>
      <c r="E548" s="56"/>
      <c r="F548" s="7" t="s">
        <v>401</v>
      </c>
      <c r="H548" s="56" t="s">
        <v>398</v>
      </c>
      <c r="I548" s="7">
        <v>16</v>
      </c>
      <c r="J548" s="56" t="str">
        <f>VLOOKUP(Ruimtestaat[[#This Row],[Ruimte code]],Ruimtegroepen[[#All],[Code]:[Ruimte omschrijving]],2,FALSE)</f>
        <v>Leslokalen</v>
      </c>
      <c r="K548" s="7" t="s">
        <v>18</v>
      </c>
      <c r="L548" s="58" t="s">
        <v>124</v>
      </c>
      <c r="M548" s="147">
        <v>54.2</v>
      </c>
      <c r="N548" s="151"/>
    </row>
    <row r="549" spans="1:14" ht="15" customHeight="1">
      <c r="A549" s="5">
        <v>8</v>
      </c>
      <c r="B549" s="55" t="str">
        <f>VLOOKUP(Ruimtestaat[[#This Row],[Code]],Locaties[[Code]:[Locatie]],2,FALSE)</f>
        <v>Willem van Oranje – Wijk en Aalburg</v>
      </c>
      <c r="C549" s="55" t="str">
        <f>VLOOKUP(Ruimtestaat[[#This Row],[Code]],Locaties[[#All],[Code]:[Adres]],3,FALSE)</f>
        <v>Perzikstraat 7</v>
      </c>
      <c r="D549" s="55" t="str">
        <f>VLOOKUP(Ruimtestaat[[#This Row],[Code]],Locaties[#All],4,FALSE)</f>
        <v>Wijk en Aalburg</v>
      </c>
      <c r="E549" s="56"/>
      <c r="F549" s="7" t="s">
        <v>401</v>
      </c>
      <c r="H549" s="56" t="s">
        <v>139</v>
      </c>
      <c r="I549" s="7">
        <v>2</v>
      </c>
      <c r="J549" s="56" t="str">
        <f>VLOOKUP(Ruimtestaat[[#This Row],[Ruimte code]],Ruimtegroepen[[#All],[Code]:[Ruimte omschrijving]],2,FALSE)</f>
        <v>Kantoren</v>
      </c>
      <c r="K549" s="7" t="s">
        <v>17</v>
      </c>
      <c r="L549" s="58" t="s">
        <v>6</v>
      </c>
      <c r="M549" s="147">
        <v>18.3</v>
      </c>
      <c r="N549" s="151"/>
    </row>
    <row r="550" spans="1:14" ht="15" customHeight="1">
      <c r="A550" s="5">
        <v>8</v>
      </c>
      <c r="B550" s="55" t="str">
        <f>VLOOKUP(Ruimtestaat[[#This Row],[Code]],Locaties[[Code]:[Locatie]],2,FALSE)</f>
        <v>Willem van Oranje – Wijk en Aalburg</v>
      </c>
      <c r="C550" s="55" t="str">
        <f>VLOOKUP(Ruimtestaat[[#This Row],[Code]],Locaties[[#All],[Code]:[Adres]],3,FALSE)</f>
        <v>Perzikstraat 7</v>
      </c>
      <c r="D550" s="55" t="str">
        <f>VLOOKUP(Ruimtestaat[[#This Row],[Code]],Locaties[#All],4,FALSE)</f>
        <v>Wijk en Aalburg</v>
      </c>
      <c r="E550" s="56"/>
      <c r="F550" s="7" t="s">
        <v>401</v>
      </c>
      <c r="H550" s="56" t="s">
        <v>398</v>
      </c>
      <c r="I550" s="7">
        <v>16</v>
      </c>
      <c r="J550" s="56" t="str">
        <f>VLOOKUP(Ruimtestaat[[#This Row],[Ruimte code]],Ruimtegroepen[[#All],[Code]:[Ruimte omschrijving]],2,FALSE)</f>
        <v>Leslokalen</v>
      </c>
      <c r="K550" s="7" t="s">
        <v>18</v>
      </c>
      <c r="L550" s="58" t="s">
        <v>124</v>
      </c>
      <c r="M550" s="147">
        <v>74</v>
      </c>
      <c r="N550" s="151"/>
    </row>
    <row r="551" spans="1:14" ht="15" customHeight="1">
      <c r="A551" s="5">
        <v>8</v>
      </c>
      <c r="B551" s="55" t="str">
        <f>VLOOKUP(Ruimtestaat[[#This Row],[Code]],Locaties[[Code]:[Locatie]],2,FALSE)</f>
        <v>Willem van Oranje – Wijk en Aalburg</v>
      </c>
      <c r="C551" s="55" t="str">
        <f>VLOOKUP(Ruimtestaat[[#This Row],[Code]],Locaties[[#All],[Code]:[Adres]],3,FALSE)</f>
        <v>Perzikstraat 7</v>
      </c>
      <c r="D551" s="55" t="str">
        <f>VLOOKUP(Ruimtestaat[[#This Row],[Code]],Locaties[#All],4,FALSE)</f>
        <v>Wijk en Aalburg</v>
      </c>
      <c r="E551" s="56"/>
      <c r="F551" s="7" t="s">
        <v>401</v>
      </c>
      <c r="H551" s="56" t="s">
        <v>158</v>
      </c>
      <c r="I551" s="7">
        <v>10</v>
      </c>
      <c r="J551" s="56" t="str">
        <f>VLOOKUP(Ruimtestaat[[#This Row],[Ruimte code]],Ruimtegroepen[[#All],[Code]:[Ruimte omschrijving]],2,FALSE)</f>
        <v>Trappenhuizen/lift</v>
      </c>
      <c r="K551" s="7" t="s">
        <v>18</v>
      </c>
      <c r="L551" s="58" t="s">
        <v>124</v>
      </c>
      <c r="M551" s="147">
        <v>26.2</v>
      </c>
      <c r="N551" s="151"/>
    </row>
    <row r="552" spans="1:14" ht="15" customHeight="1">
      <c r="A552" s="5">
        <v>8</v>
      </c>
      <c r="B552" s="55" t="str">
        <f>VLOOKUP(Ruimtestaat[[#This Row],[Code]],Locaties[[Code]:[Locatie]],2,FALSE)</f>
        <v>Willem van Oranje – Wijk en Aalburg</v>
      </c>
      <c r="C552" s="55" t="str">
        <f>VLOOKUP(Ruimtestaat[[#This Row],[Code]],Locaties[[#All],[Code]:[Adres]],3,FALSE)</f>
        <v>Perzikstraat 7</v>
      </c>
      <c r="D552" s="55" t="str">
        <f>VLOOKUP(Ruimtestaat[[#This Row],[Code]],Locaties[#All],4,FALSE)</f>
        <v>Wijk en Aalburg</v>
      </c>
      <c r="E552" s="56"/>
      <c r="F552" s="7" t="s">
        <v>401</v>
      </c>
      <c r="H552" s="56" t="s">
        <v>150</v>
      </c>
      <c r="I552" s="7">
        <v>14</v>
      </c>
      <c r="J552" s="56" t="str">
        <f>VLOOKUP(Ruimtestaat[[#This Row],[Ruimte code]],Ruimtegroepen[[#All],[Code]:[Ruimte omschrijving]],2,FALSE)</f>
        <v>Praktijklokalen</v>
      </c>
      <c r="K552" s="7" t="s">
        <v>19</v>
      </c>
      <c r="L552" s="58" t="s">
        <v>417</v>
      </c>
      <c r="M552" s="147">
        <v>41.4</v>
      </c>
      <c r="N552" s="151"/>
    </row>
    <row r="553" spans="1:14" ht="15" customHeight="1">
      <c r="A553" s="5">
        <v>8</v>
      </c>
      <c r="B553" s="55" t="str">
        <f>VLOOKUP(Ruimtestaat[[#This Row],[Code]],Locaties[[Code]:[Locatie]],2,FALSE)</f>
        <v>Willem van Oranje – Wijk en Aalburg</v>
      </c>
      <c r="C553" s="55" t="str">
        <f>VLOOKUP(Ruimtestaat[[#This Row],[Code]],Locaties[[#All],[Code]:[Adres]],3,FALSE)</f>
        <v>Perzikstraat 7</v>
      </c>
      <c r="D553" s="55" t="str">
        <f>VLOOKUP(Ruimtestaat[[#This Row],[Code]],Locaties[#All],4,FALSE)</f>
        <v>Wijk en Aalburg</v>
      </c>
      <c r="E553" s="56"/>
      <c r="F553" s="7" t="s">
        <v>401</v>
      </c>
      <c r="H553" s="56" t="s">
        <v>150</v>
      </c>
      <c r="I553" s="7">
        <v>14</v>
      </c>
      <c r="J553" s="56" t="str">
        <f>VLOOKUP(Ruimtestaat[[#This Row],[Ruimte code]],Ruimtegroepen[[#All],[Code]:[Ruimte omschrijving]],2,FALSE)</f>
        <v>Praktijklokalen</v>
      </c>
      <c r="K553" s="7" t="s">
        <v>19</v>
      </c>
      <c r="L553" s="58" t="s">
        <v>417</v>
      </c>
      <c r="M553" s="147">
        <v>68</v>
      </c>
      <c r="N553" s="151"/>
    </row>
    <row r="554" spans="1:14" ht="15" customHeight="1">
      <c r="A554" s="5">
        <v>8</v>
      </c>
      <c r="B554" s="55" t="str">
        <f>VLOOKUP(Ruimtestaat[[#This Row],[Code]],Locaties[[Code]:[Locatie]],2,FALSE)</f>
        <v>Willem van Oranje – Wijk en Aalburg</v>
      </c>
      <c r="C554" s="55" t="str">
        <f>VLOOKUP(Ruimtestaat[[#This Row],[Code]],Locaties[[#All],[Code]:[Adres]],3,FALSE)</f>
        <v>Perzikstraat 7</v>
      </c>
      <c r="D554" s="55" t="str">
        <f>VLOOKUP(Ruimtestaat[[#This Row],[Code]],Locaties[#All],4,FALSE)</f>
        <v>Wijk en Aalburg</v>
      </c>
      <c r="E554" s="56"/>
      <c r="F554" s="7" t="s">
        <v>418</v>
      </c>
      <c r="H554" s="56" t="s">
        <v>158</v>
      </c>
      <c r="I554" s="7">
        <v>10</v>
      </c>
      <c r="J554" s="56" t="str">
        <f>VLOOKUP(Ruimtestaat[[#This Row],[Ruimte code]],Ruimtegroepen[[#All],[Code]:[Ruimte omschrijving]],2,FALSE)</f>
        <v>Trappenhuizen/lift</v>
      </c>
      <c r="K554" s="7" t="s">
        <v>18</v>
      </c>
      <c r="L554" s="58" t="s">
        <v>124</v>
      </c>
      <c r="M554" s="147">
        <v>26.2</v>
      </c>
      <c r="N554" s="151"/>
    </row>
    <row r="555" spans="1:14" ht="15" customHeight="1">
      <c r="A555" s="5">
        <v>8</v>
      </c>
      <c r="B555" s="55" t="str">
        <f>VLOOKUP(Ruimtestaat[[#This Row],[Code]],Locaties[[Code]:[Locatie]],2,FALSE)</f>
        <v>Willem van Oranje – Wijk en Aalburg</v>
      </c>
      <c r="C555" s="55" t="str">
        <f>VLOOKUP(Ruimtestaat[[#This Row],[Code]],Locaties[[#All],[Code]:[Adres]],3,FALSE)</f>
        <v>Perzikstraat 7</v>
      </c>
      <c r="D555" s="55" t="str">
        <f>VLOOKUP(Ruimtestaat[[#This Row],[Code]],Locaties[#All],4,FALSE)</f>
        <v>Wijk en Aalburg</v>
      </c>
      <c r="E555" s="56"/>
      <c r="F555" s="7" t="s">
        <v>418</v>
      </c>
      <c r="H555" s="56" t="s">
        <v>139</v>
      </c>
      <c r="I555" s="7">
        <v>2</v>
      </c>
      <c r="J555" s="56" t="str">
        <f>VLOOKUP(Ruimtestaat[[#This Row],[Ruimte code]],Ruimtegroepen[[#All],[Code]:[Ruimte omschrijving]],2,FALSE)</f>
        <v>Kantoren</v>
      </c>
      <c r="K555" s="7" t="s">
        <v>17</v>
      </c>
      <c r="L555" s="58" t="s">
        <v>6</v>
      </c>
      <c r="M555" s="147">
        <v>25.8</v>
      </c>
      <c r="N555" s="151"/>
    </row>
    <row r="556" spans="1:14" ht="15" customHeight="1">
      <c r="A556" s="5">
        <v>8</v>
      </c>
      <c r="B556" s="55" t="str">
        <f>VLOOKUP(Ruimtestaat[[#This Row],[Code]],Locaties[[Code]:[Locatie]],2,FALSE)</f>
        <v>Willem van Oranje – Wijk en Aalburg</v>
      </c>
      <c r="C556" s="55" t="str">
        <f>VLOOKUP(Ruimtestaat[[#This Row],[Code]],Locaties[[#All],[Code]:[Adres]],3,FALSE)</f>
        <v>Perzikstraat 7</v>
      </c>
      <c r="D556" s="55" t="str">
        <f>VLOOKUP(Ruimtestaat[[#This Row],[Code]],Locaties[#All],4,FALSE)</f>
        <v>Wijk en Aalburg</v>
      </c>
      <c r="E556" s="56"/>
      <c r="F556" s="7" t="s">
        <v>418</v>
      </c>
      <c r="H556" s="56" t="s">
        <v>398</v>
      </c>
      <c r="I556" s="7">
        <v>16</v>
      </c>
      <c r="J556" s="56" t="str">
        <f>VLOOKUP(Ruimtestaat[[#This Row],[Ruimte code]],Ruimtegroepen[[#All],[Code]:[Ruimte omschrijving]],2,FALSE)</f>
        <v>Leslokalen</v>
      </c>
      <c r="K556" s="7" t="s">
        <v>18</v>
      </c>
      <c r="L556" s="58" t="s">
        <v>124</v>
      </c>
      <c r="M556" s="147">
        <v>53.2</v>
      </c>
      <c r="N556" s="151"/>
    </row>
    <row r="557" spans="1:14" ht="15" customHeight="1">
      <c r="A557" s="5">
        <v>8</v>
      </c>
      <c r="B557" s="55" t="str">
        <f>VLOOKUP(Ruimtestaat[[#This Row],[Code]],Locaties[[Code]:[Locatie]],2,FALSE)</f>
        <v>Willem van Oranje – Wijk en Aalburg</v>
      </c>
      <c r="C557" s="55" t="str">
        <f>VLOOKUP(Ruimtestaat[[#This Row],[Code]],Locaties[[#All],[Code]:[Adres]],3,FALSE)</f>
        <v>Perzikstraat 7</v>
      </c>
      <c r="D557" s="55" t="str">
        <f>VLOOKUP(Ruimtestaat[[#This Row],[Code]],Locaties[#All],4,FALSE)</f>
        <v>Wijk en Aalburg</v>
      </c>
      <c r="E557" s="56"/>
      <c r="F557" s="7" t="s">
        <v>418</v>
      </c>
      <c r="H557" s="56" t="s">
        <v>398</v>
      </c>
      <c r="I557" s="7">
        <v>16</v>
      </c>
      <c r="J557" s="56" t="str">
        <f>VLOOKUP(Ruimtestaat[[#This Row],[Ruimte code]],Ruimtegroepen[[#All],[Code]:[Ruimte omschrijving]],2,FALSE)</f>
        <v>Leslokalen</v>
      </c>
      <c r="K557" s="7" t="s">
        <v>18</v>
      </c>
      <c r="L557" s="58" t="s">
        <v>124</v>
      </c>
      <c r="M557" s="147">
        <v>53.2</v>
      </c>
      <c r="N557" s="151"/>
    </row>
    <row r="558" spans="1:14" ht="15" customHeight="1">
      <c r="A558" s="5">
        <v>8</v>
      </c>
      <c r="B558" s="55" t="str">
        <f>VLOOKUP(Ruimtestaat[[#This Row],[Code]],Locaties[[Code]:[Locatie]],2,FALSE)</f>
        <v>Willem van Oranje – Wijk en Aalburg</v>
      </c>
      <c r="C558" s="55" t="str">
        <f>VLOOKUP(Ruimtestaat[[#This Row],[Code]],Locaties[[#All],[Code]:[Adres]],3,FALSE)</f>
        <v>Perzikstraat 7</v>
      </c>
      <c r="D558" s="55" t="str">
        <f>VLOOKUP(Ruimtestaat[[#This Row],[Code]],Locaties[#All],4,FALSE)</f>
        <v>Wijk en Aalburg</v>
      </c>
      <c r="E558" s="56"/>
      <c r="F558" s="7" t="s">
        <v>418</v>
      </c>
      <c r="H558" s="56" t="s">
        <v>136</v>
      </c>
      <c r="I558" s="7">
        <v>5</v>
      </c>
      <c r="J558" s="56" t="str">
        <f>VLOOKUP(Ruimtestaat[[#This Row],[Ruimte code]],Ruimtegroepen[[#All],[Code]:[Ruimte omschrijving]],2,FALSE)</f>
        <v>Sanitair</v>
      </c>
      <c r="K558" s="7" t="s">
        <v>19</v>
      </c>
      <c r="L558" s="58" t="s">
        <v>405</v>
      </c>
      <c r="M558" s="147">
        <v>7.5</v>
      </c>
      <c r="N558" s="151"/>
    </row>
    <row r="559" spans="1:14" ht="15" customHeight="1">
      <c r="A559" s="5">
        <v>8</v>
      </c>
      <c r="B559" s="55" t="str">
        <f>VLOOKUP(Ruimtestaat[[#This Row],[Code]],Locaties[[Code]:[Locatie]],2,FALSE)</f>
        <v>Willem van Oranje – Wijk en Aalburg</v>
      </c>
      <c r="C559" s="55" t="str">
        <f>VLOOKUP(Ruimtestaat[[#This Row],[Code]],Locaties[[#All],[Code]:[Adres]],3,FALSE)</f>
        <v>Perzikstraat 7</v>
      </c>
      <c r="D559" s="55" t="str">
        <f>VLOOKUP(Ruimtestaat[[#This Row],[Code]],Locaties[#All],4,FALSE)</f>
        <v>Wijk en Aalburg</v>
      </c>
      <c r="E559" s="56"/>
      <c r="F559" s="7" t="s">
        <v>418</v>
      </c>
      <c r="H559" s="56" t="s">
        <v>136</v>
      </c>
      <c r="I559" s="7">
        <v>5</v>
      </c>
      <c r="J559" s="56" t="str">
        <f>VLOOKUP(Ruimtestaat[[#This Row],[Ruimte code]],Ruimtegroepen[[#All],[Code]:[Ruimte omschrijving]],2,FALSE)</f>
        <v>Sanitair</v>
      </c>
      <c r="K559" s="7" t="s">
        <v>19</v>
      </c>
      <c r="L559" s="58" t="s">
        <v>405</v>
      </c>
      <c r="M559" s="147">
        <v>7.5</v>
      </c>
      <c r="N559" s="151"/>
    </row>
    <row r="560" spans="1:14" ht="15" customHeight="1">
      <c r="A560" s="5">
        <v>8</v>
      </c>
      <c r="B560" s="55" t="str">
        <f>VLOOKUP(Ruimtestaat[[#This Row],[Code]],Locaties[[Code]:[Locatie]],2,FALSE)</f>
        <v>Willem van Oranje – Wijk en Aalburg</v>
      </c>
      <c r="C560" s="55" t="str">
        <f>VLOOKUP(Ruimtestaat[[#This Row],[Code]],Locaties[[#All],[Code]:[Adres]],3,FALSE)</f>
        <v>Perzikstraat 7</v>
      </c>
      <c r="D560" s="55" t="str">
        <f>VLOOKUP(Ruimtestaat[[#This Row],[Code]],Locaties[#All],4,FALSE)</f>
        <v>Wijk en Aalburg</v>
      </c>
      <c r="E560" s="56"/>
      <c r="F560" s="7" t="s">
        <v>418</v>
      </c>
      <c r="H560" s="56" t="s">
        <v>398</v>
      </c>
      <c r="I560" s="7">
        <v>16</v>
      </c>
      <c r="J560" s="56" t="str">
        <f>VLOOKUP(Ruimtestaat[[#This Row],[Ruimte code]],Ruimtegroepen[[#All],[Code]:[Ruimte omschrijving]],2,FALSE)</f>
        <v>Leslokalen</v>
      </c>
      <c r="K560" s="7" t="s">
        <v>18</v>
      </c>
      <c r="L560" s="58" t="s">
        <v>124</v>
      </c>
      <c r="M560" s="147">
        <v>53.2</v>
      </c>
      <c r="N560" s="151"/>
    </row>
    <row r="561" spans="1:14" ht="15" customHeight="1">
      <c r="A561" s="5">
        <v>8</v>
      </c>
      <c r="B561" s="55" t="str">
        <f>VLOOKUP(Ruimtestaat[[#This Row],[Code]],Locaties[[Code]:[Locatie]],2,FALSE)</f>
        <v>Willem van Oranje – Wijk en Aalburg</v>
      </c>
      <c r="C561" s="55" t="str">
        <f>VLOOKUP(Ruimtestaat[[#This Row],[Code]],Locaties[[#All],[Code]:[Adres]],3,FALSE)</f>
        <v>Perzikstraat 7</v>
      </c>
      <c r="D561" s="55" t="str">
        <f>VLOOKUP(Ruimtestaat[[#This Row],[Code]],Locaties[#All],4,FALSE)</f>
        <v>Wijk en Aalburg</v>
      </c>
      <c r="E561" s="56"/>
      <c r="F561" s="7" t="s">
        <v>418</v>
      </c>
      <c r="H561" s="56" t="s">
        <v>398</v>
      </c>
      <c r="I561" s="7">
        <v>16</v>
      </c>
      <c r="J561" s="56" t="str">
        <f>VLOOKUP(Ruimtestaat[[#This Row],[Ruimte code]],Ruimtegroepen[[#All],[Code]:[Ruimte omschrijving]],2,FALSE)</f>
        <v>Leslokalen</v>
      </c>
      <c r="K561" s="7" t="s">
        <v>18</v>
      </c>
      <c r="L561" s="58" t="s">
        <v>124</v>
      </c>
      <c r="M561" s="147">
        <v>53.2</v>
      </c>
      <c r="N561" s="151"/>
    </row>
    <row r="562" spans="1:14" ht="15" customHeight="1">
      <c r="A562" s="5">
        <v>8</v>
      </c>
      <c r="B562" s="55" t="str">
        <f>VLOOKUP(Ruimtestaat[[#This Row],[Code]],Locaties[[Code]:[Locatie]],2,FALSE)</f>
        <v>Willem van Oranje – Wijk en Aalburg</v>
      </c>
      <c r="C562" s="55" t="str">
        <f>VLOOKUP(Ruimtestaat[[#This Row],[Code]],Locaties[[#All],[Code]:[Adres]],3,FALSE)</f>
        <v>Perzikstraat 7</v>
      </c>
      <c r="D562" s="55" t="str">
        <f>VLOOKUP(Ruimtestaat[[#This Row],[Code]],Locaties[#All],4,FALSE)</f>
        <v>Wijk en Aalburg</v>
      </c>
      <c r="E562" s="56"/>
      <c r="F562" s="7" t="s">
        <v>418</v>
      </c>
      <c r="H562" s="56" t="s">
        <v>398</v>
      </c>
      <c r="I562" s="7">
        <v>16</v>
      </c>
      <c r="J562" s="56" t="str">
        <f>VLOOKUP(Ruimtestaat[[#This Row],[Ruimte code]],Ruimtegroepen[[#All],[Code]:[Ruimte omschrijving]],2,FALSE)</f>
        <v>Leslokalen</v>
      </c>
      <c r="K562" s="7" t="s">
        <v>18</v>
      </c>
      <c r="L562" s="58" t="s">
        <v>124</v>
      </c>
      <c r="M562" s="147">
        <v>36.299999999999997</v>
      </c>
      <c r="N562" s="151"/>
    </row>
    <row r="563" spans="1:14" ht="15" customHeight="1">
      <c r="A563" s="5">
        <v>8</v>
      </c>
      <c r="B563" s="55" t="str">
        <f>VLOOKUP(Ruimtestaat[[#This Row],[Code]],Locaties[[Code]:[Locatie]],2,FALSE)</f>
        <v>Willem van Oranje – Wijk en Aalburg</v>
      </c>
      <c r="C563" s="55" t="str">
        <f>VLOOKUP(Ruimtestaat[[#This Row],[Code]],Locaties[[#All],[Code]:[Adres]],3,FALSE)</f>
        <v>Perzikstraat 7</v>
      </c>
      <c r="D563" s="55" t="str">
        <f>VLOOKUP(Ruimtestaat[[#This Row],[Code]],Locaties[#All],4,FALSE)</f>
        <v>Wijk en Aalburg</v>
      </c>
      <c r="E563" s="56"/>
      <c r="F563" s="7" t="s">
        <v>418</v>
      </c>
      <c r="H563" s="56" t="s">
        <v>398</v>
      </c>
      <c r="I563" s="7">
        <v>16</v>
      </c>
      <c r="J563" s="56" t="str">
        <f>VLOOKUP(Ruimtestaat[[#This Row],[Ruimte code]],Ruimtegroepen[[#All],[Code]:[Ruimte omschrijving]],2,FALSE)</f>
        <v>Leslokalen</v>
      </c>
      <c r="K563" s="7" t="s">
        <v>18</v>
      </c>
      <c r="L563" s="58" t="s">
        <v>124</v>
      </c>
      <c r="M563" s="147">
        <v>54.4</v>
      </c>
      <c r="N563" s="151"/>
    </row>
    <row r="564" spans="1:14" ht="15" customHeight="1">
      <c r="A564" s="5">
        <v>8</v>
      </c>
      <c r="B564" s="55" t="str">
        <f>VLOOKUP(Ruimtestaat[[#This Row],[Code]],Locaties[[Code]:[Locatie]],2,FALSE)</f>
        <v>Willem van Oranje – Wijk en Aalburg</v>
      </c>
      <c r="C564" s="55" t="str">
        <f>VLOOKUP(Ruimtestaat[[#This Row],[Code]],Locaties[[#All],[Code]:[Adres]],3,FALSE)</f>
        <v>Perzikstraat 7</v>
      </c>
      <c r="D564" s="55" t="str">
        <f>VLOOKUP(Ruimtestaat[[#This Row],[Code]],Locaties[#All],4,FALSE)</f>
        <v>Wijk en Aalburg</v>
      </c>
      <c r="E564" s="56"/>
      <c r="F564" s="7" t="s">
        <v>418</v>
      </c>
      <c r="H564" s="56" t="s">
        <v>158</v>
      </c>
      <c r="I564" s="7">
        <v>10</v>
      </c>
      <c r="J564" s="56" t="str">
        <f>VLOOKUP(Ruimtestaat[[#This Row],[Ruimte code]],Ruimtegroepen[[#All],[Code]:[Ruimte omschrijving]],2,FALSE)</f>
        <v>Trappenhuizen/lift</v>
      </c>
      <c r="K564" s="7" t="s">
        <v>18</v>
      </c>
      <c r="L564" s="58" t="s">
        <v>124</v>
      </c>
      <c r="M564" s="147">
        <v>26.2</v>
      </c>
      <c r="N564" s="151"/>
    </row>
    <row r="565" spans="1:14" ht="15" customHeight="1">
      <c r="A565" s="5">
        <v>8</v>
      </c>
      <c r="B565" s="55" t="str">
        <f>VLOOKUP(Ruimtestaat[[#This Row],[Code]],Locaties[[Code]:[Locatie]],2,FALSE)</f>
        <v>Willem van Oranje – Wijk en Aalburg</v>
      </c>
      <c r="C565" s="55" t="str">
        <f>VLOOKUP(Ruimtestaat[[#This Row],[Code]],Locaties[[#All],[Code]:[Adres]],3,FALSE)</f>
        <v>Perzikstraat 7</v>
      </c>
      <c r="D565" s="55" t="str">
        <f>VLOOKUP(Ruimtestaat[[#This Row],[Code]],Locaties[#All],4,FALSE)</f>
        <v>Wijk en Aalburg</v>
      </c>
      <c r="E565" s="56"/>
      <c r="F565" s="7" t="s">
        <v>418</v>
      </c>
      <c r="H565" s="56" t="s">
        <v>398</v>
      </c>
      <c r="I565" s="7">
        <v>16</v>
      </c>
      <c r="J565" s="56" t="str">
        <f>VLOOKUP(Ruimtestaat[[#This Row],[Ruimte code]],Ruimtegroepen[[#All],[Code]:[Ruimte omschrijving]],2,FALSE)</f>
        <v>Leslokalen</v>
      </c>
      <c r="K565" s="7" t="s">
        <v>18</v>
      </c>
      <c r="L565" s="58" t="s">
        <v>124</v>
      </c>
      <c r="M565" s="147">
        <v>53.2</v>
      </c>
      <c r="N565" s="151"/>
    </row>
    <row r="566" spans="1:14" ht="15" customHeight="1">
      <c r="A566" s="5">
        <v>8</v>
      </c>
      <c r="B566" s="55" t="str">
        <f>VLOOKUP(Ruimtestaat[[#This Row],[Code]],Locaties[[Code]:[Locatie]],2,FALSE)</f>
        <v>Willem van Oranje – Wijk en Aalburg</v>
      </c>
      <c r="C566" s="55" t="str">
        <f>VLOOKUP(Ruimtestaat[[#This Row],[Code]],Locaties[[#All],[Code]:[Adres]],3,FALSE)</f>
        <v>Perzikstraat 7</v>
      </c>
      <c r="D566" s="55" t="str">
        <f>VLOOKUP(Ruimtestaat[[#This Row],[Code]],Locaties[#All],4,FALSE)</f>
        <v>Wijk en Aalburg</v>
      </c>
      <c r="E566" s="56"/>
      <c r="F566" s="7" t="s">
        <v>418</v>
      </c>
      <c r="H566" s="56" t="s">
        <v>128</v>
      </c>
      <c r="I566" s="7">
        <v>6</v>
      </c>
      <c r="J566" s="56" t="str">
        <f>VLOOKUP(Ruimtestaat[[#This Row],[Ruimte code]],Ruimtegroepen[[#All],[Code]:[Ruimte omschrijving]],2,FALSE)</f>
        <v>Gangen/hallen</v>
      </c>
      <c r="K566" s="7" t="s">
        <v>18</v>
      </c>
      <c r="L566" s="58" t="s">
        <v>124</v>
      </c>
      <c r="M566" s="147">
        <v>335</v>
      </c>
      <c r="N566" s="151"/>
    </row>
    <row r="567" spans="1:14" ht="15" customHeight="1">
      <c r="A567" s="5">
        <v>8</v>
      </c>
      <c r="B567" s="55" t="str">
        <f>VLOOKUP(Ruimtestaat[[#This Row],[Code]],Locaties[[Code]:[Locatie]],2,FALSE)</f>
        <v>Willem van Oranje – Wijk en Aalburg</v>
      </c>
      <c r="C567" s="55" t="str">
        <f>VLOOKUP(Ruimtestaat[[#This Row],[Code]],Locaties[[#All],[Code]:[Adres]],3,FALSE)</f>
        <v>Perzikstraat 7</v>
      </c>
      <c r="D567" s="55" t="str">
        <f>VLOOKUP(Ruimtestaat[[#This Row],[Code]],Locaties[#All],4,FALSE)</f>
        <v>Wijk en Aalburg</v>
      </c>
      <c r="E567" s="56"/>
      <c r="F567" s="7" t="s">
        <v>418</v>
      </c>
      <c r="H567" s="56" t="s">
        <v>398</v>
      </c>
      <c r="I567" s="7">
        <v>16</v>
      </c>
      <c r="J567" s="56" t="str">
        <f>VLOOKUP(Ruimtestaat[[#This Row],[Ruimte code]],Ruimtegroepen[[#All],[Code]:[Ruimte omschrijving]],2,FALSE)</f>
        <v>Leslokalen</v>
      </c>
      <c r="K567" s="7" t="s">
        <v>18</v>
      </c>
      <c r="L567" s="58" t="s">
        <v>124</v>
      </c>
      <c r="M567" s="147">
        <v>53.2</v>
      </c>
      <c r="N567" s="151"/>
    </row>
    <row r="568" spans="1:14" ht="15" customHeight="1">
      <c r="A568" s="5">
        <v>8</v>
      </c>
      <c r="B568" s="55" t="str">
        <f>VLOOKUP(Ruimtestaat[[#This Row],[Code]],Locaties[[Code]:[Locatie]],2,FALSE)</f>
        <v>Willem van Oranje – Wijk en Aalburg</v>
      </c>
      <c r="C568" s="55" t="str">
        <f>VLOOKUP(Ruimtestaat[[#This Row],[Code]],Locaties[[#All],[Code]:[Adres]],3,FALSE)</f>
        <v>Perzikstraat 7</v>
      </c>
      <c r="D568" s="55" t="str">
        <f>VLOOKUP(Ruimtestaat[[#This Row],[Code]],Locaties[#All],4,FALSE)</f>
        <v>Wijk en Aalburg</v>
      </c>
      <c r="E568" s="56"/>
      <c r="F568" s="7" t="s">
        <v>418</v>
      </c>
      <c r="H568" s="56" t="s">
        <v>398</v>
      </c>
      <c r="I568" s="7">
        <v>16</v>
      </c>
      <c r="J568" s="56" t="str">
        <f>VLOOKUP(Ruimtestaat[[#This Row],[Ruimte code]],Ruimtegroepen[[#All],[Code]:[Ruimte omschrijving]],2,FALSE)</f>
        <v>Leslokalen</v>
      </c>
      <c r="K568" s="7" t="s">
        <v>18</v>
      </c>
      <c r="L568" s="58" t="s">
        <v>124</v>
      </c>
      <c r="M568" s="147">
        <v>53.2</v>
      </c>
      <c r="N568" s="151"/>
    </row>
    <row r="569" spans="1:14" ht="15" customHeight="1">
      <c r="A569" s="5">
        <v>8</v>
      </c>
      <c r="B569" s="55" t="str">
        <f>VLOOKUP(Ruimtestaat[[#This Row],[Code]],Locaties[[Code]:[Locatie]],2,FALSE)</f>
        <v>Willem van Oranje – Wijk en Aalburg</v>
      </c>
      <c r="C569" s="55" t="str">
        <f>VLOOKUP(Ruimtestaat[[#This Row],[Code]],Locaties[[#All],[Code]:[Adres]],3,FALSE)</f>
        <v>Perzikstraat 7</v>
      </c>
      <c r="D569" s="55" t="str">
        <f>VLOOKUP(Ruimtestaat[[#This Row],[Code]],Locaties[#All],4,FALSE)</f>
        <v>Wijk en Aalburg</v>
      </c>
      <c r="E569" s="56"/>
      <c r="F569" s="7" t="s">
        <v>418</v>
      </c>
      <c r="H569" s="56" t="s">
        <v>398</v>
      </c>
      <c r="I569" s="7">
        <v>16</v>
      </c>
      <c r="J569" s="56" t="str">
        <f>VLOOKUP(Ruimtestaat[[#This Row],[Ruimte code]],Ruimtegroepen[[#All],[Code]:[Ruimte omschrijving]],2,FALSE)</f>
        <v>Leslokalen</v>
      </c>
      <c r="K569" s="7" t="s">
        <v>18</v>
      </c>
      <c r="L569" s="58" t="s">
        <v>124</v>
      </c>
      <c r="M569" s="147">
        <v>63.7</v>
      </c>
      <c r="N569" s="151"/>
    </row>
    <row r="570" spans="1:14" ht="15" customHeight="1">
      <c r="A570" s="5">
        <v>8</v>
      </c>
      <c r="B570" s="55" t="str">
        <f>VLOOKUP(Ruimtestaat[[#This Row],[Code]],Locaties[[Code]:[Locatie]],2,FALSE)</f>
        <v>Willem van Oranje – Wijk en Aalburg</v>
      </c>
      <c r="C570" s="55" t="str">
        <f>VLOOKUP(Ruimtestaat[[#This Row],[Code]],Locaties[[#All],[Code]:[Adres]],3,FALSE)</f>
        <v>Perzikstraat 7</v>
      </c>
      <c r="D570" s="55" t="str">
        <f>VLOOKUP(Ruimtestaat[[#This Row],[Code]],Locaties[#All],4,FALSE)</f>
        <v>Wijk en Aalburg</v>
      </c>
      <c r="E570" s="56"/>
      <c r="F570" s="7" t="s">
        <v>418</v>
      </c>
      <c r="H570" s="56" t="s">
        <v>398</v>
      </c>
      <c r="I570" s="7">
        <v>16</v>
      </c>
      <c r="J570" s="56" t="str">
        <f>VLOOKUP(Ruimtestaat[[#This Row],[Ruimte code]],Ruimtegroepen[[#All],[Code]:[Ruimte omschrijving]],2,FALSE)</f>
        <v>Leslokalen</v>
      </c>
      <c r="K570" s="7" t="s">
        <v>18</v>
      </c>
      <c r="L570" s="58" t="s">
        <v>124</v>
      </c>
      <c r="M570" s="147">
        <v>53</v>
      </c>
      <c r="N570" s="151"/>
    </row>
    <row r="571" spans="1:14" ht="15" customHeight="1">
      <c r="A571" s="5">
        <v>8</v>
      </c>
      <c r="B571" s="55" t="str">
        <f>VLOOKUP(Ruimtestaat[[#This Row],[Code]],Locaties[[Code]:[Locatie]],2,FALSE)</f>
        <v>Willem van Oranje – Wijk en Aalburg</v>
      </c>
      <c r="C571" s="55" t="str">
        <f>VLOOKUP(Ruimtestaat[[#This Row],[Code]],Locaties[[#All],[Code]:[Adres]],3,FALSE)</f>
        <v>Perzikstraat 7</v>
      </c>
      <c r="D571" s="55" t="str">
        <f>VLOOKUP(Ruimtestaat[[#This Row],[Code]],Locaties[#All],4,FALSE)</f>
        <v>Wijk en Aalburg</v>
      </c>
      <c r="E571" s="56"/>
      <c r="F571" s="7" t="s">
        <v>418</v>
      </c>
      <c r="H571" s="56" t="s">
        <v>398</v>
      </c>
      <c r="I571" s="7">
        <v>16</v>
      </c>
      <c r="J571" s="56" t="str">
        <f>VLOOKUP(Ruimtestaat[[#This Row],[Ruimte code]],Ruimtegroepen[[#All],[Code]:[Ruimte omschrijving]],2,FALSE)</f>
        <v>Leslokalen</v>
      </c>
      <c r="K571" s="7" t="s">
        <v>18</v>
      </c>
      <c r="L571" s="58" t="s">
        <v>124</v>
      </c>
      <c r="M571" s="147">
        <v>53</v>
      </c>
      <c r="N571" s="151"/>
    </row>
    <row r="572" spans="1:14" ht="15" customHeight="1">
      <c r="A572" s="5">
        <v>8</v>
      </c>
      <c r="B572" s="55" t="str">
        <f>VLOOKUP(Ruimtestaat[[#This Row],[Code]],Locaties[[Code]:[Locatie]],2,FALSE)</f>
        <v>Willem van Oranje – Wijk en Aalburg</v>
      </c>
      <c r="C572" s="55" t="str">
        <f>VLOOKUP(Ruimtestaat[[#This Row],[Code]],Locaties[[#All],[Code]:[Adres]],3,FALSE)</f>
        <v>Perzikstraat 7</v>
      </c>
      <c r="D572" s="55" t="str">
        <f>VLOOKUP(Ruimtestaat[[#This Row],[Code]],Locaties[#All],4,FALSE)</f>
        <v>Wijk en Aalburg</v>
      </c>
      <c r="E572" s="56"/>
      <c r="F572" s="7" t="s">
        <v>418</v>
      </c>
      <c r="H572" s="56" t="s">
        <v>419</v>
      </c>
      <c r="I572" s="7">
        <v>14</v>
      </c>
      <c r="J572" s="56" t="str">
        <f>VLOOKUP(Ruimtestaat[[#This Row],[Ruimte code]],Ruimtegroepen[[#All],[Code]:[Ruimte omschrijving]],2,FALSE)</f>
        <v>Praktijklokalen</v>
      </c>
      <c r="K572" s="7" t="s">
        <v>19</v>
      </c>
      <c r="L572" s="58" t="s">
        <v>28</v>
      </c>
      <c r="M572" s="147">
        <v>47</v>
      </c>
      <c r="N572" s="151"/>
    </row>
    <row r="573" spans="1:14" ht="15" customHeight="1">
      <c r="A573" s="5">
        <v>8</v>
      </c>
      <c r="B573" s="55" t="str">
        <f>VLOOKUP(Ruimtestaat[[#This Row],[Code]],Locaties[[Code]:[Locatie]],2,FALSE)</f>
        <v>Willem van Oranje – Wijk en Aalburg</v>
      </c>
      <c r="C573" s="55" t="str">
        <f>VLOOKUP(Ruimtestaat[[#This Row],[Code]],Locaties[[#All],[Code]:[Adres]],3,FALSE)</f>
        <v>Perzikstraat 7</v>
      </c>
      <c r="D573" s="55" t="str">
        <f>VLOOKUP(Ruimtestaat[[#This Row],[Code]],Locaties[#All],4,FALSE)</f>
        <v>Wijk en Aalburg</v>
      </c>
      <c r="E573" s="56"/>
      <c r="F573" s="7" t="s">
        <v>418</v>
      </c>
      <c r="H573" s="56" t="s">
        <v>398</v>
      </c>
      <c r="I573" s="7">
        <v>16</v>
      </c>
      <c r="J573" s="56" t="str">
        <f>VLOOKUP(Ruimtestaat[[#This Row],[Ruimte code]],Ruimtegroepen[[#All],[Code]:[Ruimte omschrijving]],2,FALSE)</f>
        <v>Leslokalen</v>
      </c>
      <c r="K573" s="7" t="s">
        <v>18</v>
      </c>
      <c r="L573" s="58" t="s">
        <v>124</v>
      </c>
      <c r="M573" s="147">
        <v>40.4</v>
      </c>
      <c r="N573" s="151"/>
    </row>
    <row r="574" spans="1:14" ht="15" customHeight="1">
      <c r="A574" s="5">
        <v>8</v>
      </c>
      <c r="B574" s="55" t="str">
        <f>VLOOKUP(Ruimtestaat[[#This Row],[Code]],Locaties[[Code]:[Locatie]],2,FALSE)</f>
        <v>Willem van Oranje – Wijk en Aalburg</v>
      </c>
      <c r="C574" s="55" t="str">
        <f>VLOOKUP(Ruimtestaat[[#This Row],[Code]],Locaties[[#All],[Code]:[Adres]],3,FALSE)</f>
        <v>Perzikstraat 7</v>
      </c>
      <c r="D574" s="55" t="str">
        <f>VLOOKUP(Ruimtestaat[[#This Row],[Code]],Locaties[#All],4,FALSE)</f>
        <v>Wijk en Aalburg</v>
      </c>
      <c r="E574" s="56"/>
      <c r="F574" s="7" t="s">
        <v>418</v>
      </c>
      <c r="H574" s="56" t="s">
        <v>416</v>
      </c>
      <c r="I574" s="7">
        <v>14</v>
      </c>
      <c r="J574" s="56" t="str">
        <f>VLOOKUP(Ruimtestaat[[#This Row],[Ruimte code]],Ruimtegroepen[[#All],[Code]:[Ruimte omschrijving]],2,FALSE)</f>
        <v>Praktijklokalen</v>
      </c>
      <c r="K574" s="7" t="s">
        <v>19</v>
      </c>
      <c r="L574" s="58" t="s">
        <v>405</v>
      </c>
      <c r="M574" s="147">
        <v>25</v>
      </c>
      <c r="N574" s="151"/>
    </row>
    <row r="575" spans="1:14" ht="15" customHeight="1">
      <c r="A575" s="5">
        <v>8</v>
      </c>
      <c r="B575" s="55" t="str">
        <f>VLOOKUP(Ruimtestaat[[#This Row],[Code]],Locaties[[Code]:[Locatie]],2,FALSE)</f>
        <v>Willem van Oranje – Wijk en Aalburg</v>
      </c>
      <c r="C575" s="55" t="str">
        <f>VLOOKUP(Ruimtestaat[[#This Row],[Code]],Locaties[[#All],[Code]:[Adres]],3,FALSE)</f>
        <v>Perzikstraat 7</v>
      </c>
      <c r="D575" s="55" t="str">
        <f>VLOOKUP(Ruimtestaat[[#This Row],[Code]],Locaties[#All],4,FALSE)</f>
        <v>Wijk en Aalburg</v>
      </c>
      <c r="E575" s="56"/>
      <c r="F575" s="7" t="s">
        <v>418</v>
      </c>
      <c r="H575" s="56" t="s">
        <v>136</v>
      </c>
      <c r="I575" s="7">
        <v>5</v>
      </c>
      <c r="J575" s="56" t="str">
        <f>VLOOKUP(Ruimtestaat[[#This Row],[Ruimte code]],Ruimtegroepen[[#All],[Code]:[Ruimte omschrijving]],2,FALSE)</f>
        <v>Sanitair</v>
      </c>
      <c r="K575" s="7" t="s">
        <v>19</v>
      </c>
      <c r="L575" s="58" t="s">
        <v>405</v>
      </c>
      <c r="M575" s="147">
        <v>8.3000000000000007</v>
      </c>
      <c r="N575" s="151"/>
    </row>
    <row r="576" spans="1:14" ht="15" customHeight="1">
      <c r="A576" s="5">
        <v>8</v>
      </c>
      <c r="B576" s="55" t="str">
        <f>VLOOKUP(Ruimtestaat[[#This Row],[Code]],Locaties[[Code]:[Locatie]],2,FALSE)</f>
        <v>Willem van Oranje – Wijk en Aalburg</v>
      </c>
      <c r="C576" s="55" t="str">
        <f>VLOOKUP(Ruimtestaat[[#This Row],[Code]],Locaties[[#All],[Code]:[Adres]],3,FALSE)</f>
        <v>Perzikstraat 7</v>
      </c>
      <c r="D576" s="55" t="str">
        <f>VLOOKUP(Ruimtestaat[[#This Row],[Code]],Locaties[#All],4,FALSE)</f>
        <v>Wijk en Aalburg</v>
      </c>
      <c r="E576" s="56"/>
      <c r="F576" s="7" t="s">
        <v>418</v>
      </c>
      <c r="H576" s="56" t="s">
        <v>136</v>
      </c>
      <c r="I576" s="7">
        <v>5</v>
      </c>
      <c r="J576" s="56" t="str">
        <f>VLOOKUP(Ruimtestaat[[#This Row],[Ruimte code]],Ruimtegroepen[[#All],[Code]:[Ruimte omschrijving]],2,FALSE)</f>
        <v>Sanitair</v>
      </c>
      <c r="K576" s="7" t="s">
        <v>19</v>
      </c>
      <c r="L576" s="58" t="s">
        <v>405</v>
      </c>
      <c r="M576" s="147">
        <v>7.7</v>
      </c>
      <c r="N576" s="151"/>
    </row>
    <row r="577" spans="1:14" ht="15" customHeight="1">
      <c r="A577" s="5">
        <v>8</v>
      </c>
      <c r="B577" s="55" t="str">
        <f>VLOOKUP(Ruimtestaat[[#This Row],[Code]],Locaties[[Code]:[Locatie]],2,FALSE)</f>
        <v>Willem van Oranje – Wijk en Aalburg</v>
      </c>
      <c r="C577" s="55" t="str">
        <f>VLOOKUP(Ruimtestaat[[#This Row],[Code]],Locaties[[#All],[Code]:[Adres]],3,FALSE)</f>
        <v>Perzikstraat 7</v>
      </c>
      <c r="D577" s="55" t="str">
        <f>VLOOKUP(Ruimtestaat[[#This Row],[Code]],Locaties[#All],4,FALSE)</f>
        <v>Wijk en Aalburg</v>
      </c>
      <c r="E577" s="56"/>
      <c r="F577" s="7" t="s">
        <v>418</v>
      </c>
      <c r="H577" s="56" t="s">
        <v>398</v>
      </c>
      <c r="I577" s="7">
        <v>16</v>
      </c>
      <c r="J577" s="56" t="str">
        <f>VLOOKUP(Ruimtestaat[[#This Row],[Ruimte code]],Ruimtegroepen[[#All],[Code]:[Ruimte omschrijving]],2,FALSE)</f>
        <v>Leslokalen</v>
      </c>
      <c r="K577" s="7" t="s">
        <v>18</v>
      </c>
      <c r="L577" s="58" t="s">
        <v>124</v>
      </c>
      <c r="M577" s="147">
        <v>41</v>
      </c>
      <c r="N577" s="151"/>
    </row>
    <row r="578" spans="1:14" ht="15" customHeight="1">
      <c r="A578" s="5">
        <v>8</v>
      </c>
      <c r="B578" s="55" t="str">
        <f>VLOOKUP(Ruimtestaat[[#This Row],[Code]],Locaties[[Code]:[Locatie]],2,FALSE)</f>
        <v>Willem van Oranje – Wijk en Aalburg</v>
      </c>
      <c r="C578" s="55" t="str">
        <f>VLOOKUP(Ruimtestaat[[#This Row],[Code]],Locaties[[#All],[Code]:[Adres]],3,FALSE)</f>
        <v>Perzikstraat 7</v>
      </c>
      <c r="D578" s="55" t="str">
        <f>VLOOKUP(Ruimtestaat[[#This Row],[Code]],Locaties[#All],4,FALSE)</f>
        <v>Wijk en Aalburg</v>
      </c>
      <c r="E578" s="56"/>
      <c r="F578" s="7" t="s">
        <v>418</v>
      </c>
      <c r="H578" s="56" t="s">
        <v>398</v>
      </c>
      <c r="I578" s="7">
        <v>16</v>
      </c>
      <c r="J578" s="56" t="str">
        <f>VLOOKUP(Ruimtestaat[[#This Row],[Ruimte code]],Ruimtegroepen[[#All],[Code]:[Ruimte omschrijving]],2,FALSE)</f>
        <v>Leslokalen</v>
      </c>
      <c r="K578" s="7" t="s">
        <v>18</v>
      </c>
      <c r="L578" s="58" t="s">
        <v>124</v>
      </c>
      <c r="M578" s="147">
        <v>63.2</v>
      </c>
      <c r="N578" s="151"/>
    </row>
    <row r="579" spans="1:14" ht="15" customHeight="1">
      <c r="A579" s="5">
        <v>8</v>
      </c>
      <c r="B579" s="55" t="str">
        <f>VLOOKUP(Ruimtestaat[[#This Row],[Code]],Locaties[[Code]:[Locatie]],2,FALSE)</f>
        <v>Willem van Oranje – Wijk en Aalburg</v>
      </c>
      <c r="C579" s="55" t="str">
        <f>VLOOKUP(Ruimtestaat[[#This Row],[Code]],Locaties[[#All],[Code]:[Adres]],3,FALSE)</f>
        <v>Perzikstraat 7</v>
      </c>
      <c r="D579" s="55" t="str">
        <f>VLOOKUP(Ruimtestaat[[#This Row],[Code]],Locaties[#All],4,FALSE)</f>
        <v>Wijk en Aalburg</v>
      </c>
      <c r="E579" s="56"/>
      <c r="F579" s="7" t="s">
        <v>418</v>
      </c>
      <c r="H579" s="56" t="s">
        <v>346</v>
      </c>
      <c r="I579" s="7">
        <v>4</v>
      </c>
      <c r="J579" s="56" t="str">
        <f>VLOOKUP(Ruimtestaat[[#This Row],[Ruimte code]],Ruimtegroepen[[#All],[Code]:[Ruimte omschrijving]],2,FALSE)</f>
        <v>Vergader/spreekkamers</v>
      </c>
      <c r="K579" s="7" t="s">
        <v>17</v>
      </c>
      <c r="L579" s="58" t="s">
        <v>6</v>
      </c>
      <c r="M579" s="147">
        <v>38.5</v>
      </c>
      <c r="N579" s="151"/>
    </row>
    <row r="580" spans="1:14" ht="15" customHeight="1">
      <c r="A580" s="5">
        <v>8</v>
      </c>
      <c r="B580" s="55" t="str">
        <f>VLOOKUP(Ruimtestaat[[#This Row],[Code]],Locaties[[Code]:[Locatie]],2,FALSE)</f>
        <v>Willem van Oranje – Wijk en Aalburg</v>
      </c>
      <c r="C580" s="55" t="str">
        <f>VLOOKUP(Ruimtestaat[[#This Row],[Code]],Locaties[[#All],[Code]:[Adres]],3,FALSE)</f>
        <v>Perzikstraat 7</v>
      </c>
      <c r="D580" s="55" t="str">
        <f>VLOOKUP(Ruimtestaat[[#This Row],[Code]],Locaties[#All],4,FALSE)</f>
        <v>Wijk en Aalburg</v>
      </c>
      <c r="E580" s="56"/>
      <c r="F580" s="7" t="s">
        <v>418</v>
      </c>
      <c r="H580" s="56" t="s">
        <v>398</v>
      </c>
      <c r="I580" s="7">
        <v>16</v>
      </c>
      <c r="J580" s="56" t="str">
        <f>VLOOKUP(Ruimtestaat[[#This Row],[Ruimte code]],Ruimtegroepen[[#All],[Code]:[Ruimte omschrijving]],2,FALSE)</f>
        <v>Leslokalen</v>
      </c>
      <c r="K580" s="7" t="s">
        <v>18</v>
      </c>
      <c r="L580" s="58" t="s">
        <v>124</v>
      </c>
      <c r="M580" s="147">
        <v>54.3</v>
      </c>
      <c r="N580" s="151"/>
    </row>
    <row r="581" spans="1:14" ht="15" customHeight="1">
      <c r="A581" s="5">
        <v>8</v>
      </c>
      <c r="B581" s="55" t="str">
        <f>VLOOKUP(Ruimtestaat[[#This Row],[Code]],Locaties[[Code]:[Locatie]],2,FALSE)</f>
        <v>Willem van Oranje – Wijk en Aalburg</v>
      </c>
      <c r="C581" s="55" t="str">
        <f>VLOOKUP(Ruimtestaat[[#This Row],[Code]],Locaties[[#All],[Code]:[Adres]],3,FALSE)</f>
        <v>Perzikstraat 7</v>
      </c>
      <c r="D581" s="55" t="str">
        <f>VLOOKUP(Ruimtestaat[[#This Row],[Code]],Locaties[#All],4,FALSE)</f>
        <v>Wijk en Aalburg</v>
      </c>
      <c r="E581" s="56"/>
      <c r="F581" s="7" t="s">
        <v>418</v>
      </c>
      <c r="H581" s="56" t="s">
        <v>158</v>
      </c>
      <c r="I581" s="7">
        <v>10</v>
      </c>
      <c r="J581" s="56" t="str">
        <f>VLOOKUP(Ruimtestaat[[#This Row],[Ruimte code]],Ruimtegroepen[[#All],[Code]:[Ruimte omschrijving]],2,FALSE)</f>
        <v>Trappenhuizen/lift</v>
      </c>
      <c r="K581" s="7" t="s">
        <v>18</v>
      </c>
      <c r="L581" s="58" t="s">
        <v>124</v>
      </c>
      <c r="M581" s="147">
        <v>26.1</v>
      </c>
      <c r="N581" s="151"/>
    </row>
    <row r="582" spans="1:14" ht="15" customHeight="1">
      <c r="A582" s="5">
        <v>8</v>
      </c>
      <c r="B582" s="55" t="str">
        <f>VLOOKUP(Ruimtestaat[[#This Row],[Code]],Locaties[[Code]:[Locatie]],2,FALSE)</f>
        <v>Willem van Oranje – Wijk en Aalburg</v>
      </c>
      <c r="C582" s="55" t="str">
        <f>VLOOKUP(Ruimtestaat[[#This Row],[Code]],Locaties[[#All],[Code]:[Adres]],3,FALSE)</f>
        <v>Perzikstraat 7</v>
      </c>
      <c r="D582" s="55" t="str">
        <f>VLOOKUP(Ruimtestaat[[#This Row],[Code]],Locaties[#All],4,FALSE)</f>
        <v>Wijk en Aalburg</v>
      </c>
      <c r="E582" s="56"/>
      <c r="F582" s="7" t="s">
        <v>418</v>
      </c>
      <c r="H582" s="56" t="s">
        <v>150</v>
      </c>
      <c r="I582" s="7">
        <v>14</v>
      </c>
      <c r="J582" s="56" t="str">
        <f>VLOOKUP(Ruimtestaat[[#This Row],[Ruimte code]],Ruimtegroepen[[#All],[Code]:[Ruimte omschrijving]],2,FALSE)</f>
        <v>Praktijklokalen</v>
      </c>
      <c r="K582" s="7" t="s">
        <v>19</v>
      </c>
      <c r="L582" s="58" t="s">
        <v>417</v>
      </c>
      <c r="M582" s="147">
        <v>55.4</v>
      </c>
      <c r="N582" s="151"/>
    </row>
    <row r="583" spans="1:14" ht="15" customHeight="1">
      <c r="A583" s="5">
        <v>8</v>
      </c>
      <c r="B583" s="55" t="str">
        <f>VLOOKUP(Ruimtestaat[[#This Row],[Code]],Locaties[[Code]:[Locatie]],2,FALSE)</f>
        <v>Willem van Oranje – Wijk en Aalburg</v>
      </c>
      <c r="C583" s="55" t="str">
        <f>VLOOKUP(Ruimtestaat[[#This Row],[Code]],Locaties[[#All],[Code]:[Adres]],3,FALSE)</f>
        <v>Perzikstraat 7</v>
      </c>
      <c r="D583" s="55" t="str">
        <f>VLOOKUP(Ruimtestaat[[#This Row],[Code]],Locaties[#All],4,FALSE)</f>
        <v>Wijk en Aalburg</v>
      </c>
      <c r="E583" s="56"/>
      <c r="F583" s="7" t="s">
        <v>418</v>
      </c>
      <c r="H583" s="56" t="s">
        <v>150</v>
      </c>
      <c r="I583" s="7">
        <v>14</v>
      </c>
      <c r="J583" s="56" t="str">
        <f>VLOOKUP(Ruimtestaat[[#This Row],[Ruimte code]],Ruimtegroepen[[#All],[Code]:[Ruimte omschrijving]],2,FALSE)</f>
        <v>Praktijklokalen</v>
      </c>
      <c r="K583" s="7" t="s">
        <v>19</v>
      </c>
      <c r="L583" s="58" t="s">
        <v>405</v>
      </c>
      <c r="M583" s="147">
        <v>78.5</v>
      </c>
      <c r="N583" s="151"/>
    </row>
  </sheetData>
  <sheetProtection algorithmName="SHA-512" hashValue="Ayy+sU8Frt1V2HyMyw3eR58rSIXsuSGgTk9p3WmmZKbK5EEdKtZlGDF2DyHMn1PxrtDWxjUsNk7L63XCfJBH7A==" saltValue="5rbQJ2XAXpBi7Ny0wmJ/Hw==" spinCount="100000" sheet="1" objects="1" scenarios="1" autoFilter="0"/>
  <sortState xmlns:xlrd2="http://schemas.microsoft.com/office/spreadsheetml/2017/richdata2" ref="B105:N469">
    <sortCondition ref="E105:E469"/>
  </sortState>
  <mergeCells count="1">
    <mergeCell ref="A1:N1"/>
  </mergeCells>
  <phoneticPr fontId="10" type="noConversion"/>
  <pageMargins left="0.23622047244094491" right="0.23622047244094491" top="0.74803149606299213" bottom="0.74803149606299213" header="0.31496062992125984" footer="0.31496062992125984"/>
  <pageSetup paperSize="8" scale="50" fitToWidth="2" fitToHeight="0" orientation="landscape" r:id="rId1"/>
  <headerFooter alignWithMargins="0">
    <oddFooter>&amp;L&amp;P&amp;Cparaaf Inschrijver&amp;R&amp;D</oddFooter>
  </headerFooter>
  <customProperties>
    <customPr name="EpmWorksheetKeyString_GUID" r:id="rId2"/>
  </customProperties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B3260-B9B4-41CD-9387-4D3F820AEB73}">
  <sheetPr codeName="Blad15">
    <tabColor theme="0" tint="-0.14999847407452621"/>
    <pageSetUpPr fitToPage="1"/>
  </sheetPr>
  <dimension ref="A1:M71"/>
  <sheetViews>
    <sheetView showGridLines="0" view="pageBreakPreview" topLeftCell="A42" zoomScaleNormal="100" zoomScaleSheetLayoutView="100" workbookViewId="0">
      <selection activeCell="C61" sqref="C61 A8:B18"/>
    </sheetView>
  </sheetViews>
  <sheetFormatPr defaultColWidth="9.109375" defaultRowHeight="15" customHeight="1"/>
  <cols>
    <col min="1" max="1" width="9.6640625" style="5" customWidth="1"/>
    <col min="2" max="2" width="56.33203125" style="5" customWidth="1"/>
    <col min="3" max="3" width="14.88671875" style="7" customWidth="1"/>
    <col min="4" max="4" width="62" style="5" customWidth="1"/>
    <col min="5" max="5" width="17.6640625" style="5" bestFit="1" customWidth="1"/>
    <col min="6" max="6" width="17.6640625" style="61" bestFit="1" customWidth="1"/>
    <col min="7" max="7" width="17.6640625" style="5" bestFit="1" customWidth="1"/>
    <col min="8" max="8" width="18" style="5" bestFit="1" customWidth="1"/>
    <col min="9" max="9" width="19" style="5" customWidth="1"/>
    <col min="10" max="10" width="6.44140625" style="5" customWidth="1"/>
    <col min="11" max="11" width="9.109375" style="5"/>
    <col min="12" max="12" width="35.6640625" style="5" customWidth="1"/>
    <col min="13" max="13" width="15.88671875" style="5" customWidth="1"/>
    <col min="14" max="16384" width="9.109375" style="5"/>
  </cols>
  <sheetData>
    <row r="1" spans="1:13" s="4" customFormat="1" ht="26.25" customHeight="1">
      <c r="A1" s="154" t="s">
        <v>47</v>
      </c>
      <c r="B1" s="154"/>
      <c r="C1" s="154"/>
      <c r="D1" s="154"/>
      <c r="E1" s="154"/>
      <c r="F1" s="154"/>
      <c r="G1" s="154"/>
      <c r="H1" s="154"/>
    </row>
    <row r="2" spans="1:13" s="4" customFormat="1" ht="15" customHeight="1">
      <c r="A2" s="155" t="s">
        <v>99</v>
      </c>
      <c r="B2" s="156"/>
      <c r="C2" s="156"/>
      <c r="D2" s="156"/>
      <c r="E2" s="156"/>
      <c r="F2" s="156"/>
      <c r="G2" s="156"/>
      <c r="H2" s="156"/>
    </row>
    <row r="3" spans="1:13" ht="15" customHeight="1">
      <c r="B3" s="7"/>
      <c r="C3" s="5"/>
      <c r="D3" s="59"/>
      <c r="E3" s="60"/>
    </row>
    <row r="4" spans="1:13" ht="15" customHeight="1">
      <c r="A4" s="5" t="s">
        <v>51</v>
      </c>
      <c r="B4" s="62"/>
      <c r="C4" s="62"/>
      <c r="D4" s="62"/>
      <c r="E4" s="62"/>
      <c r="F4" s="63"/>
      <c r="G4" s="64"/>
    </row>
    <row r="5" spans="1:13" ht="15" customHeight="1">
      <c r="A5" s="5" t="s">
        <v>68</v>
      </c>
      <c r="B5" s="62"/>
      <c r="C5" s="62"/>
      <c r="D5" s="62"/>
      <c r="E5" s="62"/>
      <c r="F5" s="63"/>
      <c r="G5" s="64"/>
    </row>
    <row r="6" spans="1:13" ht="15" customHeight="1">
      <c r="A6" s="5" t="s">
        <v>64</v>
      </c>
      <c r="B6" s="65"/>
      <c r="C6" s="66"/>
      <c r="D6" s="66"/>
      <c r="E6" s="66"/>
      <c r="F6" s="67"/>
    </row>
    <row r="7" spans="1:13" ht="15" customHeight="1">
      <c r="B7" s="65"/>
      <c r="C7" s="65"/>
      <c r="D7" s="68"/>
      <c r="E7" s="175"/>
      <c r="F7" s="175"/>
      <c r="G7" s="175"/>
      <c r="H7" s="175"/>
      <c r="I7" s="175"/>
      <c r="M7" s="69"/>
    </row>
    <row r="8" spans="1:13" s="6" customFormat="1" ht="26.25" customHeight="1">
      <c r="A8" s="121" t="s">
        <v>54</v>
      </c>
      <c r="B8" s="122" t="s">
        <v>37</v>
      </c>
      <c r="C8" s="123" t="s">
        <v>36</v>
      </c>
      <c r="D8" s="121" t="s">
        <v>93</v>
      </c>
      <c r="H8" s="70"/>
    </row>
    <row r="9" spans="1:13" ht="15" customHeight="1">
      <c r="A9" s="75">
        <v>1</v>
      </c>
      <c r="B9" s="130" t="s">
        <v>42</v>
      </c>
      <c r="C9" s="152">
        <v>0</v>
      </c>
      <c r="D9" s="76" t="s">
        <v>38</v>
      </c>
      <c r="F9" s="5"/>
      <c r="H9" s="69"/>
    </row>
    <row r="10" spans="1:13" ht="15" customHeight="1">
      <c r="A10" s="75">
        <v>2</v>
      </c>
      <c r="B10" s="130" t="s">
        <v>72</v>
      </c>
      <c r="C10" s="152">
        <v>0</v>
      </c>
      <c r="D10" s="76" t="s">
        <v>38</v>
      </c>
      <c r="F10" s="5"/>
      <c r="H10" s="71"/>
    </row>
    <row r="11" spans="1:13" ht="15" customHeight="1">
      <c r="A11" s="75">
        <v>3</v>
      </c>
      <c r="B11" s="130" t="s">
        <v>43</v>
      </c>
      <c r="C11" s="152">
        <v>0</v>
      </c>
      <c r="D11" s="76" t="s">
        <v>39</v>
      </c>
      <c r="F11" s="5"/>
      <c r="H11" s="72"/>
    </row>
    <row r="12" spans="1:13" ht="15" customHeight="1">
      <c r="A12" s="75">
        <v>4</v>
      </c>
      <c r="B12" s="130" t="s">
        <v>73</v>
      </c>
      <c r="C12" s="152">
        <v>0</v>
      </c>
      <c r="D12" s="76" t="s">
        <v>38</v>
      </c>
      <c r="F12" s="5"/>
    </row>
    <row r="13" spans="1:13" ht="15" customHeight="1">
      <c r="A13" s="75">
        <v>5</v>
      </c>
      <c r="B13" s="130" t="s">
        <v>74</v>
      </c>
      <c r="C13" s="152">
        <v>0</v>
      </c>
      <c r="D13" s="76" t="s">
        <v>38</v>
      </c>
      <c r="F13" s="5"/>
    </row>
    <row r="14" spans="1:13" ht="15" customHeight="1">
      <c r="A14" s="75">
        <v>6</v>
      </c>
      <c r="B14" s="130" t="s">
        <v>44</v>
      </c>
      <c r="C14" s="152">
        <v>0</v>
      </c>
      <c r="D14" s="76" t="s">
        <v>38</v>
      </c>
      <c r="F14" s="5"/>
    </row>
    <row r="15" spans="1:13" ht="15" customHeight="1">
      <c r="A15" s="75">
        <v>7</v>
      </c>
      <c r="B15" s="130" t="s">
        <v>96</v>
      </c>
      <c r="C15" s="152">
        <v>0</v>
      </c>
      <c r="D15" s="76" t="s">
        <v>38</v>
      </c>
      <c r="F15" s="5"/>
    </row>
    <row r="16" spans="1:13" ht="15" customHeight="1">
      <c r="A16" s="75">
        <v>8</v>
      </c>
      <c r="B16" s="76" t="s">
        <v>46</v>
      </c>
      <c r="C16" s="152">
        <v>0</v>
      </c>
      <c r="D16" s="76" t="s">
        <v>38</v>
      </c>
      <c r="F16" s="5"/>
    </row>
    <row r="17" spans="1:13" ht="15" customHeight="1">
      <c r="A17" s="75">
        <v>9</v>
      </c>
      <c r="B17" s="131" t="s">
        <v>52</v>
      </c>
      <c r="C17" s="152">
        <v>0</v>
      </c>
      <c r="D17" s="76" t="s">
        <v>38</v>
      </c>
      <c r="F17" s="5"/>
    </row>
    <row r="18" spans="1:13" ht="15" customHeight="1">
      <c r="A18" s="75">
        <v>10</v>
      </c>
      <c r="B18" s="131" t="s">
        <v>101</v>
      </c>
      <c r="C18" s="152">
        <v>0</v>
      </c>
      <c r="D18" s="76" t="s">
        <v>38</v>
      </c>
      <c r="F18" s="5"/>
    </row>
    <row r="19" spans="1:13" ht="15" customHeight="1">
      <c r="B19" s="7"/>
      <c r="E19" s="73"/>
      <c r="F19" s="74"/>
      <c r="G19" s="73"/>
      <c r="H19" s="73"/>
    </row>
    <row r="20" spans="1:13" s="44" customFormat="1" ht="26.25" customHeight="1">
      <c r="A20" s="121" t="s">
        <v>53</v>
      </c>
      <c r="B20" s="122" t="s">
        <v>34</v>
      </c>
      <c r="C20" s="123" t="s">
        <v>54</v>
      </c>
      <c r="D20" s="121" t="s">
        <v>69</v>
      </c>
      <c r="E20" s="121" t="s">
        <v>40</v>
      </c>
      <c r="F20" s="121" t="s">
        <v>41</v>
      </c>
      <c r="G20" s="121" t="s">
        <v>45</v>
      </c>
      <c r="H20" s="121" t="s">
        <v>35</v>
      </c>
      <c r="I20" s="121" t="s">
        <v>77</v>
      </c>
    </row>
    <row r="21" spans="1:13" ht="15" customHeight="1">
      <c r="A21" s="75">
        <v>1</v>
      </c>
      <c r="B21" s="76" t="str">
        <f>VLOOKUP(OverzichtVloer20[[#This Row],[Code Locatie]],Locaties[],2,0)</f>
        <v>SBO De Leilinde</v>
      </c>
      <c r="C21" s="75">
        <v>1</v>
      </c>
      <c r="D21" s="153" t="str">
        <f>IF(Vloeronderhoud!$C21&gt;0,VLOOKUP(Vloeronderhoud!$C21,$A$8:$B$18,2,FALSE),"")</f>
        <v>Sprayen/opblokken</v>
      </c>
      <c r="E21" s="77" t="s">
        <v>18</v>
      </c>
      <c r="F21" s="78">
        <f>SUMIFS('Ruimtestaat'!$M:$M,'Ruimtestaat'!K:K,Vloeronderhoud!E21,'Ruimtestaat'!A:A,Vloeronderhoud!A21)</f>
        <v>536.4</v>
      </c>
      <c r="G21" s="62">
        <v>1</v>
      </c>
      <c r="H21" s="79">
        <f>VLOOKUP(OverzichtVloer20[[#This Row],[Code Taak]],InvulVloer19[],3,3)*F21*G21</f>
        <v>0</v>
      </c>
      <c r="I21" s="80">
        <f>OverzichtVloer20[[#This Row],[Kosten/jaar excl. BTW]]*1.21</f>
        <v>0</v>
      </c>
      <c r="M21" s="69"/>
    </row>
    <row r="22" spans="1:13" ht="15" customHeight="1">
      <c r="A22" s="75">
        <v>1</v>
      </c>
      <c r="B22" s="76" t="str">
        <f>VLOOKUP(OverzichtVloer20[[#This Row],[Code Locatie]],Locaties[],2,0)</f>
        <v>SBO De Leilinde</v>
      </c>
      <c r="C22" s="75">
        <v>2</v>
      </c>
      <c r="D22" s="153" t="str">
        <f>IF(Vloeronderhoud!$C22&gt;0,VLOOKUP(Vloeronderhoud!$C22,$A$8:$B$18,2,FALSE),"")</f>
        <v>Topstrippen en conserveren</v>
      </c>
      <c r="E22" s="77" t="s">
        <v>18</v>
      </c>
      <c r="F22" s="78">
        <f>SUMIFS('Ruimtestaat'!$M:$M,'Ruimtestaat'!K:K,Vloeronderhoud!E22,'Ruimtestaat'!A:A,Vloeronderhoud!A22)</f>
        <v>536.4</v>
      </c>
      <c r="G22" s="62">
        <v>1</v>
      </c>
      <c r="H22" s="79">
        <f>VLOOKUP(OverzichtVloer20[[#This Row],[Code Taak]],InvulVloer19[],3,3)*F22*G22</f>
        <v>0</v>
      </c>
      <c r="I22" s="80">
        <f>OverzichtVloer20[[#This Row],[Kosten/jaar excl. BTW]]*1.21</f>
        <v>0</v>
      </c>
      <c r="M22" s="69"/>
    </row>
    <row r="23" spans="1:13" ht="15" customHeight="1">
      <c r="A23" s="75">
        <v>1</v>
      </c>
      <c r="B23" s="76" t="str">
        <f>VLOOKUP(OverzichtVloer20[[#This Row],[Code Locatie]],Locaties[],2,0)</f>
        <v>SBO De Leilinde</v>
      </c>
      <c r="C23" s="75">
        <v>3</v>
      </c>
      <c r="D23" s="153" t="str">
        <f>IF(Vloeronderhoud!$C23&gt;0,VLOOKUP(Vloeronderhoud!$C23,$A$8:$B$18,2,FALSE),"")</f>
        <v>Diepstrippen, sealen en conserveren</v>
      </c>
      <c r="E23" s="77" t="s">
        <v>18</v>
      </c>
      <c r="F23" s="78">
        <f>SUMIFS('Ruimtestaat'!$M:$M,'Ruimtestaat'!K:K,Vloeronderhoud!E23,'Ruimtestaat'!A:A,Vloeronderhoud!A23)</f>
        <v>536.4</v>
      </c>
      <c r="G23" s="62">
        <v>0.25</v>
      </c>
      <c r="H23" s="79">
        <f>VLOOKUP(OverzichtVloer20[[#This Row],[Code Taak]],InvulVloer19[],3,3)*F23*G23</f>
        <v>0</v>
      </c>
      <c r="I23" s="80">
        <f>OverzichtVloer20[[#This Row],[Kosten/jaar excl. BTW]]*1.21</f>
        <v>0</v>
      </c>
      <c r="M23" s="69"/>
    </row>
    <row r="24" spans="1:13" ht="14.25" customHeight="1">
      <c r="A24" s="75">
        <v>1</v>
      </c>
      <c r="B24" s="76" t="str">
        <f>VLOOKUP(OverzichtVloer20[[#This Row],[Code Locatie]],Locaties[],2,0)</f>
        <v>SBO De Leilinde</v>
      </c>
      <c r="C24" s="75">
        <v>4</v>
      </c>
      <c r="D24" s="153" t="str">
        <f>IF(Vloeronderhoud!$C24&gt;0,VLOOKUP(Vloeronderhoud!$C24,$A$8:$B$18,2,FALSE),"")</f>
        <v>Tapijtreinigen, sproei-extractiemethode</v>
      </c>
      <c r="E24" s="77" t="s">
        <v>17</v>
      </c>
      <c r="F24" s="78">
        <f>SUMIFS('Ruimtestaat'!$M:$M,'Ruimtestaat'!K:K,Vloeronderhoud!E24,'Ruimtestaat'!A:A,Vloeronderhoud!A24)</f>
        <v>19.600000000000001</v>
      </c>
      <c r="G24" s="62">
        <v>1</v>
      </c>
      <c r="H24" s="79">
        <f>VLOOKUP(OverzichtVloer20[[#This Row],[Code Taak]],InvulVloer19[],3,3)*F24*G24</f>
        <v>0</v>
      </c>
      <c r="I24" s="80">
        <f>OverzichtVloer20[[#This Row],[Kosten/jaar excl. BTW]]*1.21</f>
        <v>0</v>
      </c>
      <c r="M24" s="69"/>
    </row>
    <row r="25" spans="1:13" ht="14.25" customHeight="1">
      <c r="A25" s="75">
        <v>1</v>
      </c>
      <c r="B25" s="76" t="str">
        <f>VLOOKUP(OverzichtVloer20[[#This Row],[Code Locatie]],Locaties[],2,0)</f>
        <v>SBO De Leilinde</v>
      </c>
      <c r="C25" s="75">
        <v>9</v>
      </c>
      <c r="D25" s="153" t="str">
        <f>IF(Vloeronderhoud!$C25&gt;0,VLOOKUP(Vloeronderhoud!$C25,$A$8:$B$18,2,FALSE),"")</f>
        <v>Machinaal schrobben en droogzuigen</v>
      </c>
      <c r="E25" s="77" t="s">
        <v>19</v>
      </c>
      <c r="F25" s="78">
        <f>SUMIFS('Ruimtestaat'!$M:$M,'Ruimtestaat'!K:K,Vloeronderhoud!E25,'Ruimtestaat'!A:A,Vloeronderhoud!A25)</f>
        <v>47.499999999999986</v>
      </c>
      <c r="G25" s="62">
        <v>1</v>
      </c>
      <c r="H25" s="79">
        <f>VLOOKUP(OverzichtVloer20[[#This Row],[Code Taak]],InvulVloer19[],3,3)*F25*G25</f>
        <v>0</v>
      </c>
      <c r="I25" s="80">
        <f>OverzichtVloer20[[#This Row],[Kosten/jaar excl. BTW]]*1.21</f>
        <v>0</v>
      </c>
      <c r="M25" s="69"/>
    </row>
    <row r="26" spans="1:13" ht="14.25" customHeight="1">
      <c r="A26" s="75">
        <v>1</v>
      </c>
      <c r="B26" s="76" t="str">
        <f>VLOOKUP(OverzichtVloer20[[#This Row],[Code Locatie]],Locaties[],2,0)</f>
        <v>SBO De Leilinde</v>
      </c>
      <c r="C26" s="75">
        <v>9</v>
      </c>
      <c r="D26" s="153" t="str">
        <f>IF(Vloeronderhoud!$C26&gt;0,VLOOKUP(Vloeronderhoud!$C26,$A$8:$B$18,2,FALSE),"")</f>
        <v>Machinaal schrobben en droogzuigen</v>
      </c>
      <c r="E26" s="77" t="s">
        <v>20</v>
      </c>
      <c r="F26" s="78">
        <f>SUMIFS('Ruimtestaat'!$M:$M,'Ruimtestaat'!K:K,Vloeronderhoud!E26,'Ruimtestaat'!A:A,Vloeronderhoud!A26)</f>
        <v>259.2</v>
      </c>
      <c r="G26" s="62">
        <v>1</v>
      </c>
      <c r="H26" s="79">
        <f>VLOOKUP(OverzichtVloer20[[#This Row],[Code Taak]],InvulVloer19[],3,3)*F26*G26</f>
        <v>0</v>
      </c>
      <c r="I26" s="80">
        <f>OverzichtVloer20[[#This Row],[Kosten/jaar excl. BTW]]*1.21</f>
        <v>0</v>
      </c>
      <c r="M26" s="69"/>
    </row>
    <row r="27" spans="1:13" ht="14.25" customHeight="1">
      <c r="A27" s="75">
        <v>2</v>
      </c>
      <c r="B27" s="76" t="str">
        <f>VLOOKUP(OverzichtVloer20[[#This Row],[Code Locatie]],Locaties[],2,0)</f>
        <v>ISK Wereldschool - Sprang-Capelle</v>
      </c>
      <c r="C27" s="75">
        <v>1</v>
      </c>
      <c r="D27" s="153" t="str">
        <f>IF(Vloeronderhoud!$C27&gt;0,VLOOKUP(Vloeronderhoud!$C27,$A$8:$B$18,2,FALSE),"")</f>
        <v>Sprayen/opblokken</v>
      </c>
      <c r="E27" s="77" t="s">
        <v>18</v>
      </c>
      <c r="F27" s="78">
        <f>SUMIFS('Ruimtestaat'!$M:$M,'Ruimtestaat'!K:K,Vloeronderhoud!E27,'Ruimtestaat'!A:A,Vloeronderhoud!A27)</f>
        <v>1068.9000000000003</v>
      </c>
      <c r="G27" s="62">
        <v>1</v>
      </c>
      <c r="H27" s="79">
        <f>VLOOKUP(OverzichtVloer20[[#This Row],[Code Taak]],InvulVloer19[],3,3)*F27*G27</f>
        <v>0</v>
      </c>
      <c r="I27" s="80">
        <f>OverzichtVloer20[[#This Row],[Kosten/jaar excl. BTW]]*1.21</f>
        <v>0</v>
      </c>
      <c r="M27" s="69"/>
    </row>
    <row r="28" spans="1:13" ht="14.25" customHeight="1">
      <c r="A28" s="75">
        <v>2</v>
      </c>
      <c r="B28" s="76" t="str">
        <f>VLOOKUP(OverzichtVloer20[[#This Row],[Code Locatie]],Locaties[],2,0)</f>
        <v>ISK Wereldschool - Sprang-Capelle</v>
      </c>
      <c r="C28" s="75">
        <v>2</v>
      </c>
      <c r="D28" s="153" t="str">
        <f>IF(Vloeronderhoud!$C28&gt;0,VLOOKUP(Vloeronderhoud!$C28,$A$8:$B$18,2,FALSE),"")</f>
        <v>Topstrippen en conserveren</v>
      </c>
      <c r="E28" s="77" t="s">
        <v>18</v>
      </c>
      <c r="F28" s="78">
        <f>SUMIFS('Ruimtestaat'!$M:$M,'Ruimtestaat'!K:K,Vloeronderhoud!E28,'Ruimtestaat'!A:A,Vloeronderhoud!A28)</f>
        <v>1068.9000000000003</v>
      </c>
      <c r="G28" s="62">
        <v>1</v>
      </c>
      <c r="H28" s="79">
        <f>VLOOKUP(OverzichtVloer20[[#This Row],[Code Taak]],InvulVloer19[],3,3)*F28*G28</f>
        <v>0</v>
      </c>
      <c r="I28" s="80">
        <f>OverzichtVloer20[[#This Row],[Kosten/jaar excl. BTW]]*1.21</f>
        <v>0</v>
      </c>
      <c r="M28" s="69"/>
    </row>
    <row r="29" spans="1:13" ht="14.25" customHeight="1">
      <c r="A29" s="75">
        <v>2</v>
      </c>
      <c r="B29" s="76" t="str">
        <f>VLOOKUP(OverzichtVloer20[[#This Row],[Code Locatie]],Locaties[],2,0)</f>
        <v>ISK Wereldschool - Sprang-Capelle</v>
      </c>
      <c r="C29" s="75">
        <v>3</v>
      </c>
      <c r="D29" s="153" t="str">
        <f>IF(Vloeronderhoud!$C29&gt;0,VLOOKUP(Vloeronderhoud!$C29,$A$8:$B$18,2,FALSE),"")</f>
        <v>Diepstrippen, sealen en conserveren</v>
      </c>
      <c r="E29" s="77" t="s">
        <v>18</v>
      </c>
      <c r="F29" s="78">
        <f>SUMIFS('Ruimtestaat'!$M:$M,'Ruimtestaat'!K:K,Vloeronderhoud!E29,'Ruimtestaat'!A:A,Vloeronderhoud!A29)</f>
        <v>1068.9000000000003</v>
      </c>
      <c r="G29" s="62">
        <v>0.25</v>
      </c>
      <c r="H29" s="79">
        <f>VLOOKUP(OverzichtVloer20[[#This Row],[Code Taak]],InvulVloer19[],3,3)*F29*G29</f>
        <v>0</v>
      </c>
      <c r="I29" s="80">
        <f>OverzichtVloer20[[#This Row],[Kosten/jaar excl. BTW]]*1.21</f>
        <v>0</v>
      </c>
      <c r="M29" s="69"/>
    </row>
    <row r="30" spans="1:13" ht="14.25" customHeight="1">
      <c r="A30" s="75">
        <v>2</v>
      </c>
      <c r="B30" s="76" t="str">
        <f>VLOOKUP(OverzichtVloer20[[#This Row],[Code Locatie]],Locaties[],2,0)</f>
        <v>ISK Wereldschool - Sprang-Capelle</v>
      </c>
      <c r="C30" s="75">
        <v>4</v>
      </c>
      <c r="D30" s="153" t="str">
        <f>IF(Vloeronderhoud!$C30&gt;0,VLOOKUP(Vloeronderhoud!$C30,$A$8:$B$18,2,FALSE),"")</f>
        <v>Tapijtreinigen, sproei-extractiemethode</v>
      </c>
      <c r="E30" s="77" t="s">
        <v>17</v>
      </c>
      <c r="F30" s="78">
        <f>SUMIFS('Ruimtestaat'!$M:$M,'Ruimtestaat'!K:K,Vloeronderhoud!E30,'Ruimtestaat'!A:A,Vloeronderhoud!A30)</f>
        <v>36.800000000000004</v>
      </c>
      <c r="G30" s="62">
        <v>1</v>
      </c>
      <c r="H30" s="79">
        <f>VLOOKUP(OverzichtVloer20[[#This Row],[Code Taak]],InvulVloer19[],3,3)*F30*G30</f>
        <v>0</v>
      </c>
      <c r="I30" s="80">
        <f>OverzichtVloer20[[#This Row],[Kosten/jaar excl. BTW]]*1.21</f>
        <v>0</v>
      </c>
      <c r="M30" s="69"/>
    </row>
    <row r="31" spans="1:13" ht="14.25" customHeight="1">
      <c r="A31" s="75">
        <v>2</v>
      </c>
      <c r="B31" s="76" t="str">
        <f>VLOOKUP(OverzichtVloer20[[#This Row],[Code Locatie]],Locaties[],2,0)</f>
        <v>ISK Wereldschool - Sprang-Capelle</v>
      </c>
      <c r="C31" s="75">
        <v>7</v>
      </c>
      <c r="D31" s="153" t="str">
        <f>IF(Vloeronderhoud!$C31&gt;0,VLOOKUP(Vloeronderhoud!$C31,$A$8:$B$18,2,FALSE),"")</f>
        <v>Olieen houten vloeren</v>
      </c>
      <c r="E31" s="77" t="s">
        <v>94</v>
      </c>
      <c r="F31" s="78">
        <f>SUMIFS('Ruimtestaat'!$M:$M,'Ruimtestaat'!K:K,Vloeronderhoud!E31,'Ruimtestaat'!A:A,Vloeronderhoud!A31)</f>
        <v>83.100000000000009</v>
      </c>
      <c r="G31" s="62">
        <v>1</v>
      </c>
      <c r="H31" s="79">
        <f>VLOOKUP(OverzichtVloer20[[#This Row],[Code Taak]],InvulVloer19[],3,3)*F31*G31</f>
        <v>0</v>
      </c>
      <c r="I31" s="80">
        <f>OverzichtVloer20[[#This Row],[Kosten/jaar excl. BTW]]*1.21</f>
        <v>0</v>
      </c>
      <c r="M31" s="69"/>
    </row>
    <row r="32" spans="1:13" ht="14.25" customHeight="1">
      <c r="A32" s="75">
        <v>2</v>
      </c>
      <c r="B32" s="76" t="str">
        <f>VLOOKUP(OverzichtVloer20[[#This Row],[Code Locatie]],Locaties[],2,0)</f>
        <v>ISK Wereldschool - Sprang-Capelle</v>
      </c>
      <c r="C32" s="75">
        <v>9</v>
      </c>
      <c r="D32" s="153" t="str">
        <f>IF(Vloeronderhoud!$C32&gt;0,VLOOKUP(Vloeronderhoud!$C32,$A$8:$B$18,2,FALSE),"")</f>
        <v>Machinaal schrobben en droogzuigen</v>
      </c>
      <c r="E32" s="77" t="s">
        <v>19</v>
      </c>
      <c r="F32" s="78">
        <f>SUMIFS('Ruimtestaat'!$M:$M,'Ruimtestaat'!K:K,Vloeronderhoud!E32,'Ruimtestaat'!A:A,Vloeronderhoud!A32)</f>
        <v>228.6</v>
      </c>
      <c r="G32" s="62">
        <v>1</v>
      </c>
      <c r="H32" s="79">
        <f>VLOOKUP(OverzichtVloer20[[#This Row],[Code Taak]],InvulVloer19[],3,3)*F32*G32</f>
        <v>0</v>
      </c>
      <c r="I32" s="80">
        <f>OverzichtVloer20[[#This Row],[Kosten/jaar excl. BTW]]*1.21</f>
        <v>0</v>
      </c>
      <c r="M32" s="69"/>
    </row>
    <row r="33" spans="1:13" ht="14.25" customHeight="1">
      <c r="A33" s="75">
        <v>3</v>
      </c>
      <c r="B33" s="76" t="str">
        <f>VLOOKUP(OverzichtVloer20[[#This Row],[Code Locatie]],Locaties[],2,0)</f>
        <v>ISK Wereldschool - Waalwijk</v>
      </c>
      <c r="C33" s="75">
        <v>1</v>
      </c>
      <c r="D33" s="153" t="str">
        <f>IF(Vloeronderhoud!$C33&gt;0,VLOOKUP(Vloeronderhoud!$C33,$A$8:$B$18,2,FALSE),"")</f>
        <v>Sprayen/opblokken</v>
      </c>
      <c r="E33" s="77" t="s">
        <v>18</v>
      </c>
      <c r="F33" s="78">
        <f>SUMIFS('Ruimtestaat'!$M:$M,'Ruimtestaat'!K:K,Vloeronderhoud!E33,'Ruimtestaat'!A:A,Vloeronderhoud!A33)</f>
        <v>553.41000000000008</v>
      </c>
      <c r="G33" s="62">
        <v>1</v>
      </c>
      <c r="H33" s="79">
        <f>VLOOKUP(OverzichtVloer20[[#This Row],[Code Taak]],InvulVloer19[],3,3)*F33*G33</f>
        <v>0</v>
      </c>
      <c r="I33" s="80">
        <f>OverzichtVloer20[[#This Row],[Kosten/jaar excl. BTW]]*1.21</f>
        <v>0</v>
      </c>
      <c r="M33" s="69"/>
    </row>
    <row r="34" spans="1:13" ht="14.25" customHeight="1">
      <c r="A34" s="75">
        <v>3</v>
      </c>
      <c r="B34" s="76" t="str">
        <f>VLOOKUP(OverzichtVloer20[[#This Row],[Code Locatie]],Locaties[],2,0)</f>
        <v>ISK Wereldschool - Waalwijk</v>
      </c>
      <c r="C34" s="75">
        <v>2</v>
      </c>
      <c r="D34" s="153" t="str">
        <f>IF(Vloeronderhoud!$C34&gt;0,VLOOKUP(Vloeronderhoud!$C34,$A$8:$B$18,2,FALSE),"")</f>
        <v>Topstrippen en conserveren</v>
      </c>
      <c r="E34" s="77" t="s">
        <v>18</v>
      </c>
      <c r="F34" s="78">
        <f>SUMIFS('Ruimtestaat'!$M:$M,'Ruimtestaat'!K:K,Vloeronderhoud!E34,'Ruimtestaat'!A:A,Vloeronderhoud!A34)</f>
        <v>553.41000000000008</v>
      </c>
      <c r="G34" s="62">
        <v>1</v>
      </c>
      <c r="H34" s="79">
        <f>VLOOKUP(OverzichtVloer20[[#This Row],[Code Taak]],InvulVloer19[],3,3)*F34*G34</f>
        <v>0</v>
      </c>
      <c r="I34" s="80">
        <f>OverzichtVloer20[[#This Row],[Kosten/jaar excl. BTW]]*1.21</f>
        <v>0</v>
      </c>
      <c r="M34" s="69"/>
    </row>
    <row r="35" spans="1:13" ht="14.25" customHeight="1">
      <c r="A35" s="75">
        <v>3</v>
      </c>
      <c r="B35" s="76" t="str">
        <f>VLOOKUP(OverzichtVloer20[[#This Row],[Code Locatie]],Locaties[],2,0)</f>
        <v>ISK Wereldschool - Waalwijk</v>
      </c>
      <c r="C35" s="75">
        <v>3</v>
      </c>
      <c r="D35" s="153" t="str">
        <f>IF(Vloeronderhoud!$C35&gt;0,VLOOKUP(Vloeronderhoud!$C35,$A$8:$B$18,2,FALSE),"")</f>
        <v>Diepstrippen, sealen en conserveren</v>
      </c>
      <c r="E35" s="77" t="s">
        <v>18</v>
      </c>
      <c r="F35" s="78">
        <f>SUMIFS('Ruimtestaat'!$M:$M,'Ruimtestaat'!K:K,Vloeronderhoud!E35,'Ruimtestaat'!A:A,Vloeronderhoud!A35)</f>
        <v>553.41000000000008</v>
      </c>
      <c r="G35" s="62">
        <v>0.25</v>
      </c>
      <c r="H35" s="79">
        <f>VLOOKUP(OverzichtVloer20[[#This Row],[Code Taak]],InvulVloer19[],3,3)*F35*G35</f>
        <v>0</v>
      </c>
      <c r="I35" s="80">
        <f>OverzichtVloer20[[#This Row],[Kosten/jaar excl. BTW]]*1.21</f>
        <v>0</v>
      </c>
      <c r="M35" s="69"/>
    </row>
    <row r="36" spans="1:13" ht="14.25" customHeight="1">
      <c r="A36" s="75">
        <v>3</v>
      </c>
      <c r="B36" s="76" t="str">
        <f>VLOOKUP(OverzichtVloer20[[#This Row],[Code Locatie]],Locaties[],2,0)</f>
        <v>ISK Wereldschool - Waalwijk</v>
      </c>
      <c r="C36" s="75">
        <v>4</v>
      </c>
      <c r="D36" s="153" t="str">
        <f>IF(Vloeronderhoud!$C36&gt;0,VLOOKUP(Vloeronderhoud!$C36,$A$8:$B$18,2,FALSE),"")</f>
        <v>Tapijtreinigen, sproei-extractiemethode</v>
      </c>
      <c r="E36" s="77" t="s">
        <v>17</v>
      </c>
      <c r="F36" s="78">
        <f>SUMIFS('Ruimtestaat'!$M:$M,'Ruimtestaat'!K:K,Vloeronderhoud!E36,'Ruimtestaat'!A:A,Vloeronderhoud!A36)</f>
        <v>45.22</v>
      </c>
      <c r="G36" s="62">
        <v>1</v>
      </c>
      <c r="H36" s="79">
        <f>VLOOKUP(OverzichtVloer20[[#This Row],[Code Taak]],InvulVloer19[],3,3)*F36*G36</f>
        <v>0</v>
      </c>
      <c r="I36" s="80">
        <f>OverzichtVloer20[[#This Row],[Kosten/jaar excl. BTW]]*1.21</f>
        <v>0</v>
      </c>
      <c r="M36" s="69"/>
    </row>
    <row r="37" spans="1:13" ht="14.25" customHeight="1">
      <c r="A37" s="75">
        <v>3</v>
      </c>
      <c r="B37" s="76" t="str">
        <f>VLOOKUP(OverzichtVloer20[[#This Row],[Code Locatie]],Locaties[],2,0)</f>
        <v>ISK Wereldschool - Waalwijk</v>
      </c>
      <c r="C37" s="75">
        <v>9</v>
      </c>
      <c r="D37" s="153" t="str">
        <f>IF(Vloeronderhoud!$C37&gt;0,VLOOKUP(Vloeronderhoud!$C37,$A$8:$B$18,2,FALSE),"")</f>
        <v>Machinaal schrobben en droogzuigen</v>
      </c>
      <c r="E37" s="77" t="s">
        <v>19</v>
      </c>
      <c r="F37" s="78">
        <f>SUMIFS('Ruimtestaat'!$M:$M,'Ruimtestaat'!K:K,Vloeronderhoud!E37,'Ruimtestaat'!A:A,Vloeronderhoud!A37)</f>
        <v>35.33</v>
      </c>
      <c r="G37" s="62">
        <v>1</v>
      </c>
      <c r="H37" s="79">
        <f>VLOOKUP(OverzichtVloer20[[#This Row],[Code Taak]],InvulVloer19[],3,3)*F37*G37</f>
        <v>0</v>
      </c>
      <c r="I37" s="80">
        <f>OverzichtVloer20[[#This Row],[Kosten/jaar excl. BTW]]*1.21</f>
        <v>0</v>
      </c>
      <c r="M37" s="69"/>
    </row>
    <row r="38" spans="1:13" ht="14.25" customHeight="1">
      <c r="A38" s="75">
        <v>3</v>
      </c>
      <c r="B38" s="76" t="str">
        <f>VLOOKUP(OverzichtVloer20[[#This Row],[Code Locatie]],Locaties[],2,0)</f>
        <v>ISK Wereldschool - Waalwijk</v>
      </c>
      <c r="C38" s="75">
        <v>9</v>
      </c>
      <c r="D38" s="153" t="str">
        <f>IF(Vloeronderhoud!$C38&gt;0,VLOOKUP(Vloeronderhoud!$C38,$A$8:$B$18,2,FALSE),"")</f>
        <v>Machinaal schrobben en droogzuigen</v>
      </c>
      <c r="E38" s="77" t="s">
        <v>20</v>
      </c>
      <c r="F38" s="78">
        <f>SUMIFS('Ruimtestaat'!$M:$M,'Ruimtestaat'!K:K,Vloeronderhoud!E38,'Ruimtestaat'!A:A,Vloeronderhoud!A38)</f>
        <v>205.7</v>
      </c>
      <c r="G38" s="62">
        <v>1</v>
      </c>
      <c r="H38" s="79">
        <f>VLOOKUP(OverzichtVloer20[[#This Row],[Code Taak]],InvulVloer19[],3,3)*F38*G38</f>
        <v>0</v>
      </c>
      <c r="I38" s="80">
        <f>OverzichtVloer20[[#This Row],[Kosten/jaar excl. BTW]]*1.21</f>
        <v>0</v>
      </c>
      <c r="M38" s="69"/>
    </row>
    <row r="39" spans="1:13" ht="14.25" customHeight="1">
      <c r="A39" s="75">
        <v>4</v>
      </c>
      <c r="B39" s="76" t="str">
        <f>VLOOKUP(OverzichtVloer20[[#This Row],[Code Locatie]],Locaties[],2,0)</f>
        <v xml:space="preserve">MET Praktijkonderwijs </v>
      </c>
      <c r="C39" s="75">
        <v>1</v>
      </c>
      <c r="D39" s="153" t="str">
        <f>IF(Vloeronderhoud!$C39&gt;0,VLOOKUP(Vloeronderhoud!$C39,$A$8:$B$18,2,FALSE),"")</f>
        <v>Sprayen/opblokken</v>
      </c>
      <c r="E39" s="77" t="s">
        <v>18</v>
      </c>
      <c r="F39" s="78">
        <f>SUMIFS('Ruimtestaat'!$M:$M,'Ruimtestaat'!K:K,Vloeronderhoud!E39,'Ruimtestaat'!A:A,Vloeronderhoud!A39)</f>
        <v>4578</v>
      </c>
      <c r="G39" s="62">
        <v>1</v>
      </c>
      <c r="H39" s="79">
        <f>VLOOKUP(OverzichtVloer20[[#This Row],[Code Taak]],InvulVloer19[],3,3)*F39*G39</f>
        <v>0</v>
      </c>
      <c r="I39" s="80">
        <f>OverzichtVloer20[[#This Row],[Kosten/jaar excl. BTW]]*1.21</f>
        <v>0</v>
      </c>
      <c r="M39" s="69"/>
    </row>
    <row r="40" spans="1:13" ht="14.25" customHeight="1">
      <c r="A40" s="75">
        <v>4</v>
      </c>
      <c r="B40" s="76" t="str">
        <f>VLOOKUP(OverzichtVloer20[[#This Row],[Code Locatie]],Locaties[],2,0)</f>
        <v xml:space="preserve">MET Praktijkonderwijs </v>
      </c>
      <c r="C40" s="75">
        <v>2</v>
      </c>
      <c r="D40" s="153" t="str">
        <f>IF(Vloeronderhoud!$C40&gt;0,VLOOKUP(Vloeronderhoud!$C40,$A$8:$B$18,2,FALSE),"")</f>
        <v>Topstrippen en conserveren</v>
      </c>
      <c r="E40" s="77" t="s">
        <v>18</v>
      </c>
      <c r="F40" s="78">
        <f>SUMIFS('Ruimtestaat'!$M:$M,'Ruimtestaat'!K:K,Vloeronderhoud!E40,'Ruimtestaat'!A:A,Vloeronderhoud!A40)</f>
        <v>4578</v>
      </c>
      <c r="G40" s="62">
        <v>1</v>
      </c>
      <c r="H40" s="79">
        <f>VLOOKUP(OverzichtVloer20[[#This Row],[Code Taak]],InvulVloer19[],3,3)*F40*G40</f>
        <v>0</v>
      </c>
      <c r="I40" s="80">
        <f>OverzichtVloer20[[#This Row],[Kosten/jaar excl. BTW]]*1.21</f>
        <v>0</v>
      </c>
      <c r="M40" s="69"/>
    </row>
    <row r="41" spans="1:13" ht="14.25" customHeight="1">
      <c r="A41" s="75">
        <v>4</v>
      </c>
      <c r="B41" s="76" t="str">
        <f>VLOOKUP(OverzichtVloer20[[#This Row],[Code Locatie]],Locaties[],2,0)</f>
        <v xml:space="preserve">MET Praktijkonderwijs </v>
      </c>
      <c r="C41" s="75">
        <v>3</v>
      </c>
      <c r="D41" s="153" t="str">
        <f>IF(Vloeronderhoud!$C41&gt;0,VLOOKUP(Vloeronderhoud!$C41,$A$8:$B$18,2,FALSE),"")</f>
        <v>Diepstrippen, sealen en conserveren</v>
      </c>
      <c r="E41" s="77" t="s">
        <v>18</v>
      </c>
      <c r="F41" s="78">
        <f>SUMIFS('Ruimtestaat'!$M:$M,'Ruimtestaat'!K:K,Vloeronderhoud!E41,'Ruimtestaat'!A:A,Vloeronderhoud!A41)</f>
        <v>4578</v>
      </c>
      <c r="G41" s="62">
        <v>0.25</v>
      </c>
      <c r="H41" s="79">
        <f>VLOOKUP(OverzichtVloer20[[#This Row],[Code Taak]],InvulVloer19[],3,3)*F41*G41</f>
        <v>0</v>
      </c>
      <c r="I41" s="80">
        <f>OverzichtVloer20[[#This Row],[Kosten/jaar excl. BTW]]*1.21</f>
        <v>0</v>
      </c>
      <c r="M41" s="69"/>
    </row>
    <row r="42" spans="1:13" ht="14.25" customHeight="1">
      <c r="A42" s="75">
        <v>4</v>
      </c>
      <c r="B42" s="76" t="str">
        <f>VLOOKUP(OverzichtVloer20[[#This Row],[Code Locatie]],Locaties[],2,0)</f>
        <v xml:space="preserve">MET Praktijkonderwijs </v>
      </c>
      <c r="C42" s="75">
        <v>4</v>
      </c>
      <c r="D42" s="153" t="str">
        <f>IF(Vloeronderhoud!$C42&gt;0,VLOOKUP(Vloeronderhoud!$C42,$A$8:$B$18,2,FALSE),"")</f>
        <v>Tapijtreinigen, sproei-extractiemethode</v>
      </c>
      <c r="E42" s="77" t="s">
        <v>17</v>
      </c>
      <c r="F42" s="78">
        <f>SUMIFS('Ruimtestaat'!$M:$M,'Ruimtestaat'!K:K,Vloeronderhoud!E42,'Ruimtestaat'!A:A,Vloeronderhoud!A42)</f>
        <v>819.4</v>
      </c>
      <c r="G42" s="62">
        <v>1</v>
      </c>
      <c r="H42" s="79">
        <f>VLOOKUP(OverzichtVloer20[[#This Row],[Code Taak]],InvulVloer19[],3,3)*F42*G42</f>
        <v>0</v>
      </c>
      <c r="I42" s="80">
        <f>OverzichtVloer20[[#This Row],[Kosten/jaar excl. BTW]]*1.21</f>
        <v>0</v>
      </c>
      <c r="M42" s="69"/>
    </row>
    <row r="43" spans="1:13" ht="14.25" customHeight="1">
      <c r="A43" s="75">
        <v>4</v>
      </c>
      <c r="B43" s="76" t="str">
        <f>VLOOKUP(OverzichtVloer20[[#This Row],[Code Locatie]],Locaties[],2,0)</f>
        <v xml:space="preserve">MET Praktijkonderwijs </v>
      </c>
      <c r="C43" s="75">
        <v>9</v>
      </c>
      <c r="D43" s="153" t="str">
        <f>IF(Vloeronderhoud!$C43&gt;0,VLOOKUP(Vloeronderhoud!$C43,$A$8:$B$18,2,FALSE),"")</f>
        <v>Machinaal schrobben en droogzuigen</v>
      </c>
      <c r="E43" s="77" t="s">
        <v>19</v>
      </c>
      <c r="F43" s="78">
        <f>SUMIFS('Ruimtestaat'!$M:$M,'Ruimtestaat'!K:K,Vloeronderhoud!E43,'Ruimtestaat'!A:A,Vloeronderhoud!A43)</f>
        <v>223</v>
      </c>
      <c r="G43" s="62">
        <v>1</v>
      </c>
      <c r="H43" s="79">
        <f>VLOOKUP(OverzichtVloer20[[#This Row],[Code Taak]],InvulVloer19[],3,3)*F43*G43</f>
        <v>0</v>
      </c>
      <c r="I43" s="80">
        <f>OverzichtVloer20[[#This Row],[Kosten/jaar excl. BTW]]*1.21</f>
        <v>0</v>
      </c>
      <c r="M43" s="69"/>
    </row>
    <row r="44" spans="1:13" ht="14.25" customHeight="1">
      <c r="A44" s="75">
        <v>4</v>
      </c>
      <c r="B44" s="76" t="str">
        <f>VLOOKUP(OverzichtVloer20[[#This Row],[Code Locatie]],Locaties[],2,0)</f>
        <v xml:space="preserve">MET Praktijkonderwijs </v>
      </c>
      <c r="C44" s="75">
        <v>9</v>
      </c>
      <c r="D44" s="153" t="str">
        <f>IF(Vloeronderhoud!$C44&gt;0,VLOOKUP(Vloeronderhoud!$C44,$A$8:$B$18,2,FALSE),"")</f>
        <v>Machinaal schrobben en droogzuigen</v>
      </c>
      <c r="E44" s="77" t="s">
        <v>20</v>
      </c>
      <c r="F44" s="78">
        <f>SUMIFS('Ruimtestaat'!$M:$M,'Ruimtestaat'!K:K,Vloeronderhoud!E44,'Ruimtestaat'!A:A,Vloeronderhoud!A44)</f>
        <v>1307</v>
      </c>
      <c r="G44" s="62">
        <v>1</v>
      </c>
      <c r="H44" s="79">
        <f>VLOOKUP(OverzichtVloer20[[#This Row],[Code Taak]],InvulVloer19[],3,3)*F44*G44</f>
        <v>0</v>
      </c>
      <c r="I44" s="80">
        <f>OverzichtVloer20[[#This Row],[Kosten/jaar excl. BTW]]*1.21</f>
        <v>0</v>
      </c>
      <c r="M44" s="69"/>
    </row>
    <row r="45" spans="1:13" ht="14.25" customHeight="1">
      <c r="A45" s="75">
        <v>5</v>
      </c>
      <c r="B45" s="76" t="str">
        <f>VLOOKUP(OverzichtVloer20[[#This Row],[Code Locatie]],Locaties[],2,0)</f>
        <v>Willem van Oranje – Waalwijk</v>
      </c>
      <c r="C45" s="75">
        <v>1</v>
      </c>
      <c r="D45" s="153" t="str">
        <f>IF(Vloeronderhoud!$C45&gt;0,VLOOKUP(Vloeronderhoud!$C45,$A$8:$B$18,2,FALSE),"")</f>
        <v>Sprayen/opblokken</v>
      </c>
      <c r="E45" s="77" t="s">
        <v>18</v>
      </c>
      <c r="F45" s="78">
        <f>SUMIFS('Ruimtestaat'!$M:$M,'Ruimtestaat'!K:K,Vloeronderhoud!E45,'Ruimtestaat'!A:A,Vloeronderhoud!A45)</f>
        <v>1750.0000000000005</v>
      </c>
      <c r="G45" s="62">
        <v>1</v>
      </c>
      <c r="H45" s="79">
        <f>VLOOKUP(OverzichtVloer20[[#This Row],[Code Taak]],InvulVloer19[],3,3)*F45*G45</f>
        <v>0</v>
      </c>
      <c r="I45" s="80">
        <f>OverzichtVloer20[[#This Row],[Kosten/jaar excl. BTW]]*1.21</f>
        <v>0</v>
      </c>
      <c r="M45" s="69"/>
    </row>
    <row r="46" spans="1:13" ht="14.25" customHeight="1">
      <c r="A46" s="75">
        <v>5</v>
      </c>
      <c r="B46" s="76" t="str">
        <f>VLOOKUP(OverzichtVloer20[[#This Row],[Code Locatie]],Locaties[],2,0)</f>
        <v>Willem van Oranje – Waalwijk</v>
      </c>
      <c r="C46" s="75">
        <v>2</v>
      </c>
      <c r="D46" s="153" t="str">
        <f>IF(Vloeronderhoud!$C46&gt;0,VLOOKUP(Vloeronderhoud!$C46,$A$8:$B$18,2,FALSE),"")</f>
        <v>Topstrippen en conserveren</v>
      </c>
      <c r="E46" s="77" t="s">
        <v>18</v>
      </c>
      <c r="F46" s="78">
        <f>SUMIFS('Ruimtestaat'!$M:$M,'Ruimtestaat'!K:K,Vloeronderhoud!E46,'Ruimtestaat'!A:A,Vloeronderhoud!A46)</f>
        <v>1750.0000000000005</v>
      </c>
      <c r="G46" s="62">
        <v>1</v>
      </c>
      <c r="H46" s="79">
        <f>VLOOKUP(OverzichtVloer20[[#This Row],[Code Taak]],InvulVloer19[],3,3)*F46*G46</f>
        <v>0</v>
      </c>
      <c r="I46" s="80">
        <f>OverzichtVloer20[[#This Row],[Kosten/jaar excl. BTW]]*1.21</f>
        <v>0</v>
      </c>
      <c r="M46" s="69"/>
    </row>
    <row r="47" spans="1:13" ht="14.25" customHeight="1">
      <c r="A47" s="75">
        <v>5</v>
      </c>
      <c r="B47" s="76" t="str">
        <f>VLOOKUP(OverzichtVloer20[[#This Row],[Code Locatie]],Locaties[],2,0)</f>
        <v>Willem van Oranje – Waalwijk</v>
      </c>
      <c r="C47" s="75">
        <v>3</v>
      </c>
      <c r="D47" s="153" t="str">
        <f>IF(Vloeronderhoud!$C47&gt;0,VLOOKUP(Vloeronderhoud!$C47,$A$8:$B$18,2,FALSE),"")</f>
        <v>Diepstrippen, sealen en conserveren</v>
      </c>
      <c r="E47" s="77" t="s">
        <v>18</v>
      </c>
      <c r="F47" s="78">
        <f>SUMIFS('Ruimtestaat'!$M:$M,'Ruimtestaat'!K:K,Vloeronderhoud!E47,'Ruimtestaat'!A:A,Vloeronderhoud!A47)</f>
        <v>1750.0000000000005</v>
      </c>
      <c r="G47" s="62">
        <v>0.25</v>
      </c>
      <c r="H47" s="79">
        <f>VLOOKUP(OverzichtVloer20[[#This Row],[Code Taak]],InvulVloer19[],3,3)*F47*G47</f>
        <v>0</v>
      </c>
      <c r="I47" s="80">
        <f>OverzichtVloer20[[#This Row],[Kosten/jaar excl. BTW]]*1.21</f>
        <v>0</v>
      </c>
      <c r="M47" s="69"/>
    </row>
    <row r="48" spans="1:13" ht="14.25" customHeight="1">
      <c r="A48" s="75">
        <v>5</v>
      </c>
      <c r="B48" s="76" t="str">
        <f>VLOOKUP(OverzichtVloer20[[#This Row],[Code Locatie]],Locaties[],2,0)</f>
        <v>Willem van Oranje – Waalwijk</v>
      </c>
      <c r="C48" s="75">
        <v>9</v>
      </c>
      <c r="D48" s="153" t="str">
        <f>IF(Vloeronderhoud!$C48&gt;0,VLOOKUP(Vloeronderhoud!$C48,$A$8:$B$18,2,FALSE),"")</f>
        <v>Machinaal schrobben en droogzuigen</v>
      </c>
      <c r="E48" s="77" t="s">
        <v>19</v>
      </c>
      <c r="F48" s="78">
        <f>SUMIFS('Ruimtestaat'!$M:$M,'Ruimtestaat'!K:K,Vloeronderhoud!E48,'Ruimtestaat'!A:A,Vloeronderhoud!A48)</f>
        <v>880.4</v>
      </c>
      <c r="G48" s="62">
        <v>1</v>
      </c>
      <c r="H48" s="79">
        <f>VLOOKUP(OverzichtVloer20[[#This Row],[Code Taak]],InvulVloer19[],3,3)*F48*G48</f>
        <v>0</v>
      </c>
      <c r="I48" s="80">
        <f>OverzichtVloer20[[#This Row],[Kosten/jaar excl. BTW]]*1.21</f>
        <v>0</v>
      </c>
      <c r="M48" s="69"/>
    </row>
    <row r="49" spans="1:13" ht="14.25" customHeight="1">
      <c r="A49" s="75">
        <v>5</v>
      </c>
      <c r="B49" s="76" t="str">
        <f>VLOOKUP(OverzichtVloer20[[#This Row],[Code Locatie]],Locaties[],2,0)</f>
        <v>Willem van Oranje – Waalwijk</v>
      </c>
      <c r="C49" s="75">
        <v>9</v>
      </c>
      <c r="D49" s="153" t="str">
        <f>IF(Vloeronderhoud!$C49&gt;0,VLOOKUP(Vloeronderhoud!$C49,$A$8:$B$18,2,FALSE),"")</f>
        <v>Machinaal schrobben en droogzuigen</v>
      </c>
      <c r="E49" s="77" t="s">
        <v>20</v>
      </c>
      <c r="F49" s="78">
        <f>SUMIFS('Ruimtestaat'!$M:$M,'Ruimtestaat'!K:K,Vloeronderhoud!E49,'Ruimtestaat'!A:A,Vloeronderhoud!A49)</f>
        <v>336</v>
      </c>
      <c r="G49" s="62">
        <v>1</v>
      </c>
      <c r="H49" s="79">
        <f>VLOOKUP(OverzichtVloer20[[#This Row],[Code Taak]],InvulVloer19[],3,3)*F49*G49</f>
        <v>0</v>
      </c>
      <c r="I49" s="80">
        <f>OverzichtVloer20[[#This Row],[Kosten/jaar excl. BTW]]*1.21</f>
        <v>0</v>
      </c>
      <c r="M49" s="69"/>
    </row>
    <row r="50" spans="1:13" ht="14.25" customHeight="1">
      <c r="A50" s="75">
        <v>6</v>
      </c>
      <c r="B50" s="76" t="str">
        <f>VLOOKUP(OverzichtVloer20[[#This Row],[Code Locatie]],Locaties[],2,0)</f>
        <v>Juliana van Stolbergschool</v>
      </c>
      <c r="C50" s="75">
        <v>1</v>
      </c>
      <c r="D50" s="153" t="str">
        <f>IF(Vloeronderhoud!$C50&gt;0,VLOOKUP(Vloeronderhoud!$C50,$A$8:$B$18,2,FALSE),"")</f>
        <v>Sprayen/opblokken</v>
      </c>
      <c r="E50" s="77" t="s">
        <v>18</v>
      </c>
      <c r="F50" s="78">
        <f>SUMIFS('Ruimtestaat'!$M:$M,'Ruimtestaat'!K:K,Vloeronderhoud!E50,'Ruimtestaat'!A:A,Vloeronderhoud!A50)</f>
        <v>1824.6000000000001</v>
      </c>
      <c r="G50" s="62">
        <v>1</v>
      </c>
      <c r="H50" s="79">
        <f>VLOOKUP(OverzichtVloer20[[#This Row],[Code Taak]],InvulVloer19[],3,3)*F50*G50</f>
        <v>0</v>
      </c>
      <c r="I50" s="80">
        <f>OverzichtVloer20[[#This Row],[Kosten/jaar excl. BTW]]*1.21</f>
        <v>0</v>
      </c>
      <c r="M50" s="69"/>
    </row>
    <row r="51" spans="1:13" ht="14.25" customHeight="1">
      <c r="A51" s="75">
        <v>6</v>
      </c>
      <c r="B51" s="76" t="str">
        <f>VLOOKUP(OverzichtVloer20[[#This Row],[Code Locatie]],Locaties[],2,0)</f>
        <v>Juliana van Stolbergschool</v>
      </c>
      <c r="C51" s="75">
        <v>2</v>
      </c>
      <c r="D51" s="153" t="str">
        <f>IF(Vloeronderhoud!$C51&gt;0,VLOOKUP(Vloeronderhoud!$C51,$A$8:$B$18,2,FALSE),"")</f>
        <v>Topstrippen en conserveren</v>
      </c>
      <c r="E51" s="77" t="s">
        <v>18</v>
      </c>
      <c r="F51" s="78">
        <f>SUMIFS('Ruimtestaat'!$M:$M,'Ruimtestaat'!K:K,Vloeronderhoud!E51,'Ruimtestaat'!A:A,Vloeronderhoud!A51)</f>
        <v>1824.6000000000001</v>
      </c>
      <c r="G51" s="62">
        <v>1</v>
      </c>
      <c r="H51" s="79">
        <f>VLOOKUP(OverzichtVloer20[[#This Row],[Code Taak]],InvulVloer19[],3,3)*F51*G51</f>
        <v>0</v>
      </c>
      <c r="I51" s="80">
        <f>OverzichtVloer20[[#This Row],[Kosten/jaar excl. BTW]]*1.21</f>
        <v>0</v>
      </c>
      <c r="M51" s="69"/>
    </row>
    <row r="52" spans="1:13" ht="14.25" customHeight="1">
      <c r="A52" s="75">
        <v>6</v>
      </c>
      <c r="B52" s="76" t="str">
        <f>VLOOKUP(OverzichtVloer20[[#This Row],[Code Locatie]],Locaties[],2,0)</f>
        <v>Juliana van Stolbergschool</v>
      </c>
      <c r="C52" s="75">
        <v>3</v>
      </c>
      <c r="D52" s="153" t="str">
        <f>IF(Vloeronderhoud!$C52&gt;0,VLOOKUP(Vloeronderhoud!$C52,$A$8:$B$18,2,FALSE),"")</f>
        <v>Diepstrippen, sealen en conserveren</v>
      </c>
      <c r="E52" s="77" t="s">
        <v>18</v>
      </c>
      <c r="F52" s="78">
        <f>SUMIFS('Ruimtestaat'!$M:$M,'Ruimtestaat'!K:K,Vloeronderhoud!E52,'Ruimtestaat'!A:A,Vloeronderhoud!A52)</f>
        <v>1824.6000000000001</v>
      </c>
      <c r="G52" s="62">
        <v>0.25</v>
      </c>
      <c r="H52" s="79">
        <f>VLOOKUP(OverzichtVloer20[[#This Row],[Code Taak]],InvulVloer19[],3,3)*F52*G52</f>
        <v>0</v>
      </c>
      <c r="I52" s="80">
        <f>OverzichtVloer20[[#This Row],[Kosten/jaar excl. BTW]]*1.21</f>
        <v>0</v>
      </c>
      <c r="M52" s="69"/>
    </row>
    <row r="53" spans="1:13" ht="14.25" customHeight="1">
      <c r="A53" s="75">
        <v>6</v>
      </c>
      <c r="B53" s="76" t="str">
        <f>VLOOKUP(OverzichtVloer20[[#This Row],[Code Locatie]],Locaties[],2,0)</f>
        <v>Juliana van Stolbergschool</v>
      </c>
      <c r="C53" s="75">
        <v>4</v>
      </c>
      <c r="D53" s="153" t="str">
        <f>IF(Vloeronderhoud!$C53&gt;0,VLOOKUP(Vloeronderhoud!$C53,$A$8:$B$18,2,FALSE),"")</f>
        <v>Tapijtreinigen, sproei-extractiemethode</v>
      </c>
      <c r="E53" s="77" t="s">
        <v>17</v>
      </c>
      <c r="F53" s="78">
        <f>SUMIFS('Ruimtestaat'!$M:$M,'Ruimtestaat'!K:K,Vloeronderhoud!E53,'Ruimtestaat'!A:A,Vloeronderhoud!A53)</f>
        <v>200.20000000000005</v>
      </c>
      <c r="G53" s="62">
        <v>1</v>
      </c>
      <c r="H53" s="79">
        <f>VLOOKUP(OverzichtVloer20[[#This Row],[Code Taak]],InvulVloer19[],3,3)*F53*G53</f>
        <v>0</v>
      </c>
      <c r="I53" s="80">
        <f>OverzichtVloer20[[#This Row],[Kosten/jaar excl. BTW]]*1.21</f>
        <v>0</v>
      </c>
      <c r="M53" s="69"/>
    </row>
    <row r="54" spans="1:13" ht="14.25" customHeight="1">
      <c r="A54" s="75">
        <v>6</v>
      </c>
      <c r="B54" s="76" t="str">
        <f>VLOOKUP(OverzichtVloer20[[#This Row],[Code Locatie]],Locaties[],2,0)</f>
        <v>Juliana van Stolbergschool</v>
      </c>
      <c r="C54" s="75">
        <v>9</v>
      </c>
      <c r="D54" s="153" t="str">
        <f>IF(Vloeronderhoud!$C54&gt;0,VLOOKUP(Vloeronderhoud!$C54,$A$8:$B$18,2,FALSE),"")</f>
        <v>Machinaal schrobben en droogzuigen</v>
      </c>
      <c r="E54" s="77" t="s">
        <v>19</v>
      </c>
      <c r="F54" s="78">
        <f>SUMIFS('Ruimtestaat'!$M:$M,'Ruimtestaat'!K:K,Vloeronderhoud!E54,'Ruimtestaat'!A:A,Vloeronderhoud!A54)</f>
        <v>275.10000000000002</v>
      </c>
      <c r="G54" s="62">
        <v>1</v>
      </c>
      <c r="H54" s="79">
        <f>VLOOKUP(OverzichtVloer20[[#This Row],[Code Taak]],InvulVloer19[],3,3)*F54*G54</f>
        <v>0</v>
      </c>
      <c r="I54" s="80">
        <f>OverzichtVloer20[[#This Row],[Kosten/jaar excl. BTW]]*1.21</f>
        <v>0</v>
      </c>
      <c r="M54" s="69"/>
    </row>
    <row r="55" spans="1:13" ht="14.25" customHeight="1">
      <c r="A55" s="75">
        <v>6</v>
      </c>
      <c r="B55" s="76" t="str">
        <f>VLOOKUP(OverzichtVloer20[[#This Row],[Code Locatie]],Locaties[],2,0)</f>
        <v>Juliana van Stolbergschool</v>
      </c>
      <c r="C55" s="75">
        <v>9</v>
      </c>
      <c r="D55" s="153" t="str">
        <f>IF(Vloeronderhoud!$C55&gt;0,VLOOKUP(Vloeronderhoud!$C55,$A$8:$B$18,2,FALSE),"")</f>
        <v>Machinaal schrobben en droogzuigen</v>
      </c>
      <c r="E55" s="77" t="s">
        <v>20</v>
      </c>
      <c r="F55" s="78">
        <f>SUMIFS('Ruimtestaat'!$M:$M,'Ruimtestaat'!K:K,Vloeronderhoud!E55,'Ruimtestaat'!A:A,Vloeronderhoud!A55)</f>
        <v>372.9</v>
      </c>
      <c r="G55" s="62">
        <v>1</v>
      </c>
      <c r="H55" s="79">
        <f>VLOOKUP(OverzichtVloer20[[#This Row],[Code Taak]],InvulVloer19[],3,3)*F55*G55</f>
        <v>0</v>
      </c>
      <c r="I55" s="80">
        <f>OverzichtVloer20[[#This Row],[Kosten/jaar excl. BTW]]*1.21</f>
        <v>0</v>
      </c>
      <c r="M55" s="69"/>
    </row>
    <row r="56" spans="1:13" ht="14.25" customHeight="1">
      <c r="A56" s="75">
        <v>7</v>
      </c>
      <c r="B56" s="76" t="str">
        <f>VLOOKUP(OverzichtVloer20[[#This Row],[Code Locatie]],Locaties[],2,0)</f>
        <v xml:space="preserve">Koningsschool </v>
      </c>
      <c r="C56" s="75">
        <v>1</v>
      </c>
      <c r="D56" s="153" t="str">
        <f>IF(Vloeronderhoud!$C56&gt;0,VLOOKUP(Vloeronderhoud!$C56,$A$8:$B$18,2,FALSE),"")</f>
        <v>Sprayen/opblokken</v>
      </c>
      <c r="E56" s="77" t="s">
        <v>18</v>
      </c>
      <c r="F56" s="78">
        <f>SUMIFS('Ruimtestaat'!$M:$M,'Ruimtestaat'!K:K,Vloeronderhoud!E56,'Ruimtestaat'!A:A,Vloeronderhoud!A56)</f>
        <v>1529.6</v>
      </c>
      <c r="G56" s="62">
        <v>1</v>
      </c>
      <c r="H56" s="79">
        <f>VLOOKUP(OverzichtVloer20[[#This Row],[Code Taak]],InvulVloer19[],3,3)*F56*G56</f>
        <v>0</v>
      </c>
      <c r="I56" s="80">
        <f>OverzichtVloer20[[#This Row],[Kosten/jaar excl. BTW]]*1.21</f>
        <v>0</v>
      </c>
      <c r="M56" s="69"/>
    </row>
    <row r="57" spans="1:13" ht="14.25" customHeight="1">
      <c r="A57" s="75">
        <v>7</v>
      </c>
      <c r="B57" s="76" t="str">
        <f>VLOOKUP(OverzichtVloer20[[#This Row],[Code Locatie]],Locaties[],2,0)</f>
        <v xml:space="preserve">Koningsschool </v>
      </c>
      <c r="C57" s="75">
        <v>2</v>
      </c>
      <c r="D57" s="153" t="str">
        <f>IF(Vloeronderhoud!$C57&gt;0,VLOOKUP(Vloeronderhoud!$C57,$A$8:$B$18,2,FALSE),"")</f>
        <v>Topstrippen en conserveren</v>
      </c>
      <c r="E57" s="77" t="s">
        <v>18</v>
      </c>
      <c r="F57" s="78">
        <f>SUMIFS('Ruimtestaat'!$M:$M,'Ruimtestaat'!K:K,Vloeronderhoud!E57,'Ruimtestaat'!A:A,Vloeronderhoud!A57)</f>
        <v>1529.6</v>
      </c>
      <c r="G57" s="62">
        <v>1</v>
      </c>
      <c r="H57" s="79">
        <f>VLOOKUP(OverzichtVloer20[[#This Row],[Code Taak]],InvulVloer19[],3,3)*F57*G57</f>
        <v>0</v>
      </c>
      <c r="I57" s="80">
        <f>OverzichtVloer20[[#This Row],[Kosten/jaar excl. BTW]]*1.21</f>
        <v>0</v>
      </c>
      <c r="M57" s="69"/>
    </row>
    <row r="58" spans="1:13" ht="14.25" customHeight="1">
      <c r="A58" s="75">
        <v>7</v>
      </c>
      <c r="B58" s="76" t="str">
        <f>VLOOKUP(OverzichtVloer20[[#This Row],[Code Locatie]],Locaties[],2,0)</f>
        <v xml:space="preserve">Koningsschool </v>
      </c>
      <c r="C58" s="75">
        <v>3</v>
      </c>
      <c r="D58" s="153" t="str">
        <f>IF(Vloeronderhoud!$C58&gt;0,VLOOKUP(Vloeronderhoud!$C58,$A$8:$B$18,2,FALSE),"")</f>
        <v>Diepstrippen, sealen en conserveren</v>
      </c>
      <c r="E58" s="77" t="s">
        <v>18</v>
      </c>
      <c r="F58" s="78">
        <f>SUMIFS('Ruimtestaat'!$M:$M,'Ruimtestaat'!K:K,Vloeronderhoud!E58,'Ruimtestaat'!A:A,Vloeronderhoud!A58)</f>
        <v>1529.6</v>
      </c>
      <c r="G58" s="62">
        <v>0.25</v>
      </c>
      <c r="H58" s="79">
        <f>VLOOKUP(OverzichtVloer20[[#This Row],[Code Taak]],InvulVloer19[],3,3)*F58*G58</f>
        <v>0</v>
      </c>
      <c r="I58" s="80">
        <f>OverzichtVloer20[[#This Row],[Kosten/jaar excl. BTW]]*1.21</f>
        <v>0</v>
      </c>
      <c r="M58" s="69"/>
    </row>
    <row r="59" spans="1:13" ht="14.25" customHeight="1">
      <c r="A59" s="75">
        <v>7</v>
      </c>
      <c r="B59" s="76" t="str">
        <f>VLOOKUP(OverzichtVloer20[[#This Row],[Code Locatie]],Locaties[],2,0)</f>
        <v xml:space="preserve">Koningsschool </v>
      </c>
      <c r="C59" s="75">
        <v>4</v>
      </c>
      <c r="D59" s="153" t="str">
        <f>IF(Vloeronderhoud!$C59&gt;0,VLOOKUP(Vloeronderhoud!$C59,$A$8:$B$18,2,FALSE),"")</f>
        <v>Tapijtreinigen, sproei-extractiemethode</v>
      </c>
      <c r="E59" s="77" t="s">
        <v>17</v>
      </c>
      <c r="F59" s="78">
        <f>SUMIFS('Ruimtestaat'!$M:$M,'Ruimtestaat'!K:K,Vloeronderhoud!E59,'Ruimtestaat'!A:A,Vloeronderhoud!A59)</f>
        <v>138.5</v>
      </c>
      <c r="G59" s="62">
        <v>1</v>
      </c>
      <c r="H59" s="79">
        <f>VLOOKUP(OverzichtVloer20[[#This Row],[Code Taak]],InvulVloer19[],3,3)*F59*G59</f>
        <v>0</v>
      </c>
      <c r="I59" s="80">
        <f>OverzichtVloer20[[#This Row],[Kosten/jaar excl. BTW]]*1.21</f>
        <v>0</v>
      </c>
      <c r="M59" s="69"/>
    </row>
    <row r="60" spans="1:13" ht="14.25" customHeight="1">
      <c r="A60" s="75">
        <v>7</v>
      </c>
      <c r="B60" s="76" t="str">
        <f>VLOOKUP(OverzichtVloer20[[#This Row],[Code Locatie]],Locaties[],2,0)</f>
        <v xml:space="preserve">Koningsschool </v>
      </c>
      <c r="C60" s="75">
        <v>9</v>
      </c>
      <c r="D60" s="153" t="str">
        <f>IF(Vloeronderhoud!$C60&gt;0,VLOOKUP(Vloeronderhoud!$C60,$A$8:$B$18,2,FALSE),"")</f>
        <v>Machinaal schrobben en droogzuigen</v>
      </c>
      <c r="E60" s="77" t="s">
        <v>20</v>
      </c>
      <c r="F60" s="78">
        <f>SUMIFS('Ruimtestaat'!$M:$M,'Ruimtestaat'!K:K,Vloeronderhoud!E60,'Ruimtestaat'!A:A,Vloeronderhoud!A60)</f>
        <v>75</v>
      </c>
      <c r="G60" s="62">
        <v>1</v>
      </c>
      <c r="H60" s="79">
        <f>VLOOKUP(OverzichtVloer20[[#This Row],[Code Taak]],InvulVloer19[],3,3)*F60*G60</f>
        <v>0</v>
      </c>
      <c r="I60" s="80">
        <f>OverzichtVloer20[[#This Row],[Kosten/jaar excl. BTW]]*1.21</f>
        <v>0</v>
      </c>
      <c r="M60" s="69"/>
    </row>
    <row r="61" spans="1:13" ht="14.25" customHeight="1">
      <c r="A61" s="75">
        <v>8</v>
      </c>
      <c r="B61" s="76" t="str">
        <f>VLOOKUP(OverzichtVloer20[[#This Row],[Code Locatie]],Locaties[],2,0)</f>
        <v>Willem van Oranje – Wijk en Aalburg</v>
      </c>
      <c r="C61" s="75">
        <v>1</v>
      </c>
      <c r="D61" s="153" t="str">
        <f>IF(Vloeronderhoud!$C61&gt;0,VLOOKUP(Vloeronderhoud!$C61,$A$8:$B$18,2,FALSE),"")</f>
        <v>Sprayen/opblokken</v>
      </c>
      <c r="E61" s="77" t="s">
        <v>18</v>
      </c>
      <c r="F61" s="78">
        <f>SUMIFS('Ruimtestaat'!$M:$M,'Ruimtestaat'!K:K,Vloeronderhoud!E61,'Ruimtestaat'!A:A,Vloeronderhoud!A61)</f>
        <v>4269.8699999999981</v>
      </c>
      <c r="G61" s="62">
        <v>1</v>
      </c>
      <c r="H61" s="79">
        <f>VLOOKUP(OverzichtVloer20[[#This Row],[Code Taak]],InvulVloer19[],3,3)*F61*G61</f>
        <v>0</v>
      </c>
      <c r="I61" s="80">
        <f>OverzichtVloer20[[#This Row],[Kosten/jaar excl. BTW]]*1.21</f>
        <v>0</v>
      </c>
      <c r="M61" s="69"/>
    </row>
    <row r="62" spans="1:13" ht="14.25" customHeight="1">
      <c r="A62" s="75">
        <v>8</v>
      </c>
      <c r="B62" s="76" t="str">
        <f>VLOOKUP(OverzichtVloer20[[#This Row],[Code Locatie]],Locaties[],2,0)</f>
        <v>Willem van Oranje – Wijk en Aalburg</v>
      </c>
      <c r="C62" s="75">
        <v>2</v>
      </c>
      <c r="D62" s="153" t="str">
        <f>IF(Vloeronderhoud!$C62&gt;0,VLOOKUP(Vloeronderhoud!$C62,$A$8:$B$18,2,FALSE),"")</f>
        <v>Topstrippen en conserveren</v>
      </c>
      <c r="E62" s="77" t="s">
        <v>18</v>
      </c>
      <c r="F62" s="78">
        <f>SUMIFS('Ruimtestaat'!$M:$M,'Ruimtestaat'!K:K,Vloeronderhoud!E62,'Ruimtestaat'!A:A,Vloeronderhoud!A62)</f>
        <v>4269.8699999999981</v>
      </c>
      <c r="G62" s="62">
        <v>1</v>
      </c>
      <c r="H62" s="79">
        <f>VLOOKUP(OverzichtVloer20[[#This Row],[Code Taak]],InvulVloer19[],3,3)*F62*G62</f>
        <v>0</v>
      </c>
      <c r="I62" s="80">
        <f>OverzichtVloer20[[#This Row],[Kosten/jaar excl. BTW]]*1.21</f>
        <v>0</v>
      </c>
      <c r="M62" s="69"/>
    </row>
    <row r="63" spans="1:13" ht="14.25" customHeight="1">
      <c r="A63" s="75">
        <v>8</v>
      </c>
      <c r="B63" s="76" t="str">
        <f>VLOOKUP(OverzichtVloer20[[#This Row],[Code Locatie]],Locaties[],2,0)</f>
        <v>Willem van Oranje – Wijk en Aalburg</v>
      </c>
      <c r="C63" s="75">
        <v>3</v>
      </c>
      <c r="D63" s="153" t="str">
        <f>IF(Vloeronderhoud!$C63&gt;0,VLOOKUP(Vloeronderhoud!$C63,$A$8:$B$18,2,FALSE),"")</f>
        <v>Diepstrippen, sealen en conserveren</v>
      </c>
      <c r="E63" s="77" t="s">
        <v>18</v>
      </c>
      <c r="F63" s="78">
        <f>SUMIFS('Ruimtestaat'!$M:$M,'Ruimtestaat'!K:K,Vloeronderhoud!E63,'Ruimtestaat'!A:A,Vloeronderhoud!A63)</f>
        <v>4269.8699999999981</v>
      </c>
      <c r="G63" s="62">
        <v>0.25</v>
      </c>
      <c r="H63" s="79">
        <f>VLOOKUP(OverzichtVloer20[[#This Row],[Code Taak]],InvulVloer19[],3,3)*F63*G63</f>
        <v>0</v>
      </c>
      <c r="I63" s="80">
        <f>OverzichtVloer20[[#This Row],[Kosten/jaar excl. BTW]]*1.21</f>
        <v>0</v>
      </c>
      <c r="M63" s="69"/>
    </row>
    <row r="64" spans="1:13" ht="14.25" customHeight="1">
      <c r="A64" s="75">
        <v>8</v>
      </c>
      <c r="B64" s="76" t="str">
        <f>VLOOKUP(OverzichtVloer20[[#This Row],[Code Locatie]],Locaties[],2,0)</f>
        <v>Willem van Oranje – Wijk en Aalburg</v>
      </c>
      <c r="C64" s="75">
        <v>4</v>
      </c>
      <c r="D64" s="153" t="str">
        <f>IF(Vloeronderhoud!$C64&gt;0,VLOOKUP(Vloeronderhoud!$C64,$A$8:$B$18,2,FALSE),"")</f>
        <v>Tapijtreinigen, sproei-extractiemethode</v>
      </c>
      <c r="E64" s="77" t="s">
        <v>17</v>
      </c>
      <c r="F64" s="78">
        <f>SUMIFS('Ruimtestaat'!$M:$M,'Ruimtestaat'!K:K,Vloeronderhoud!E64,'Ruimtestaat'!A:A,Vloeronderhoud!A64)</f>
        <v>297.8</v>
      </c>
      <c r="G64" s="62">
        <v>1</v>
      </c>
      <c r="H64" s="79">
        <f>VLOOKUP(OverzichtVloer20[[#This Row],[Code Taak]],InvulVloer19[],3,3)*F64*G64</f>
        <v>0</v>
      </c>
      <c r="I64" s="80">
        <f>OverzichtVloer20[[#This Row],[Kosten/jaar excl. BTW]]*1.21</f>
        <v>0</v>
      </c>
      <c r="M64" s="69"/>
    </row>
    <row r="65" spans="1:13" ht="14.25" customHeight="1">
      <c r="A65" s="75">
        <v>8</v>
      </c>
      <c r="B65" s="76" t="str">
        <f>VLOOKUP(OverzichtVloer20[[#This Row],[Code Locatie]],Locaties[],2,0)</f>
        <v>Willem van Oranje – Wijk en Aalburg</v>
      </c>
      <c r="C65" s="75">
        <v>7</v>
      </c>
      <c r="D65" s="153" t="str">
        <f>IF(Vloeronderhoud!$C65&gt;0,VLOOKUP(Vloeronderhoud!$C65,$A$8:$B$18,2,FALSE),"")</f>
        <v>Olieen houten vloeren</v>
      </c>
      <c r="E65" s="77" t="s">
        <v>94</v>
      </c>
      <c r="F65" s="78">
        <f>SUMIFS('Ruimtestaat'!$M:$M,'Ruimtestaat'!K:K,Vloeronderhoud!E65,'Ruimtestaat'!A:A,Vloeronderhoud!A65)</f>
        <v>212.3</v>
      </c>
      <c r="G65" s="62">
        <v>1</v>
      </c>
      <c r="H65" s="79">
        <f>VLOOKUP(OverzichtVloer20[[#This Row],[Code Taak]],InvulVloer19[],3,3)*F65*G65</f>
        <v>0</v>
      </c>
      <c r="I65" s="80">
        <f>OverzichtVloer20[[#This Row],[Kosten/jaar excl. BTW]]*1.21</f>
        <v>0</v>
      </c>
      <c r="M65" s="69"/>
    </row>
    <row r="66" spans="1:13" ht="14.25" customHeight="1">
      <c r="A66" s="75">
        <v>8</v>
      </c>
      <c r="B66" s="76" t="str">
        <f>VLOOKUP(OverzichtVloer20[[#This Row],[Code Locatie]],Locaties[],2,0)</f>
        <v>Willem van Oranje – Wijk en Aalburg</v>
      </c>
      <c r="C66" s="75">
        <v>9</v>
      </c>
      <c r="D66" s="153" t="str">
        <f>IF(Vloeronderhoud!$C66&gt;0,VLOOKUP(Vloeronderhoud!$C66,$A$8:$B$18,2,FALSE),"")</f>
        <v>Machinaal schrobben en droogzuigen</v>
      </c>
      <c r="E66" s="77" t="s">
        <v>19</v>
      </c>
      <c r="F66" s="78">
        <f>SUMIFS('Ruimtestaat'!$M:$M,'Ruimtestaat'!K:K,Vloeronderhoud!E66,'Ruimtestaat'!A:A,Vloeronderhoud!A66)</f>
        <v>2142.5300000000002</v>
      </c>
      <c r="G66" s="62">
        <v>1</v>
      </c>
      <c r="H66" s="79">
        <f>VLOOKUP(OverzichtVloer20[[#This Row],[Code Taak]],InvulVloer19[],3,3)*F66*G66</f>
        <v>0</v>
      </c>
      <c r="I66" s="80">
        <f>OverzichtVloer20[[#This Row],[Kosten/jaar excl. BTW]]*1.21</f>
        <v>0</v>
      </c>
      <c r="M66" s="69"/>
    </row>
    <row r="67" spans="1:13" ht="14.25" customHeight="1">
      <c r="A67" s="75">
        <v>8</v>
      </c>
      <c r="B67" s="76" t="str">
        <f>VLOOKUP(OverzichtVloer20[[#This Row],[Code Locatie]],Locaties[],2,0)</f>
        <v>Willem van Oranje – Wijk en Aalburg</v>
      </c>
      <c r="C67" s="75">
        <v>9</v>
      </c>
      <c r="D67" s="153" t="str">
        <f>IF(Vloeronderhoud!$C67&gt;0,VLOOKUP(Vloeronderhoud!$C67,$A$8:$B$18,2,FALSE),"")</f>
        <v>Machinaal schrobben en droogzuigen</v>
      </c>
      <c r="E67" s="77" t="s">
        <v>20</v>
      </c>
      <c r="F67" s="78">
        <f>SUMIFS('Ruimtestaat'!$M:$M,'Ruimtestaat'!K:K,Vloeronderhoud!E67,'Ruimtestaat'!A:A,Vloeronderhoud!A67)</f>
        <v>169</v>
      </c>
      <c r="G67" s="62">
        <v>1</v>
      </c>
      <c r="H67" s="79">
        <f>VLOOKUP(OverzichtVloer20[[#This Row],[Code Taak]],InvulVloer19[],3,3)*F67*G67</f>
        <v>0</v>
      </c>
      <c r="I67" s="80">
        <f>OverzichtVloer20[[#This Row],[Kosten/jaar excl. BTW]]*1.21</f>
        <v>0</v>
      </c>
      <c r="M67" s="69"/>
    </row>
    <row r="68" spans="1:13" ht="14.25" customHeight="1">
      <c r="A68" s="81"/>
      <c r="B68" s="82" t="s">
        <v>4</v>
      </c>
      <c r="C68" s="81"/>
      <c r="D68" s="83"/>
      <c r="E68" s="81"/>
      <c r="F68" s="84"/>
      <c r="G68" s="81"/>
      <c r="H68" s="85">
        <f>SUBTOTAL(109,OverzichtVloer20[Kosten/jaar excl. BTW])</f>
        <v>0</v>
      </c>
      <c r="I68" s="85">
        <f>SUBTOTAL(109,OverzichtVloer20[Kosten/jaar incl BTW])</f>
        <v>0</v>
      </c>
      <c r="M68" s="69"/>
    </row>
    <row r="69" spans="1:13" ht="14.25" customHeight="1">
      <c r="A69" s="86"/>
      <c r="C69" s="62"/>
      <c r="D69" s="62"/>
      <c r="E69" s="62"/>
      <c r="F69" s="74"/>
      <c r="G69" s="87"/>
      <c r="H69" s="64"/>
      <c r="M69" s="69"/>
    </row>
    <row r="70" spans="1:13" ht="14.25" customHeight="1">
      <c r="M70" s="69"/>
    </row>
    <row r="71" spans="1:13" ht="14.25" customHeight="1">
      <c r="M71" s="69"/>
    </row>
  </sheetData>
  <sheetProtection algorithmName="SHA-512" hashValue="3hf2zUz3ILjdMIc5lIC9zS4tuhODPvoxylZ9ZvUWOG/uVOyyB8voNIffp/F1WMDitF3l0SoO5Vu7BUNCe5aJVg==" saltValue="zm+v+dgKluLB15UaMgZJ1Q==" spinCount="100000" sheet="1" objects="1" scenarios="1" autoFilter="0"/>
  <mergeCells count="3">
    <mergeCell ref="A1:H1"/>
    <mergeCell ref="A2:H2"/>
    <mergeCell ref="E7:I7"/>
  </mergeCells>
  <pageMargins left="0.70866141732283472" right="0.70866141732283472" top="0.35433070866141736" bottom="0.47244094488188981" header="0.31496062992125984" footer="0.31496062992125984"/>
  <pageSetup paperSize="9" scale="55" fitToHeight="0" orientation="landscape" r:id="rId1"/>
  <headerFooter alignWithMargins="0">
    <oddFooter>&amp;L&amp;F&amp;C&amp;D&amp;R&amp;A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61">
    <tabColor theme="0" tint="-0.14999847407452621"/>
  </sheetPr>
  <dimension ref="A1:H40"/>
  <sheetViews>
    <sheetView showGridLines="0" tabSelected="1" view="pageBreakPreview" topLeftCell="A11" zoomScaleNormal="100" zoomScaleSheetLayoutView="100" workbookViewId="0">
      <selection activeCell="A21" sqref="A21"/>
    </sheetView>
  </sheetViews>
  <sheetFormatPr defaultColWidth="9.109375" defaultRowHeight="18.75" customHeight="1"/>
  <cols>
    <col min="1" max="1" width="13.6640625" style="90" customWidth="1"/>
    <col min="2" max="2" width="31.5546875" style="89" customWidth="1"/>
    <col min="3" max="5" width="23.33203125" style="90" customWidth="1"/>
    <col min="6" max="6" width="23.5546875" style="90" customWidth="1"/>
    <col min="7" max="7" width="23.33203125" style="90" customWidth="1"/>
    <col min="8" max="8" width="22.6640625" style="91" customWidth="1"/>
    <col min="9" max="9" width="20.5546875" style="90" customWidth="1"/>
    <col min="10" max="10" width="15.88671875" style="90" customWidth="1"/>
    <col min="11" max="16384" width="9.109375" style="90"/>
  </cols>
  <sheetData>
    <row r="1" spans="1:8" s="4" customFormat="1" ht="17.25" customHeight="1">
      <c r="A1" s="154" t="s">
        <v>55</v>
      </c>
      <c r="B1" s="154"/>
      <c r="C1" s="154"/>
      <c r="D1" s="154"/>
      <c r="E1" s="154"/>
      <c r="F1" s="154"/>
      <c r="G1" s="154"/>
      <c r="H1" s="88"/>
    </row>
    <row r="2" spans="1:8" s="4" customFormat="1" ht="15" customHeight="1">
      <c r="A2" s="155"/>
      <c r="B2" s="156"/>
      <c r="C2" s="156"/>
      <c r="D2" s="156"/>
      <c r="E2" s="156"/>
      <c r="F2" s="156"/>
      <c r="G2" s="156"/>
      <c r="H2" s="88"/>
    </row>
    <row r="3" spans="1:8" s="5" customFormat="1" ht="12">
      <c r="B3" s="7"/>
      <c r="H3" s="88"/>
    </row>
    <row r="4" spans="1:8" ht="12">
      <c r="A4" s="89"/>
      <c r="B4" s="90"/>
    </row>
    <row r="5" spans="1:8" ht="12">
      <c r="A5" s="10" t="s">
        <v>62</v>
      </c>
      <c r="B5" s="90"/>
    </row>
    <row r="6" spans="1:8" s="92" customFormat="1" ht="25.5" customHeight="1">
      <c r="A6" s="124" t="s">
        <v>53</v>
      </c>
      <c r="B6" s="125" t="s">
        <v>34</v>
      </c>
      <c r="C6" s="124" t="s">
        <v>49</v>
      </c>
    </row>
    <row r="7" spans="1:8" s="92" customFormat="1" ht="18.75" customHeight="1">
      <c r="A7" s="2">
        <v>1</v>
      </c>
      <c r="B7" s="1" t="str">
        <f>VLOOKUP(Samenvattingschoonmaak[[#This Row],[Code Locatie]],Locaties[],2,0)</f>
        <v>SBO De Leilinde</v>
      </c>
      <c r="C7" s="93">
        <f>SUMIF('Ruimtestaat'!$A:$A,Totalisatie!$A7,'Ruimtestaat'!$M:$M)</f>
        <v>862.69999999999993</v>
      </c>
    </row>
    <row r="8" spans="1:8" s="92" customFormat="1" ht="18.75" customHeight="1">
      <c r="A8" s="2">
        <v>2</v>
      </c>
      <c r="B8" s="1" t="str">
        <f>VLOOKUP(Samenvattingschoonmaak[[#This Row],[Code Locatie]],Locaties[],2,0)</f>
        <v>ISK Wereldschool - Sprang-Capelle</v>
      </c>
      <c r="C8" s="93">
        <f>SUMIF('Ruimtestaat'!$A:$A,Totalisatie!$A8,'Ruimtestaat'!$M:$M)</f>
        <v>1417.3999999999999</v>
      </c>
    </row>
    <row r="9" spans="1:8" s="92" customFormat="1" ht="18.75" customHeight="1">
      <c r="A9" s="2">
        <v>3</v>
      </c>
      <c r="B9" s="1" t="str">
        <f>VLOOKUP(Samenvattingschoonmaak[[#This Row],[Code Locatie]],Locaties[],2,0)</f>
        <v>ISK Wereldschool - Waalwijk</v>
      </c>
      <c r="C9" s="93">
        <f>SUMIF('Ruimtestaat'!$A:$A,Totalisatie!$A9,'Ruimtestaat'!$M:$M)</f>
        <v>839.66</v>
      </c>
    </row>
    <row r="10" spans="1:8" s="92" customFormat="1" ht="18.75" customHeight="1">
      <c r="A10" s="2">
        <v>4</v>
      </c>
      <c r="B10" s="1" t="str">
        <f>VLOOKUP(Samenvattingschoonmaak[[#This Row],[Code Locatie]],Locaties[],2,0)</f>
        <v xml:space="preserve">MET Praktijkonderwijs </v>
      </c>
      <c r="C10" s="93">
        <f>SUMIF('Ruimtestaat'!$A:$A,Totalisatie!$A10,'Ruimtestaat'!$M:$M)</f>
        <v>6927.4</v>
      </c>
    </row>
    <row r="11" spans="1:8" ht="18.75" customHeight="1">
      <c r="A11" s="2">
        <v>5</v>
      </c>
      <c r="B11" s="1" t="str">
        <f>VLOOKUP(Samenvattingschoonmaak[[#This Row],[Code Locatie]],Locaties[],2,0)</f>
        <v>Willem van Oranje – Waalwijk</v>
      </c>
      <c r="C11" s="93">
        <f>SUMIF('Ruimtestaat'!$A:$A,Totalisatie!$A11,'Ruimtestaat'!$M:$M)</f>
        <v>2966.3999999999996</v>
      </c>
      <c r="H11" s="90"/>
    </row>
    <row r="12" spans="1:8" ht="18.75" customHeight="1">
      <c r="A12" s="2">
        <v>6</v>
      </c>
      <c r="B12" s="1" t="str">
        <f>VLOOKUP(Samenvattingschoonmaak[[#This Row],[Code Locatie]],Locaties[],2,0)</f>
        <v>Juliana van Stolbergschool</v>
      </c>
      <c r="C12" s="93">
        <f>SUMIF('Ruimtestaat'!$A:$A,Totalisatie!$A12,'Ruimtestaat'!$M:$M)</f>
        <v>2672.8000000000011</v>
      </c>
      <c r="H12" s="90"/>
    </row>
    <row r="13" spans="1:8" ht="18.75" customHeight="1">
      <c r="A13" s="2">
        <v>7</v>
      </c>
      <c r="B13" s="1" t="str">
        <f>VLOOKUP(Samenvattingschoonmaak[[#This Row],[Code Locatie]],Locaties[],2,0)</f>
        <v xml:space="preserve">Koningsschool </v>
      </c>
      <c r="C13" s="93">
        <f>SUMIF('Ruimtestaat'!$A:$A,Totalisatie!$A13,'Ruimtestaat'!$M:$M)</f>
        <v>1743.1</v>
      </c>
      <c r="H13" s="90"/>
    </row>
    <row r="14" spans="1:8" ht="18.75" customHeight="1">
      <c r="A14" s="2">
        <v>8</v>
      </c>
      <c r="B14" s="1" t="str">
        <f>VLOOKUP(Samenvattingschoonmaak[[#This Row],[Code Locatie]],Locaties[],2,0)</f>
        <v>Willem van Oranje – Wijk en Aalburg</v>
      </c>
      <c r="C14" s="93">
        <f>SUMIF('Ruimtestaat'!$A:$A,Totalisatie!$A14,'Ruimtestaat'!$M:$M)</f>
        <v>7091.5</v>
      </c>
      <c r="H14" s="90"/>
    </row>
    <row r="15" spans="1:8" s="92" customFormat="1" ht="18.75" customHeight="1">
      <c r="A15" s="95"/>
      <c r="B15" s="96" t="s">
        <v>4</v>
      </c>
      <c r="C15" s="97">
        <f>SUBTOTAL(109,Samenvattingschoonmaak[Oppervlakte i/o])</f>
        <v>24520.959999999999</v>
      </c>
    </row>
    <row r="16" spans="1:8" ht="18.75" customHeight="1">
      <c r="A16" s="89"/>
      <c r="B16" s="90"/>
    </row>
    <row r="17" spans="1:8" ht="18.75" customHeight="1">
      <c r="A17" s="10" t="s">
        <v>50</v>
      </c>
      <c r="B17" s="99"/>
      <c r="C17" s="99"/>
      <c r="D17" s="99"/>
      <c r="E17" s="99"/>
      <c r="F17" s="99"/>
    </row>
    <row r="18" spans="1:8" ht="36.75" customHeight="1">
      <c r="A18" s="124" t="s">
        <v>53</v>
      </c>
      <c r="B18" s="125" t="s">
        <v>56</v>
      </c>
      <c r="C18" s="126" t="s">
        <v>91</v>
      </c>
      <c r="D18" s="127" t="s">
        <v>92</v>
      </c>
      <c r="H18" s="90"/>
    </row>
    <row r="19" spans="1:8" ht="18.75" customHeight="1">
      <c r="A19" s="2">
        <v>1</v>
      </c>
      <c r="B19" s="1" t="str">
        <f>VLOOKUP(Totalisatie[[#This Row],[Code Locatie]],Locaties[],2,0)</f>
        <v>SBO De Leilinde</v>
      </c>
      <c r="C19" s="100">
        <f ca="1">SUMIF(OverzichtVloer20[[#All],[Code Locatie]:[Kosten/jaar excl. BTW]],Totalisatie[[#This Row],[Code Locatie]],OverzichtVloer20[[#Headers],[#Data],[Kosten/jaar excl. BTW]])</f>
        <v>0</v>
      </c>
      <c r="D19" s="94">
        <f ca="1">SUM(Totalisatie[[#This Row],[Vloeronderhoud
Kosten / jaar excl btw]])</f>
        <v>0</v>
      </c>
      <c r="H19" s="90"/>
    </row>
    <row r="20" spans="1:8" ht="18.75" customHeight="1">
      <c r="A20" s="2">
        <v>2</v>
      </c>
      <c r="B20" s="1" t="str">
        <f>VLOOKUP(Totalisatie[[#This Row],[Code Locatie]],Locaties[],2,0)</f>
        <v>ISK Wereldschool - Sprang-Capelle</v>
      </c>
      <c r="C20" s="100">
        <f ca="1">SUMIF(OverzichtVloer20[[#All],[Code Locatie]:[Kosten/jaar excl. BTW]],Totalisatie[[#This Row],[Code Locatie]],OverzichtVloer20[[#Headers],[#Data],[Kosten/jaar excl. BTW]])</f>
        <v>0</v>
      </c>
      <c r="D20" s="94">
        <f ca="1">SUM(Totalisatie[[#This Row],[Vloeronderhoud
Kosten / jaar excl btw]])</f>
        <v>0</v>
      </c>
      <c r="H20" s="90"/>
    </row>
    <row r="21" spans="1:8" ht="18.75" customHeight="1">
      <c r="A21" s="2">
        <v>3</v>
      </c>
      <c r="B21" s="1" t="str">
        <f>VLOOKUP(Totalisatie[[#This Row],[Code Locatie]],Locaties[],2,0)</f>
        <v>ISK Wereldschool - Waalwijk</v>
      </c>
      <c r="C21" s="100">
        <f ca="1">SUMIF(OverzichtVloer20[[#All],[Code Locatie]:[Kosten/jaar excl. BTW]],Totalisatie[[#This Row],[Code Locatie]],OverzichtVloer20[[#Headers],[#Data],[Kosten/jaar excl. BTW]])</f>
        <v>0</v>
      </c>
      <c r="D21" s="94">
        <f ca="1">SUM(Totalisatie[[#This Row],[Vloeronderhoud
Kosten / jaar excl btw]])</f>
        <v>0</v>
      </c>
      <c r="H21" s="90"/>
    </row>
    <row r="22" spans="1:8" ht="18.75" customHeight="1">
      <c r="A22" s="2">
        <v>4</v>
      </c>
      <c r="B22" s="1" t="str">
        <f>VLOOKUP(Totalisatie[[#This Row],[Code Locatie]],Locaties[],2,0)</f>
        <v xml:space="preserve">MET Praktijkonderwijs </v>
      </c>
      <c r="C22" s="100">
        <f ca="1">SUMIF(OverzichtVloer20[[#All],[Code Locatie]:[Kosten/jaar excl. BTW]],Totalisatie[[#This Row],[Code Locatie]],OverzichtVloer20[[#Headers],[#Data],[Kosten/jaar excl. BTW]])</f>
        <v>0</v>
      </c>
      <c r="D22" s="94">
        <f ca="1">SUM(Totalisatie[[#This Row],[Vloeronderhoud
Kosten / jaar excl btw]])</f>
        <v>0</v>
      </c>
      <c r="H22" s="90"/>
    </row>
    <row r="23" spans="1:8" ht="18.75" customHeight="1">
      <c r="A23" s="2">
        <v>5</v>
      </c>
      <c r="B23" s="1" t="str">
        <f>VLOOKUP(Totalisatie[[#This Row],[Code Locatie]],Locaties[],2,0)</f>
        <v>Willem van Oranje – Waalwijk</v>
      </c>
      <c r="C23" s="100">
        <f ca="1">SUMIF(OverzichtVloer20[[#All],[Code Locatie]:[Kosten/jaar excl. BTW]],Totalisatie[[#This Row],[Code Locatie]],OverzichtVloer20[[#Headers],[#Data],[Kosten/jaar excl. BTW]])</f>
        <v>0</v>
      </c>
      <c r="D23" s="94">
        <f ca="1">SUM(Totalisatie[[#This Row],[Vloeronderhoud
Kosten / jaar excl btw]])</f>
        <v>0</v>
      </c>
      <c r="H23" s="90"/>
    </row>
    <row r="24" spans="1:8" ht="18.75" customHeight="1">
      <c r="A24" s="2">
        <v>6</v>
      </c>
      <c r="B24" s="1" t="str">
        <f>VLOOKUP(Totalisatie[[#This Row],[Code Locatie]],Locaties[],2,0)</f>
        <v>Juliana van Stolbergschool</v>
      </c>
      <c r="C24" s="100">
        <f ca="1">SUMIF(OverzichtVloer20[[#All],[Code Locatie]:[Kosten/jaar excl. BTW]],Totalisatie[[#This Row],[Code Locatie]],OverzichtVloer20[[#Headers],[#Data],[Kosten/jaar excl. BTW]])</f>
        <v>0</v>
      </c>
      <c r="D24" s="94">
        <f ca="1">SUM(Totalisatie[[#This Row],[Vloeronderhoud
Kosten / jaar excl btw]])</f>
        <v>0</v>
      </c>
      <c r="H24" s="90"/>
    </row>
    <row r="25" spans="1:8" ht="18.75" customHeight="1">
      <c r="A25" s="2">
        <v>7</v>
      </c>
      <c r="B25" s="1" t="str">
        <f>VLOOKUP(Totalisatie[[#This Row],[Code Locatie]],Locaties[],2,0)</f>
        <v xml:space="preserve">Koningsschool </v>
      </c>
      <c r="C25" s="100">
        <f ca="1">SUMIF(OverzichtVloer20[[#All],[Code Locatie]:[Kosten/jaar excl. BTW]],Totalisatie[[#This Row],[Code Locatie]],OverzichtVloer20[[#Headers],[#Data],[Kosten/jaar excl. BTW]])</f>
        <v>0</v>
      </c>
      <c r="D25" s="94">
        <f ca="1">SUM(Totalisatie[[#This Row],[Vloeronderhoud
Kosten / jaar excl btw]])</f>
        <v>0</v>
      </c>
      <c r="H25" s="90"/>
    </row>
    <row r="26" spans="1:8" ht="18.75" customHeight="1">
      <c r="A26" s="2">
        <v>8</v>
      </c>
      <c r="B26" s="1" t="str">
        <f>VLOOKUP(Totalisatie[[#This Row],[Code Locatie]],Locaties[],2,0)</f>
        <v>Willem van Oranje – Wijk en Aalburg</v>
      </c>
      <c r="C26" s="100">
        <f ca="1">SUMIF(OverzichtVloer20[[#All],[Code Locatie]:[Kosten/jaar excl. BTW]],Totalisatie[[#This Row],[Code Locatie]],OverzichtVloer20[[#Headers],[#Data],[Kosten/jaar excl. BTW]])</f>
        <v>0</v>
      </c>
      <c r="D26" s="94">
        <f ca="1">SUM(Totalisatie[[#This Row],[Vloeronderhoud
Kosten / jaar excl btw]])</f>
        <v>0</v>
      </c>
      <c r="H26" s="90"/>
    </row>
    <row r="27" spans="1:8" ht="18.75" customHeight="1">
      <c r="A27" s="95"/>
      <c r="B27" s="96" t="s">
        <v>4</v>
      </c>
      <c r="C27" s="98">
        <f ca="1">SUBTOTAL(109,Totalisatie[Vloeronderhoud
Kosten / jaar excl btw])</f>
        <v>0</v>
      </c>
      <c r="D27" s="98">
        <f ca="1">SUBTOTAL(109,Totalisatie[Totaalprijs
Kosten / jaar excl. btw])</f>
        <v>0</v>
      </c>
      <c r="H27" s="90"/>
    </row>
    <row r="28" spans="1:8" ht="18.75" customHeight="1">
      <c r="A28" s="89"/>
      <c r="B28" s="90"/>
      <c r="C28" s="101"/>
      <c r="D28" s="102"/>
      <c r="E28" s="102"/>
      <c r="F28" s="102"/>
      <c r="G28" s="102"/>
    </row>
    <row r="29" spans="1:8" ht="18.75" customHeight="1">
      <c r="A29" s="89"/>
      <c r="B29" s="90"/>
    </row>
    <row r="30" spans="1:8" ht="12">
      <c r="A30" s="10" t="s">
        <v>57</v>
      </c>
      <c r="B30" s="90"/>
    </row>
    <row r="31" spans="1:8" ht="18.75" customHeight="1">
      <c r="A31" s="160" t="s">
        <v>61</v>
      </c>
      <c r="B31" s="161"/>
      <c r="C31" s="162"/>
      <c r="D31" s="162"/>
      <c r="E31" s="162"/>
      <c r="F31" s="162"/>
      <c r="G31" s="163"/>
    </row>
    <row r="32" spans="1:8" ht="18.75" customHeight="1">
      <c r="A32" s="103" t="s">
        <v>31</v>
      </c>
      <c r="B32" s="164" t="s">
        <v>63</v>
      </c>
      <c r="C32" s="165"/>
      <c r="D32" s="103" t="s">
        <v>31</v>
      </c>
      <c r="E32" s="164" t="s">
        <v>63</v>
      </c>
      <c r="F32" s="168"/>
      <c r="G32" s="165"/>
    </row>
    <row r="33" spans="1:7" ht="18.75" customHeight="1">
      <c r="A33" s="104" t="s">
        <v>58</v>
      </c>
      <c r="B33" s="166" t="s">
        <v>63</v>
      </c>
      <c r="C33" s="167"/>
      <c r="D33" s="104" t="s">
        <v>58</v>
      </c>
      <c r="E33" s="166" t="s">
        <v>63</v>
      </c>
      <c r="F33" s="169"/>
      <c r="G33" s="167"/>
    </row>
    <row r="34" spans="1:7" ht="18.75" customHeight="1">
      <c r="A34" s="103" t="s">
        <v>59</v>
      </c>
      <c r="B34" s="164" t="s">
        <v>63</v>
      </c>
      <c r="C34" s="165"/>
      <c r="D34" s="103" t="s">
        <v>59</v>
      </c>
      <c r="E34" s="164" t="s">
        <v>63</v>
      </c>
      <c r="F34" s="168"/>
      <c r="G34" s="165"/>
    </row>
    <row r="35" spans="1:7" ht="37.5" customHeight="1">
      <c r="A35" s="104" t="s">
        <v>60</v>
      </c>
      <c r="B35" s="166" t="s">
        <v>63</v>
      </c>
      <c r="C35" s="167"/>
      <c r="D35" s="104" t="s">
        <v>60</v>
      </c>
      <c r="E35" s="157" t="s">
        <v>63</v>
      </c>
      <c r="F35" s="158"/>
      <c r="G35" s="159"/>
    </row>
    <row r="36" spans="1:7" ht="18.75" customHeight="1">
      <c r="A36" s="103" t="s">
        <v>100</v>
      </c>
      <c r="B36" s="105"/>
      <c r="C36" s="106"/>
      <c r="D36" s="107"/>
      <c r="E36" s="108"/>
      <c r="F36" s="108"/>
      <c r="G36" s="109"/>
    </row>
    <row r="39" spans="1:7" ht="18.75" customHeight="1">
      <c r="E39" s="110"/>
    </row>
    <row r="40" spans="1:7" ht="18.75" customHeight="1">
      <c r="E40" s="102"/>
    </row>
  </sheetData>
  <sheetProtection algorithmName="SHA-512" hashValue="VhcbzxLedWAN3d7Wg3tdTZgwO8z3CjRWL3ywNnLNojWXAqkMomFNFzbeP0ht2z93yk10c0Q5+ywRUUMKVPgZ1A==" saltValue="RTrqqNzJo/3M1t1EKoGyNg==" spinCount="100000" sheet="1" objects="1" scenarios="1"/>
  <mergeCells count="12">
    <mergeCell ref="A1:G1"/>
    <mergeCell ref="A2:G2"/>
    <mergeCell ref="E35:G35"/>
    <mergeCell ref="A31:B31"/>
    <mergeCell ref="C31:G31"/>
    <mergeCell ref="B32:C32"/>
    <mergeCell ref="B33:C33"/>
    <mergeCell ref="B34:C34"/>
    <mergeCell ref="B35:C35"/>
    <mergeCell ref="E32:G32"/>
    <mergeCell ref="E33:G33"/>
    <mergeCell ref="E34:G3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&amp;L&amp;F&amp;C&amp;D&amp;R&amp;A</oddFooter>
  </headerFooter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>2efa8266-43a3-4795-9c43-25202a327fd6-638489389860000000</MigrationWizIdVersion>
    <lcf76f155ced4ddcb4097134ff3c332f0 xmlns="4f7a1ba3-2415-40f8-897f-cbc9e8918319" xsi:nil="true"/>
    <lcf76f155ced4ddcb4097134ff3c332f2 xmlns="4f7a1ba3-2415-40f8-897f-cbc9e8918319" xsi:nil="true"/>
    <MigrationWizId xmlns="4f7a1ba3-2415-40f8-897f-cbc9e8918319">2efa8266-43a3-4795-9c43-25202a327fd6</MigrationWiz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1D780-3B97-493C-9478-2802C9533A1F}">
  <ds:schemaRefs>
    <ds:schemaRef ds:uri="http://www.w3.org/XML/1998/namespace"/>
    <ds:schemaRef ds:uri="http://purl.org/dc/terms/"/>
    <ds:schemaRef ds:uri="5d807127-6dfe-4777-9fc9-8a2ccfc388c3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46c995e6-7f53-48aa-a5ad-a9d38912b46a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AD688436-F59D-4B29-AFB0-F32AC23A6B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952470-B124-415D-8014-2581EF5533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6</vt:i4>
      </vt:variant>
    </vt:vector>
  </HeadingPairs>
  <TitlesOfParts>
    <vt:vector size="11" baseType="lpstr">
      <vt:lpstr>Locaties</vt:lpstr>
      <vt:lpstr>Prestatiefactoren</vt:lpstr>
      <vt:lpstr>Ruimtestaat</vt:lpstr>
      <vt:lpstr>Vloeronderhoud</vt:lpstr>
      <vt:lpstr>Totalisatie</vt:lpstr>
      <vt:lpstr>Prestatiefactoren!Afdrukbereik</vt:lpstr>
      <vt:lpstr>'Ruimtestaat'!Afdrukbereik</vt:lpstr>
      <vt:lpstr>Totalisatie!Afdrukbereik</vt:lpstr>
      <vt:lpstr>Vloeronderhoud!Afdrukbereik</vt:lpstr>
      <vt:lpstr>'Ruimtestaat'!Afdruktitels</vt:lpstr>
      <vt:lpstr>Vloeronderhoud!Invulvloer1</vt:lpstr>
    </vt:vector>
  </TitlesOfParts>
  <Company>Facet Facilitaire Diensten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calculatiesysteem</dc:title>
  <dc:creator>Inkada</dc:creator>
  <cp:lastModifiedBy>Nikki Wonnink | Inkada</cp:lastModifiedBy>
  <cp:lastPrinted>2021-12-20T08:38:13Z</cp:lastPrinted>
  <dcterms:created xsi:type="dcterms:W3CDTF">1999-03-23T11:24:21Z</dcterms:created>
  <dcterms:modified xsi:type="dcterms:W3CDTF">2026-03-09T16:03:23Z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