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ustomProperty1.bin" ContentType="application/vnd.openxmlformats-officedocument.spreadsheetml.customProperty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updateLinks="never"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adjustconsulting.sharepoint.com/sites/BUInkada/Gedeelde documenten/10 Projecten/Willem van Oranje Onderwijsgroep/Vloeronderhoud 2026/4. Leidraad/"/>
    </mc:Choice>
  </mc:AlternateContent>
  <xr:revisionPtr revIDLastSave="5043" documentId="8_{B720F3D8-E847-4F94-83F0-3CED317F4D25}" xr6:coauthVersionLast="47" xr6:coauthVersionMax="47" xr10:uidLastSave="{319632A8-3185-48F0-9014-5B169F439CE8}"/>
  <bookViews>
    <workbookView xWindow="-108" yWindow="-108" windowWidth="23256" windowHeight="12456" tabRatio="848" activeTab="4" xr2:uid="{00000000-000D-0000-FFFF-FFFF00000000}"/>
  </bookViews>
  <sheets>
    <sheet name="Locaties" sheetId="39" r:id="rId1"/>
    <sheet name="Prestatiefactoren" sheetId="11" r:id="rId2"/>
    <sheet name="Ruimtestaat" sheetId="13" r:id="rId3"/>
    <sheet name="Vloeronderhoud" sheetId="38" r:id="rId4"/>
    <sheet name="Totalisatie" sheetId="19" r:id="rId5"/>
  </sheets>
  <externalReferences>
    <externalReference r:id="rId6"/>
    <externalReference r:id="rId7"/>
  </externalReferences>
  <definedNames>
    <definedName name="_1F" localSheetId="3" hidden="1">[1]Psychiatrie!#REF!</definedName>
    <definedName name="_1F" hidden="1">[1]Psychiatrie!#REF!</definedName>
    <definedName name="_2_0_F" localSheetId="3" hidden="1">[1]Psychiatrie!#REF!</definedName>
    <definedName name="_2_0_F" hidden="1">[1]Psychiatrie!#REF!</definedName>
    <definedName name="_Dist_Bin" localSheetId="3" hidden="1">#REF!</definedName>
    <definedName name="_Dist_Bin" hidden="1">#REF!</definedName>
    <definedName name="_Dist_Values" localSheetId="3" hidden="1">#REF!</definedName>
    <definedName name="_Dist_Values" hidden="1">#REF!</definedName>
    <definedName name="_Fill" localSheetId="3" hidden="1">'[2]#REF'!#REF!</definedName>
    <definedName name="_Fill" hidden="1">'[2]#REF'!#REF!</definedName>
    <definedName name="_xlnm._FilterDatabase" localSheetId="4" hidden="1">Totalisatie!#REF!</definedName>
    <definedName name="_Key1" localSheetId="3" hidden="1">'[2]#REF'!#REF!</definedName>
    <definedName name="_Key1" hidden="1">'[2]#REF'!#REF!</definedName>
    <definedName name="_Order1" hidden="1">255</definedName>
    <definedName name="_Sort" localSheetId="3" hidden="1">#REF!</definedName>
    <definedName name="_Sort" hidden="1">#REF!</definedName>
    <definedName name="_Table1_In1" localSheetId="3" hidden="1">#REF!</definedName>
    <definedName name="_Table1_In1" hidden="1">#REF!</definedName>
    <definedName name="_Table1_Out" localSheetId="3" hidden="1">#REF!</definedName>
    <definedName name="_Table1_Out" hidden="1">#REF!</definedName>
    <definedName name="AccessDatabase" hidden="1">"C:\data\excel\BASISWP.mdb"</definedName>
    <definedName name="_xlnm.Print_Area" localSheetId="1">Prestatiefactoren!$A$1:$E$44</definedName>
    <definedName name="_xlnm.Print_Area" localSheetId="2">'Ruimtestaat'!$A$1:$N$788</definedName>
    <definedName name="_xlnm.Print_Area" localSheetId="4">Totalisatie!$A$1:$I$39</definedName>
    <definedName name="_xlnm.Print_Area" localSheetId="3">Vloeronderhoud!$A$1:$J$69</definedName>
    <definedName name="_xlnm.Print_Titles" localSheetId="2">'Ruimtestaat'!$2:$4</definedName>
    <definedName name="Glas" hidden="1">[1]Psychiatrie!#REF!</definedName>
    <definedName name="Invulglas1">#REF!</definedName>
    <definedName name="Invulvloer1" localSheetId="3">Vloeronderhoud!$A$9:$D$18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" i="13" l="1"/>
  <c r="D6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35" i="13"/>
  <c r="D36" i="13"/>
  <c r="D37" i="13"/>
  <c r="D38" i="13"/>
  <c r="D39" i="13"/>
  <c r="D40" i="13"/>
  <c r="D41" i="13"/>
  <c r="D42" i="13"/>
  <c r="D43" i="13"/>
  <c r="D44" i="13"/>
  <c r="D45" i="13"/>
  <c r="D46" i="13"/>
  <c r="D47" i="13"/>
  <c r="D48" i="13"/>
  <c r="D49" i="13"/>
  <c r="D50" i="13"/>
  <c r="D51" i="13"/>
  <c r="D52" i="13"/>
  <c r="D53" i="13"/>
  <c r="D54" i="13"/>
  <c r="D55" i="13"/>
  <c r="D56" i="13"/>
  <c r="D57" i="13"/>
  <c r="D58" i="13"/>
  <c r="D59" i="13"/>
  <c r="D60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84" i="13"/>
  <c r="D85" i="13"/>
  <c r="D86" i="13"/>
  <c r="D87" i="13"/>
  <c r="D88" i="13"/>
  <c r="D89" i="13"/>
  <c r="D90" i="13"/>
  <c r="D91" i="13"/>
  <c r="D92" i="13"/>
  <c r="D93" i="13"/>
  <c r="D94" i="13"/>
  <c r="D95" i="13"/>
  <c r="D96" i="13"/>
  <c r="D97" i="13"/>
  <c r="D98" i="13"/>
  <c r="D99" i="13"/>
  <c r="D100" i="13"/>
  <c r="D101" i="13"/>
  <c r="D102" i="13"/>
  <c r="D103" i="13"/>
  <c r="D104" i="13"/>
  <c r="D105" i="13"/>
  <c r="D106" i="13"/>
  <c r="D107" i="13"/>
  <c r="D108" i="13"/>
  <c r="D109" i="13"/>
  <c r="D110" i="13"/>
  <c r="D111" i="13"/>
  <c r="D112" i="13"/>
  <c r="D113" i="13"/>
  <c r="D114" i="13"/>
  <c r="D115" i="13"/>
  <c r="D116" i="13"/>
  <c r="D117" i="13"/>
  <c r="D118" i="13"/>
  <c r="D119" i="13"/>
  <c r="D120" i="13"/>
  <c r="D121" i="13"/>
  <c r="D122" i="13"/>
  <c r="D123" i="13"/>
  <c r="D124" i="13"/>
  <c r="D125" i="13"/>
  <c r="D126" i="13"/>
  <c r="D127" i="13"/>
  <c r="D128" i="13"/>
  <c r="D129" i="13"/>
  <c r="D130" i="13"/>
  <c r="D131" i="13"/>
  <c r="D132" i="13"/>
  <c r="D133" i="13"/>
  <c r="D134" i="13"/>
  <c r="D135" i="13"/>
  <c r="D136" i="13"/>
  <c r="D137" i="13"/>
  <c r="D138" i="13"/>
  <c r="D139" i="13"/>
  <c r="D140" i="13"/>
  <c r="D141" i="13"/>
  <c r="D142" i="13"/>
  <c r="D143" i="13"/>
  <c r="D144" i="13"/>
  <c r="D145" i="13"/>
  <c r="D146" i="13"/>
  <c r="D147" i="13"/>
  <c r="D148" i="13"/>
  <c r="D149" i="13"/>
  <c r="D150" i="13"/>
  <c r="D151" i="13"/>
  <c r="D152" i="13"/>
  <c r="D153" i="13"/>
  <c r="D154" i="13"/>
  <c r="D155" i="13"/>
  <c r="D156" i="13"/>
  <c r="D157" i="13"/>
  <c r="D158" i="13"/>
  <c r="D159" i="13"/>
  <c r="D160" i="13"/>
  <c r="D161" i="13"/>
  <c r="D162" i="13"/>
  <c r="D163" i="13"/>
  <c r="D164" i="13"/>
  <c r="D165" i="13"/>
  <c r="D166" i="13"/>
  <c r="D167" i="13"/>
  <c r="D168" i="13"/>
  <c r="D169" i="13"/>
  <c r="D170" i="13"/>
  <c r="D171" i="13"/>
  <c r="D172" i="13"/>
  <c r="D173" i="13"/>
  <c r="D174" i="13"/>
  <c r="D175" i="13"/>
  <c r="D176" i="13"/>
  <c r="D177" i="13"/>
  <c r="D178" i="13"/>
  <c r="D179" i="13"/>
  <c r="D180" i="13"/>
  <c r="D181" i="13"/>
  <c r="D182" i="13"/>
  <c r="D183" i="13"/>
  <c r="D184" i="13"/>
  <c r="D185" i="13"/>
  <c r="D186" i="13"/>
  <c r="D187" i="13"/>
  <c r="D188" i="13"/>
  <c r="D189" i="13"/>
  <c r="D190" i="13"/>
  <c r="D191" i="13"/>
  <c r="D192" i="13"/>
  <c r="D193" i="13"/>
  <c r="D194" i="13"/>
  <c r="D195" i="13"/>
  <c r="D196" i="13"/>
  <c r="D197" i="13"/>
  <c r="D198" i="13"/>
  <c r="D199" i="13"/>
  <c r="D200" i="13"/>
  <c r="D201" i="13"/>
  <c r="D202" i="13"/>
  <c r="D203" i="13"/>
  <c r="D204" i="13"/>
  <c r="D205" i="13"/>
  <c r="D206" i="13"/>
  <c r="D207" i="13"/>
  <c r="D208" i="13"/>
  <c r="D209" i="13"/>
  <c r="D210" i="13"/>
  <c r="D211" i="13"/>
  <c r="D212" i="13"/>
  <c r="D213" i="13"/>
  <c r="D214" i="13"/>
  <c r="D215" i="13"/>
  <c r="D216" i="13"/>
  <c r="D217" i="13"/>
  <c r="D218" i="13"/>
  <c r="D219" i="13"/>
  <c r="D220" i="13"/>
  <c r="D221" i="13"/>
  <c r="D222" i="13"/>
  <c r="D223" i="13"/>
  <c r="D224" i="13"/>
  <c r="D225" i="13"/>
  <c r="D226" i="13"/>
  <c r="D227" i="13"/>
  <c r="D228" i="13"/>
  <c r="D229" i="13"/>
  <c r="D230" i="13"/>
  <c r="D231" i="13"/>
  <c r="D232" i="13"/>
  <c r="D233" i="13"/>
  <c r="D234" i="13"/>
  <c r="D235" i="13"/>
  <c r="D236" i="13"/>
  <c r="D237" i="13"/>
  <c r="D238" i="13"/>
  <c r="D239" i="13"/>
  <c r="D240" i="13"/>
  <c r="D241" i="13"/>
  <c r="D242" i="13"/>
  <c r="D243" i="13"/>
  <c r="D244" i="13"/>
  <c r="D245" i="13"/>
  <c r="D246" i="13"/>
  <c r="D247" i="13"/>
  <c r="D248" i="13"/>
  <c r="D249" i="13"/>
  <c r="D250" i="13"/>
  <c r="D251" i="13"/>
  <c r="D252" i="13"/>
  <c r="D253" i="13"/>
  <c r="D254" i="13"/>
  <c r="D255" i="13"/>
  <c r="D256" i="13"/>
  <c r="D257" i="13"/>
  <c r="D258" i="13"/>
  <c r="D259" i="13"/>
  <c r="D260" i="13"/>
  <c r="D261" i="13"/>
  <c r="D262" i="13"/>
  <c r="D263" i="13"/>
  <c r="D264" i="13"/>
  <c r="D265" i="13"/>
  <c r="D266" i="13"/>
  <c r="D267" i="13"/>
  <c r="D268" i="13"/>
  <c r="D269" i="13"/>
  <c r="D270" i="13"/>
  <c r="D271" i="13"/>
  <c r="D272" i="13"/>
  <c r="D273" i="13"/>
  <c r="D274" i="13"/>
  <c r="D275" i="13"/>
  <c r="D276" i="13"/>
  <c r="D277" i="13"/>
  <c r="D278" i="13"/>
  <c r="D279" i="13"/>
  <c r="D280" i="13"/>
  <c r="D281" i="13"/>
  <c r="D282" i="13"/>
  <c r="D283" i="13"/>
  <c r="D284" i="13"/>
  <c r="D285" i="13"/>
  <c r="D286" i="13"/>
  <c r="D287" i="13"/>
  <c r="D288" i="13"/>
  <c r="D289" i="13"/>
  <c r="D290" i="13"/>
  <c r="D291" i="13"/>
  <c r="D292" i="13"/>
  <c r="D293" i="13"/>
  <c r="D294" i="13"/>
  <c r="D295" i="13"/>
  <c r="D296" i="13"/>
  <c r="D297" i="13"/>
  <c r="D298" i="13"/>
  <c r="D299" i="13"/>
  <c r="D300" i="13"/>
  <c r="D301" i="13"/>
  <c r="D302" i="13"/>
  <c r="D303" i="13"/>
  <c r="D304" i="13"/>
  <c r="D305" i="13"/>
  <c r="D306" i="13"/>
  <c r="D307" i="13"/>
  <c r="D308" i="13"/>
  <c r="D309" i="13"/>
  <c r="D310" i="13"/>
  <c r="D311" i="13"/>
  <c r="D312" i="13"/>
  <c r="D313" i="13"/>
  <c r="D314" i="13"/>
  <c r="D315" i="13"/>
  <c r="D316" i="13"/>
  <c r="D317" i="13"/>
  <c r="D318" i="13"/>
  <c r="D319" i="13"/>
  <c r="D320" i="13"/>
  <c r="D321" i="13"/>
  <c r="D322" i="13"/>
  <c r="D323" i="13"/>
  <c r="D324" i="13"/>
  <c r="D325" i="13"/>
  <c r="D326" i="13"/>
  <c r="D327" i="13"/>
  <c r="D328" i="13"/>
  <c r="D329" i="13"/>
  <c r="D330" i="13"/>
  <c r="D331" i="13"/>
  <c r="D332" i="13"/>
  <c r="D333" i="13"/>
  <c r="D334" i="13"/>
  <c r="D335" i="13"/>
  <c r="D336" i="13"/>
  <c r="D337" i="13"/>
  <c r="D338" i="13"/>
  <c r="D339" i="13"/>
  <c r="D340" i="13"/>
  <c r="D341" i="13"/>
  <c r="D342" i="13"/>
  <c r="D343" i="13"/>
  <c r="D344" i="13"/>
  <c r="D345" i="13"/>
  <c r="D346" i="13"/>
  <c r="D347" i="13"/>
  <c r="D348" i="13"/>
  <c r="D349" i="13"/>
  <c r="D350" i="13"/>
  <c r="D351" i="13"/>
  <c r="D352" i="13"/>
  <c r="D353" i="13"/>
  <c r="D354" i="13"/>
  <c r="D355" i="13"/>
  <c r="D356" i="13"/>
  <c r="D357" i="13"/>
  <c r="D358" i="13"/>
  <c r="D359" i="13"/>
  <c r="D360" i="13"/>
  <c r="D361" i="13"/>
  <c r="D362" i="13"/>
  <c r="D363" i="13"/>
  <c r="D364" i="13"/>
  <c r="D365" i="13"/>
  <c r="D366" i="13"/>
  <c r="D367" i="13"/>
  <c r="D368" i="13"/>
  <c r="D369" i="13"/>
  <c r="D370" i="13"/>
  <c r="D371" i="13"/>
  <c r="D372" i="13"/>
  <c r="D373" i="13"/>
  <c r="D374" i="13"/>
  <c r="D375" i="13"/>
  <c r="D376" i="13"/>
  <c r="D377" i="13"/>
  <c r="D378" i="13"/>
  <c r="D379" i="13"/>
  <c r="D380" i="13"/>
  <c r="D381" i="13"/>
  <c r="D382" i="13"/>
  <c r="D383" i="13"/>
  <c r="D384" i="13"/>
  <c r="D385" i="13"/>
  <c r="D386" i="13"/>
  <c r="D387" i="13"/>
  <c r="D388" i="13"/>
  <c r="D389" i="13"/>
  <c r="D390" i="13"/>
  <c r="D391" i="13"/>
  <c r="D392" i="13"/>
  <c r="D393" i="13"/>
  <c r="D394" i="13"/>
  <c r="D395" i="13"/>
  <c r="D396" i="13"/>
  <c r="D397" i="13"/>
  <c r="D398" i="13"/>
  <c r="D399" i="13"/>
  <c r="D400" i="13"/>
  <c r="D401" i="13"/>
  <c r="D402" i="13"/>
  <c r="D403" i="13"/>
  <c r="D404" i="13"/>
  <c r="D405" i="13"/>
  <c r="D406" i="13"/>
  <c r="D407" i="13"/>
  <c r="D408" i="13"/>
  <c r="D409" i="13"/>
  <c r="D410" i="13"/>
  <c r="D411" i="13"/>
  <c r="D412" i="13"/>
  <c r="D413" i="13"/>
  <c r="D414" i="13"/>
  <c r="D415" i="13"/>
  <c r="D416" i="13"/>
  <c r="D417" i="13"/>
  <c r="D418" i="13"/>
  <c r="D419" i="13"/>
  <c r="D420" i="13"/>
  <c r="D421" i="13"/>
  <c r="D422" i="13"/>
  <c r="D423" i="13"/>
  <c r="D424" i="13"/>
  <c r="D425" i="13"/>
  <c r="D426" i="13"/>
  <c r="D427" i="13"/>
  <c r="D428" i="13"/>
  <c r="D429" i="13"/>
  <c r="D430" i="13"/>
  <c r="D431" i="13"/>
  <c r="D432" i="13"/>
  <c r="D433" i="13"/>
  <c r="D434" i="13"/>
  <c r="D435" i="13"/>
  <c r="D436" i="13"/>
  <c r="D437" i="13"/>
  <c r="D438" i="13"/>
  <c r="D439" i="13"/>
  <c r="D440" i="13"/>
  <c r="D441" i="13"/>
  <c r="D442" i="13"/>
  <c r="D443" i="13"/>
  <c r="D444" i="13"/>
  <c r="D445" i="13"/>
  <c r="D446" i="13"/>
  <c r="D447" i="13"/>
  <c r="D448" i="13"/>
  <c r="D449" i="13"/>
  <c r="D450" i="13"/>
  <c r="D451" i="13"/>
  <c r="D452" i="13"/>
  <c r="D453" i="13"/>
  <c r="D454" i="13"/>
  <c r="D455" i="13"/>
  <c r="D456" i="13"/>
  <c r="D457" i="13"/>
  <c r="D458" i="13"/>
  <c r="D459" i="13"/>
  <c r="D460" i="13"/>
  <c r="D461" i="13"/>
  <c r="D462" i="13"/>
  <c r="D463" i="13"/>
  <c r="D464" i="13"/>
  <c r="D465" i="13"/>
  <c r="D466" i="13"/>
  <c r="D467" i="13"/>
  <c r="D468" i="13"/>
  <c r="D469" i="13"/>
  <c r="D470" i="13"/>
  <c r="D471" i="13"/>
  <c r="D472" i="13"/>
  <c r="D473" i="13"/>
  <c r="D474" i="13"/>
  <c r="D475" i="13"/>
  <c r="D476" i="13"/>
  <c r="D477" i="13"/>
  <c r="D478" i="13"/>
  <c r="D479" i="13"/>
  <c r="D480" i="13"/>
  <c r="D481" i="13"/>
  <c r="D482" i="13"/>
  <c r="D483" i="13"/>
  <c r="D484" i="13"/>
  <c r="D485" i="13"/>
  <c r="D486" i="13"/>
  <c r="D487" i="13"/>
  <c r="D488" i="13"/>
  <c r="D489" i="13"/>
  <c r="D490" i="13"/>
  <c r="D491" i="13"/>
  <c r="D492" i="13"/>
  <c r="D493" i="13"/>
  <c r="D494" i="13"/>
  <c r="D495" i="13"/>
  <c r="D496" i="13"/>
  <c r="D497" i="13"/>
  <c r="D498" i="13"/>
  <c r="D499" i="13"/>
  <c r="D500" i="13"/>
  <c r="D501" i="13"/>
  <c r="D502" i="13"/>
  <c r="D503" i="13"/>
  <c r="D504" i="13"/>
  <c r="D505" i="13"/>
  <c r="D506" i="13"/>
  <c r="D507" i="13"/>
  <c r="D508" i="13"/>
  <c r="D509" i="13"/>
  <c r="D510" i="13"/>
  <c r="D511" i="13"/>
  <c r="D512" i="13"/>
  <c r="D513" i="13"/>
  <c r="D514" i="13"/>
  <c r="D515" i="13"/>
  <c r="D516" i="13"/>
  <c r="D517" i="13"/>
  <c r="D518" i="13"/>
  <c r="D519" i="13"/>
  <c r="D520" i="13"/>
  <c r="D521" i="13"/>
  <c r="D522" i="13"/>
  <c r="D523" i="13"/>
  <c r="D524" i="13"/>
  <c r="D525" i="13"/>
  <c r="D526" i="13"/>
  <c r="D527" i="13"/>
  <c r="D528" i="13"/>
  <c r="D529" i="13"/>
  <c r="D530" i="13"/>
  <c r="D531" i="13"/>
  <c r="D532" i="13"/>
  <c r="D533" i="13"/>
  <c r="D534" i="13"/>
  <c r="D535" i="13"/>
  <c r="D536" i="13"/>
  <c r="D537" i="13"/>
  <c r="D538" i="13"/>
  <c r="D539" i="13"/>
  <c r="D540" i="13"/>
  <c r="D541" i="13"/>
  <c r="D542" i="13"/>
  <c r="D543" i="13"/>
  <c r="D544" i="13"/>
  <c r="D545" i="13"/>
  <c r="D546" i="13"/>
  <c r="D547" i="13"/>
  <c r="D548" i="13"/>
  <c r="D549" i="13"/>
  <c r="D550" i="13"/>
  <c r="D551" i="13"/>
  <c r="D552" i="13"/>
  <c r="D553" i="13"/>
  <c r="D554" i="13"/>
  <c r="D555" i="13"/>
  <c r="D556" i="13"/>
  <c r="D557" i="13"/>
  <c r="D558" i="13"/>
  <c r="D559" i="13"/>
  <c r="D560" i="13"/>
  <c r="D561" i="13"/>
  <c r="D562" i="13"/>
  <c r="D563" i="13"/>
  <c r="D564" i="13"/>
  <c r="D565" i="13"/>
  <c r="D566" i="13"/>
  <c r="D567" i="13"/>
  <c r="D568" i="13"/>
  <c r="D569" i="13"/>
  <c r="D570" i="13"/>
  <c r="D571" i="13"/>
  <c r="D572" i="13"/>
  <c r="D573" i="13"/>
  <c r="D574" i="13"/>
  <c r="D575" i="13"/>
  <c r="D576" i="13"/>
  <c r="D577" i="13"/>
  <c r="D578" i="13"/>
  <c r="D579" i="13"/>
  <c r="D580" i="13"/>
  <c r="D581" i="13"/>
  <c r="D582" i="13"/>
  <c r="D583" i="13"/>
  <c r="D584" i="13"/>
  <c r="D585" i="13"/>
  <c r="D586" i="13"/>
  <c r="D587" i="13"/>
  <c r="D588" i="13"/>
  <c r="D589" i="13"/>
  <c r="D590" i="13"/>
  <c r="D591" i="13"/>
  <c r="D592" i="13"/>
  <c r="D593" i="13"/>
  <c r="D594" i="13"/>
  <c r="D595" i="13"/>
  <c r="D596" i="13"/>
  <c r="D597" i="13"/>
  <c r="D598" i="13"/>
  <c r="D599" i="13"/>
  <c r="D600" i="13"/>
  <c r="D601" i="13"/>
  <c r="D602" i="13"/>
  <c r="D603" i="13"/>
  <c r="D604" i="13"/>
  <c r="D605" i="13"/>
  <c r="D606" i="13"/>
  <c r="D607" i="13"/>
  <c r="D608" i="13"/>
  <c r="D609" i="13"/>
  <c r="D610" i="13"/>
  <c r="D611" i="13"/>
  <c r="D612" i="13"/>
  <c r="D613" i="13"/>
  <c r="D614" i="13"/>
  <c r="D615" i="13"/>
  <c r="D616" i="13"/>
  <c r="D617" i="13"/>
  <c r="D618" i="13"/>
  <c r="D619" i="13"/>
  <c r="D620" i="13"/>
  <c r="D621" i="13"/>
  <c r="D622" i="13"/>
  <c r="D623" i="13"/>
  <c r="D624" i="13"/>
  <c r="D625" i="13"/>
  <c r="D626" i="13"/>
  <c r="D627" i="13"/>
  <c r="D628" i="13"/>
  <c r="D629" i="13"/>
  <c r="D630" i="13"/>
  <c r="D631" i="13"/>
  <c r="D632" i="13"/>
  <c r="D633" i="13"/>
  <c r="D634" i="13"/>
  <c r="D635" i="13"/>
  <c r="D636" i="13"/>
  <c r="D637" i="13"/>
  <c r="D638" i="13"/>
  <c r="D639" i="13"/>
  <c r="D640" i="13"/>
  <c r="D641" i="13"/>
  <c r="D642" i="13"/>
  <c r="D643" i="13"/>
  <c r="D644" i="13"/>
  <c r="D645" i="13"/>
  <c r="D646" i="13"/>
  <c r="D647" i="13"/>
  <c r="D648" i="13"/>
  <c r="D649" i="13"/>
  <c r="D650" i="13"/>
  <c r="D651" i="13"/>
  <c r="D652" i="13"/>
  <c r="D653" i="13"/>
  <c r="D654" i="13"/>
  <c r="D655" i="13"/>
  <c r="D656" i="13"/>
  <c r="D657" i="13"/>
  <c r="D658" i="13"/>
  <c r="D659" i="13"/>
  <c r="D660" i="13"/>
  <c r="D661" i="13"/>
  <c r="D662" i="13"/>
  <c r="D663" i="13"/>
  <c r="D664" i="13"/>
  <c r="D665" i="13"/>
  <c r="D666" i="13"/>
  <c r="D667" i="13"/>
  <c r="D668" i="13"/>
  <c r="D669" i="13"/>
  <c r="D670" i="13"/>
  <c r="D671" i="13"/>
  <c r="D672" i="13"/>
  <c r="D673" i="13"/>
  <c r="D674" i="13"/>
  <c r="D675" i="13"/>
  <c r="D676" i="13"/>
  <c r="D677" i="13"/>
  <c r="D678" i="13"/>
  <c r="D679" i="13"/>
  <c r="D680" i="13"/>
  <c r="D681" i="13"/>
  <c r="D682" i="13"/>
  <c r="D683" i="13"/>
  <c r="D684" i="13"/>
  <c r="D685" i="13"/>
  <c r="D686" i="13"/>
  <c r="D687" i="13"/>
  <c r="D688" i="13"/>
  <c r="D689" i="13"/>
  <c r="D690" i="13"/>
  <c r="D691" i="13"/>
  <c r="D692" i="13"/>
  <c r="D693" i="13"/>
  <c r="D694" i="13"/>
  <c r="D695" i="13"/>
  <c r="D696" i="13"/>
  <c r="D697" i="13"/>
  <c r="D698" i="13"/>
  <c r="D699" i="13"/>
  <c r="D700" i="13"/>
  <c r="D701" i="13"/>
  <c r="D702" i="13"/>
  <c r="D703" i="13"/>
  <c r="D704" i="13"/>
  <c r="D705" i="13"/>
  <c r="D706" i="13"/>
  <c r="D707" i="13"/>
  <c r="D708" i="13"/>
  <c r="D709" i="13"/>
  <c r="D710" i="13"/>
  <c r="D711" i="13"/>
  <c r="D712" i="13"/>
  <c r="D713" i="13"/>
  <c r="D714" i="13"/>
  <c r="D715" i="13"/>
  <c r="D716" i="13"/>
  <c r="D717" i="13"/>
  <c r="D718" i="13"/>
  <c r="D719" i="13"/>
  <c r="D720" i="13"/>
  <c r="D721" i="13"/>
  <c r="D722" i="13"/>
  <c r="D723" i="13"/>
  <c r="D724" i="13"/>
  <c r="D725" i="13"/>
  <c r="D726" i="13"/>
  <c r="D727" i="13"/>
  <c r="D728" i="13"/>
  <c r="D729" i="13"/>
  <c r="D730" i="13"/>
  <c r="D731" i="13"/>
  <c r="D732" i="13"/>
  <c r="D733" i="13"/>
  <c r="D734" i="13"/>
  <c r="D735" i="13"/>
  <c r="D736" i="13"/>
  <c r="D737" i="13"/>
  <c r="D738" i="13"/>
  <c r="D739" i="13"/>
  <c r="D740" i="13"/>
  <c r="D741" i="13"/>
  <c r="D742" i="13"/>
  <c r="D743" i="13"/>
  <c r="D744" i="13"/>
  <c r="D745" i="13"/>
  <c r="D746" i="13"/>
  <c r="D747" i="13"/>
  <c r="D748" i="13"/>
  <c r="D749" i="13"/>
  <c r="D750" i="13"/>
  <c r="D751" i="13"/>
  <c r="D752" i="13"/>
  <c r="D753" i="13"/>
  <c r="D754" i="13"/>
  <c r="D755" i="13"/>
  <c r="D756" i="13"/>
  <c r="D757" i="13"/>
  <c r="D758" i="13"/>
  <c r="D759" i="13"/>
  <c r="D760" i="13"/>
  <c r="D761" i="13"/>
  <c r="D762" i="13"/>
  <c r="D763" i="13"/>
  <c r="D764" i="13"/>
  <c r="D765" i="13"/>
  <c r="D766" i="13"/>
  <c r="D767" i="13"/>
  <c r="D768" i="13"/>
  <c r="D769" i="13"/>
  <c r="D770" i="13"/>
  <c r="D771" i="13"/>
  <c r="D772" i="13"/>
  <c r="D773" i="13"/>
  <c r="D774" i="13"/>
  <c r="D775" i="13"/>
  <c r="D776" i="13"/>
  <c r="D777" i="13"/>
  <c r="D778" i="13"/>
  <c r="D779" i="13"/>
  <c r="D780" i="13"/>
  <c r="D781" i="13"/>
  <c r="D782" i="13"/>
  <c r="D783" i="13"/>
  <c r="D784" i="13"/>
  <c r="D785" i="13"/>
  <c r="D786" i="13"/>
  <c r="D787" i="13"/>
  <c r="D788" i="13"/>
  <c r="C232" i="13"/>
  <c r="C233" i="13"/>
  <c r="C234" i="13"/>
  <c r="C235" i="13"/>
  <c r="C236" i="13"/>
  <c r="C237" i="13"/>
  <c r="C238" i="13"/>
  <c r="C239" i="13"/>
  <c r="C240" i="13"/>
  <c r="C241" i="13"/>
  <c r="C242" i="13"/>
  <c r="C243" i="13"/>
  <c r="C244" i="13"/>
  <c r="C245" i="13"/>
  <c r="C246" i="13"/>
  <c r="C247" i="13"/>
  <c r="C248" i="13"/>
  <c r="C249" i="13"/>
  <c r="C250" i="13"/>
  <c r="C251" i="13"/>
  <c r="C252" i="13"/>
  <c r="C253" i="13"/>
  <c r="C254" i="13"/>
  <c r="C255" i="13"/>
  <c r="C256" i="13"/>
  <c r="C257" i="13"/>
  <c r="C258" i="13"/>
  <c r="C259" i="13"/>
  <c r="C260" i="13"/>
  <c r="C261" i="13"/>
  <c r="C262" i="13"/>
  <c r="C263" i="13"/>
  <c r="C264" i="13"/>
  <c r="C265" i="13"/>
  <c r="C266" i="13"/>
  <c r="C267" i="13"/>
  <c r="C268" i="13"/>
  <c r="C269" i="13"/>
  <c r="C270" i="13"/>
  <c r="C271" i="13"/>
  <c r="C272" i="13"/>
  <c r="C273" i="13"/>
  <c r="C274" i="13"/>
  <c r="C275" i="13"/>
  <c r="C276" i="13"/>
  <c r="C277" i="13"/>
  <c r="C278" i="13"/>
  <c r="C279" i="13"/>
  <c r="C280" i="13"/>
  <c r="C281" i="13"/>
  <c r="C282" i="13"/>
  <c r="C283" i="13"/>
  <c r="C284" i="13"/>
  <c r="C285" i="13"/>
  <c r="C286" i="13"/>
  <c r="C287" i="13"/>
  <c r="C288" i="13"/>
  <c r="C289" i="13"/>
  <c r="C290" i="13"/>
  <c r="C291" i="13"/>
  <c r="C292" i="13"/>
  <c r="C293" i="13"/>
  <c r="C294" i="13"/>
  <c r="C295" i="13"/>
  <c r="C296" i="13"/>
  <c r="C297" i="13"/>
  <c r="C298" i="13"/>
  <c r="C299" i="13"/>
  <c r="C300" i="13"/>
  <c r="C301" i="13"/>
  <c r="C302" i="13"/>
  <c r="C303" i="13"/>
  <c r="C304" i="13"/>
  <c r="C305" i="13"/>
  <c r="C306" i="13"/>
  <c r="C307" i="13"/>
  <c r="C308" i="13"/>
  <c r="C309" i="13"/>
  <c r="C310" i="13"/>
  <c r="C311" i="13"/>
  <c r="C312" i="13"/>
  <c r="C313" i="13"/>
  <c r="C314" i="13"/>
  <c r="C315" i="13"/>
  <c r="C316" i="13"/>
  <c r="C317" i="13"/>
  <c r="C318" i="13"/>
  <c r="C319" i="13"/>
  <c r="C320" i="13"/>
  <c r="C321" i="13"/>
  <c r="C322" i="13"/>
  <c r="C323" i="13"/>
  <c r="C324" i="13"/>
  <c r="C325" i="13"/>
  <c r="C326" i="13"/>
  <c r="C327" i="13"/>
  <c r="C328" i="13"/>
  <c r="C329" i="13"/>
  <c r="C330" i="13"/>
  <c r="C331" i="13"/>
  <c r="C332" i="13"/>
  <c r="C333" i="13"/>
  <c r="C334" i="13"/>
  <c r="C335" i="13"/>
  <c r="C336" i="13"/>
  <c r="C337" i="13"/>
  <c r="C338" i="13"/>
  <c r="C339" i="13"/>
  <c r="C340" i="13"/>
  <c r="C341" i="13"/>
  <c r="C342" i="13"/>
  <c r="C343" i="13"/>
  <c r="C344" i="13"/>
  <c r="C345" i="13"/>
  <c r="C346" i="13"/>
  <c r="C347" i="13"/>
  <c r="C348" i="13"/>
  <c r="C349" i="13"/>
  <c r="C350" i="13"/>
  <c r="C351" i="13"/>
  <c r="C352" i="13"/>
  <c r="C353" i="13"/>
  <c r="C354" i="13"/>
  <c r="C355" i="13"/>
  <c r="C356" i="13"/>
  <c r="C357" i="13"/>
  <c r="C358" i="13"/>
  <c r="C359" i="13"/>
  <c r="C360" i="13"/>
  <c r="C361" i="13"/>
  <c r="C362" i="13"/>
  <c r="C363" i="13"/>
  <c r="C364" i="13"/>
  <c r="C365" i="13"/>
  <c r="C366" i="13"/>
  <c r="C367" i="13"/>
  <c r="C368" i="13"/>
  <c r="C369" i="13"/>
  <c r="C370" i="13"/>
  <c r="C371" i="13"/>
  <c r="C372" i="13"/>
  <c r="C373" i="13"/>
  <c r="C374" i="13"/>
  <c r="C375" i="13"/>
  <c r="C376" i="13"/>
  <c r="C377" i="13"/>
  <c r="C378" i="13"/>
  <c r="C379" i="13"/>
  <c r="C380" i="13"/>
  <c r="C381" i="13"/>
  <c r="C382" i="13"/>
  <c r="C383" i="13"/>
  <c r="C384" i="13"/>
  <c r="C385" i="13"/>
  <c r="C386" i="13"/>
  <c r="C387" i="13"/>
  <c r="C388" i="13"/>
  <c r="C389" i="13"/>
  <c r="C390" i="13"/>
  <c r="C391" i="13"/>
  <c r="C392" i="13"/>
  <c r="C393" i="13"/>
  <c r="C394" i="13"/>
  <c r="C395" i="13"/>
  <c r="C396" i="13"/>
  <c r="C397" i="13"/>
  <c r="C398" i="13"/>
  <c r="C399" i="13"/>
  <c r="C400" i="13"/>
  <c r="C401" i="13"/>
  <c r="C402" i="13"/>
  <c r="C403" i="13"/>
  <c r="C404" i="13"/>
  <c r="C405" i="13"/>
  <c r="C406" i="13"/>
  <c r="C407" i="13"/>
  <c r="C221" i="13"/>
  <c r="C222" i="13"/>
  <c r="C223" i="13"/>
  <c r="C224" i="13"/>
  <c r="C225" i="13"/>
  <c r="C226" i="13"/>
  <c r="C227" i="13"/>
  <c r="C228" i="13"/>
  <c r="C229" i="13"/>
  <c r="C230" i="13"/>
  <c r="C231" i="13"/>
  <c r="B234" i="13"/>
  <c r="B235" i="13"/>
  <c r="B236" i="13"/>
  <c r="B237" i="13"/>
  <c r="B238" i="13"/>
  <c r="B239" i="13"/>
  <c r="B240" i="13"/>
  <c r="B241" i="13"/>
  <c r="B242" i="13"/>
  <c r="B243" i="13"/>
  <c r="B244" i="13"/>
  <c r="B245" i="13"/>
  <c r="B246" i="13"/>
  <c r="B247" i="13"/>
  <c r="B248" i="13"/>
  <c r="B249" i="13"/>
  <c r="B250" i="13"/>
  <c r="B251" i="13"/>
  <c r="B252" i="13"/>
  <c r="B253" i="13"/>
  <c r="B254" i="13"/>
  <c r="B255" i="13"/>
  <c r="B256" i="13"/>
  <c r="B257" i="13"/>
  <c r="B258" i="13"/>
  <c r="B259" i="13"/>
  <c r="B260" i="13"/>
  <c r="B261" i="13"/>
  <c r="B262" i="13"/>
  <c r="B263" i="13"/>
  <c r="B264" i="13"/>
  <c r="B265" i="13"/>
  <c r="B266" i="13"/>
  <c r="B267" i="13"/>
  <c r="B268" i="13"/>
  <c r="B269" i="13"/>
  <c r="B270" i="13"/>
  <c r="B271" i="13"/>
  <c r="B272" i="13"/>
  <c r="B273" i="13"/>
  <c r="B274" i="13"/>
  <c r="B275" i="13"/>
  <c r="B276" i="13"/>
  <c r="B277" i="13"/>
  <c r="B278" i="13"/>
  <c r="B279" i="13"/>
  <c r="B280" i="13"/>
  <c r="B281" i="13"/>
  <c r="B282" i="13"/>
  <c r="B283" i="13"/>
  <c r="B284" i="13"/>
  <c r="B285" i="13"/>
  <c r="B286" i="13"/>
  <c r="B287" i="13"/>
  <c r="B288" i="13"/>
  <c r="B289" i="13"/>
  <c r="B290" i="13"/>
  <c r="B291" i="13"/>
  <c r="B292" i="13"/>
  <c r="B293" i="13"/>
  <c r="B294" i="13"/>
  <c r="B295" i="13"/>
  <c r="B296" i="13"/>
  <c r="B297" i="13"/>
  <c r="B298" i="13"/>
  <c r="B299" i="13"/>
  <c r="B300" i="13"/>
  <c r="B301" i="13"/>
  <c r="B302" i="13"/>
  <c r="B303" i="13"/>
  <c r="B304" i="13"/>
  <c r="B305" i="13"/>
  <c r="B306" i="13"/>
  <c r="B307" i="13"/>
  <c r="B308" i="13"/>
  <c r="B309" i="13"/>
  <c r="B310" i="13"/>
  <c r="B311" i="13"/>
  <c r="B312" i="13"/>
  <c r="B313" i="13"/>
  <c r="B314" i="13"/>
  <c r="B315" i="13"/>
  <c r="B316" i="13"/>
  <c r="B317" i="13"/>
  <c r="B318" i="13"/>
  <c r="B319" i="13"/>
  <c r="B320" i="13"/>
  <c r="B321" i="13"/>
  <c r="B322" i="13"/>
  <c r="B323" i="13"/>
  <c r="B324" i="13"/>
  <c r="B325" i="13"/>
  <c r="B326" i="13"/>
  <c r="B327" i="13"/>
  <c r="B328" i="13"/>
  <c r="B329" i="13"/>
  <c r="B330" i="13"/>
  <c r="B331" i="13"/>
  <c r="B332" i="13"/>
  <c r="B333" i="13"/>
  <c r="B334" i="13"/>
  <c r="B335" i="13"/>
  <c r="B336" i="13"/>
  <c r="B337" i="13"/>
  <c r="B338" i="13"/>
  <c r="B339" i="13"/>
  <c r="J281" i="13"/>
  <c r="J282" i="13"/>
  <c r="J283" i="13"/>
  <c r="J284" i="13"/>
  <c r="J285" i="13"/>
  <c r="J286" i="13"/>
  <c r="J287" i="13"/>
  <c r="J288" i="13"/>
  <c r="J289" i="13"/>
  <c r="J290" i="13"/>
  <c r="J291" i="13"/>
  <c r="J292" i="13"/>
  <c r="J293" i="13"/>
  <c r="J294" i="13"/>
  <c r="J295" i="13"/>
  <c r="J296" i="13"/>
  <c r="J297" i="13"/>
  <c r="J298" i="13"/>
  <c r="J299" i="13"/>
  <c r="J300" i="13"/>
  <c r="J301" i="13"/>
  <c r="J302" i="13"/>
  <c r="J303" i="13"/>
  <c r="J304" i="13"/>
  <c r="J305" i="13"/>
  <c r="J306" i="13"/>
  <c r="J307" i="13"/>
  <c r="J308" i="13"/>
  <c r="J309" i="13"/>
  <c r="J310" i="13"/>
  <c r="J311" i="13"/>
  <c r="J312" i="13"/>
  <c r="J313" i="13"/>
  <c r="J314" i="13"/>
  <c r="J315" i="13"/>
  <c r="J316" i="13"/>
  <c r="J317" i="13"/>
  <c r="J318" i="13"/>
  <c r="J319" i="13"/>
  <c r="J320" i="13"/>
  <c r="J321" i="13"/>
  <c r="J322" i="13"/>
  <c r="J237" i="13"/>
  <c r="J238" i="13"/>
  <c r="J239" i="13"/>
  <c r="J240" i="13"/>
  <c r="J241" i="13"/>
  <c r="J242" i="13"/>
  <c r="J243" i="13"/>
  <c r="J244" i="13"/>
  <c r="J245" i="13"/>
  <c r="J246" i="13"/>
  <c r="J247" i="13"/>
  <c r="J248" i="13"/>
  <c r="J249" i="13"/>
  <c r="J250" i="13"/>
  <c r="J251" i="13"/>
  <c r="J252" i="13"/>
  <c r="J253" i="13"/>
  <c r="J254" i="13"/>
  <c r="J255" i="13"/>
  <c r="J256" i="13"/>
  <c r="J257" i="13"/>
  <c r="J258" i="13"/>
  <c r="J259" i="13"/>
  <c r="J260" i="13"/>
  <c r="J261" i="13"/>
  <c r="J262" i="13"/>
  <c r="J263" i="13"/>
  <c r="J264" i="13"/>
  <c r="J265" i="13"/>
  <c r="J266" i="13"/>
  <c r="J267" i="13"/>
  <c r="J268" i="13"/>
  <c r="J269" i="13"/>
  <c r="J270" i="13"/>
  <c r="J271" i="13"/>
  <c r="J272" i="13"/>
  <c r="J273" i="13"/>
  <c r="J274" i="13"/>
  <c r="J275" i="13"/>
  <c r="J276" i="13"/>
  <c r="J277" i="13"/>
  <c r="J278" i="13"/>
  <c r="J279" i="13"/>
  <c r="J280" i="13"/>
  <c r="J224" i="13"/>
  <c r="J225" i="13"/>
  <c r="J226" i="13"/>
  <c r="J227" i="13"/>
  <c r="J228" i="13"/>
  <c r="J229" i="13"/>
  <c r="J230" i="13"/>
  <c r="J231" i="13"/>
  <c r="J232" i="13"/>
  <c r="J233" i="13"/>
  <c r="J234" i="13"/>
  <c r="J235" i="13"/>
  <c r="J236" i="13"/>
  <c r="B233" i="13"/>
  <c r="B232" i="13"/>
  <c r="B231" i="13"/>
  <c r="B230" i="13"/>
  <c r="B229" i="13"/>
  <c r="B228" i="13"/>
  <c r="B227" i="13"/>
  <c r="B226" i="13"/>
  <c r="B225" i="13"/>
  <c r="B224" i="13"/>
  <c r="J323" i="13"/>
  <c r="J324" i="13"/>
  <c r="J325" i="13"/>
  <c r="J326" i="13"/>
  <c r="J327" i="13"/>
  <c r="B584" i="13"/>
  <c r="C584" i="13"/>
  <c r="B585" i="13"/>
  <c r="C585" i="13"/>
  <c r="B586" i="13"/>
  <c r="C586" i="13"/>
  <c r="B587" i="13"/>
  <c r="C587" i="13"/>
  <c r="B588" i="13"/>
  <c r="C588" i="13"/>
  <c r="B589" i="13"/>
  <c r="C589" i="13"/>
  <c r="B590" i="13"/>
  <c r="C590" i="13"/>
  <c r="B591" i="13"/>
  <c r="C591" i="13"/>
  <c r="B592" i="13"/>
  <c r="C592" i="13"/>
  <c r="B593" i="13"/>
  <c r="C593" i="13"/>
  <c r="B594" i="13"/>
  <c r="C594" i="13"/>
  <c r="B595" i="13"/>
  <c r="C595" i="13"/>
  <c r="B596" i="13"/>
  <c r="C596" i="13"/>
  <c r="B597" i="13"/>
  <c r="C597" i="13"/>
  <c r="B598" i="13"/>
  <c r="C598" i="13"/>
  <c r="B599" i="13"/>
  <c r="C599" i="13"/>
  <c r="B600" i="13"/>
  <c r="C600" i="13"/>
  <c r="B601" i="13"/>
  <c r="C601" i="13"/>
  <c r="B602" i="13"/>
  <c r="C602" i="13"/>
  <c r="B603" i="13"/>
  <c r="C603" i="13"/>
  <c r="B604" i="13"/>
  <c r="C604" i="13"/>
  <c r="B605" i="13"/>
  <c r="C605" i="13"/>
  <c r="B606" i="13"/>
  <c r="C606" i="13"/>
  <c r="B607" i="13"/>
  <c r="C607" i="13"/>
  <c r="B608" i="13"/>
  <c r="C608" i="13"/>
  <c r="B609" i="13"/>
  <c r="C609" i="13"/>
  <c r="B610" i="13"/>
  <c r="C610" i="13"/>
  <c r="B611" i="13"/>
  <c r="C611" i="13"/>
  <c r="B612" i="13"/>
  <c r="C612" i="13"/>
  <c r="B613" i="13"/>
  <c r="C613" i="13"/>
  <c r="B614" i="13"/>
  <c r="C614" i="13"/>
  <c r="B615" i="13"/>
  <c r="C615" i="13"/>
  <c r="B616" i="13"/>
  <c r="C616" i="13"/>
  <c r="B617" i="13"/>
  <c r="C617" i="13"/>
  <c r="B618" i="13"/>
  <c r="C618" i="13"/>
  <c r="B619" i="13"/>
  <c r="C619" i="13"/>
  <c r="B620" i="13"/>
  <c r="C620" i="13"/>
  <c r="B621" i="13"/>
  <c r="C621" i="13"/>
  <c r="B622" i="13"/>
  <c r="C622" i="13"/>
  <c r="B623" i="13"/>
  <c r="C623" i="13"/>
  <c r="B624" i="13"/>
  <c r="C624" i="13"/>
  <c r="B625" i="13"/>
  <c r="C625" i="13"/>
  <c r="B626" i="13"/>
  <c r="C626" i="13"/>
  <c r="B627" i="13"/>
  <c r="C627" i="13"/>
  <c r="B628" i="13"/>
  <c r="C628" i="13"/>
  <c r="B629" i="13"/>
  <c r="C629" i="13"/>
  <c r="B630" i="13"/>
  <c r="C630" i="13"/>
  <c r="B631" i="13"/>
  <c r="C631" i="13"/>
  <c r="B632" i="13"/>
  <c r="C632" i="13"/>
  <c r="B633" i="13"/>
  <c r="C633" i="13"/>
  <c r="B634" i="13"/>
  <c r="C634" i="13"/>
  <c r="B635" i="13"/>
  <c r="C635" i="13"/>
  <c r="B636" i="13"/>
  <c r="C636" i="13"/>
  <c r="B637" i="13"/>
  <c r="C637" i="13"/>
  <c r="B638" i="13"/>
  <c r="C638" i="13"/>
  <c r="B639" i="13"/>
  <c r="C639" i="13"/>
  <c r="B640" i="13"/>
  <c r="C640" i="13"/>
  <c r="B641" i="13"/>
  <c r="C641" i="13"/>
  <c r="B642" i="13"/>
  <c r="C642" i="13"/>
  <c r="B643" i="13"/>
  <c r="C643" i="13"/>
  <c r="B644" i="13"/>
  <c r="C644" i="13"/>
  <c r="B645" i="13"/>
  <c r="C645" i="13"/>
  <c r="B646" i="13"/>
  <c r="C646" i="13"/>
  <c r="B647" i="13"/>
  <c r="C647" i="13"/>
  <c r="B648" i="13"/>
  <c r="C648" i="13"/>
  <c r="B649" i="13"/>
  <c r="C649" i="13"/>
  <c r="B650" i="13"/>
  <c r="C650" i="13"/>
  <c r="B651" i="13"/>
  <c r="C651" i="13"/>
  <c r="B652" i="13"/>
  <c r="C652" i="13"/>
  <c r="B653" i="13"/>
  <c r="C653" i="13"/>
  <c r="B654" i="13"/>
  <c r="C654" i="13"/>
  <c r="B655" i="13"/>
  <c r="C655" i="13"/>
  <c r="B656" i="13"/>
  <c r="C656" i="13"/>
  <c r="B657" i="13"/>
  <c r="C657" i="13"/>
  <c r="B658" i="13"/>
  <c r="C658" i="13"/>
  <c r="B659" i="13"/>
  <c r="C659" i="13"/>
  <c r="B660" i="13"/>
  <c r="C660" i="13"/>
  <c r="B661" i="13"/>
  <c r="C661" i="13"/>
  <c r="B662" i="13"/>
  <c r="C662" i="13"/>
  <c r="B663" i="13"/>
  <c r="C663" i="13"/>
  <c r="B664" i="13"/>
  <c r="C664" i="13"/>
  <c r="B665" i="13"/>
  <c r="C665" i="13"/>
  <c r="B666" i="13"/>
  <c r="C666" i="13"/>
  <c r="B667" i="13"/>
  <c r="C667" i="13"/>
  <c r="B668" i="13"/>
  <c r="C668" i="13"/>
  <c r="B669" i="13"/>
  <c r="C669" i="13"/>
  <c r="B670" i="13"/>
  <c r="C670" i="13"/>
  <c r="B671" i="13"/>
  <c r="C671" i="13"/>
  <c r="B672" i="13"/>
  <c r="C672" i="13"/>
  <c r="B673" i="13"/>
  <c r="C673" i="13"/>
  <c r="B674" i="13"/>
  <c r="C674" i="13"/>
  <c r="B675" i="13"/>
  <c r="C675" i="13"/>
  <c r="B676" i="13"/>
  <c r="C676" i="13"/>
  <c r="B677" i="13"/>
  <c r="C677" i="13"/>
  <c r="B678" i="13"/>
  <c r="C678" i="13"/>
  <c r="B679" i="13"/>
  <c r="C679" i="13"/>
  <c r="B680" i="13"/>
  <c r="C680" i="13"/>
  <c r="B681" i="13"/>
  <c r="C681" i="13"/>
  <c r="B682" i="13"/>
  <c r="C682" i="13"/>
  <c r="B683" i="13"/>
  <c r="C683" i="13"/>
  <c r="B684" i="13"/>
  <c r="C684" i="13"/>
  <c r="B685" i="13"/>
  <c r="C685" i="13"/>
  <c r="B686" i="13"/>
  <c r="C686" i="13"/>
  <c r="B687" i="13"/>
  <c r="C687" i="13"/>
  <c r="B688" i="13"/>
  <c r="C688" i="13"/>
  <c r="B689" i="13"/>
  <c r="C689" i="13"/>
  <c r="B690" i="13"/>
  <c r="C690" i="13"/>
  <c r="B691" i="13"/>
  <c r="C691" i="13"/>
  <c r="B692" i="13"/>
  <c r="C692" i="13"/>
  <c r="B693" i="13"/>
  <c r="C693" i="13"/>
  <c r="B694" i="13"/>
  <c r="C694" i="13"/>
  <c r="B695" i="13"/>
  <c r="C695" i="13"/>
  <c r="B696" i="13"/>
  <c r="C696" i="13"/>
  <c r="B697" i="13"/>
  <c r="C697" i="13"/>
  <c r="B698" i="13"/>
  <c r="C698" i="13"/>
  <c r="B699" i="13"/>
  <c r="C699" i="13"/>
  <c r="B700" i="13"/>
  <c r="C700" i="13"/>
  <c r="B701" i="13"/>
  <c r="C701" i="13"/>
  <c r="B702" i="13"/>
  <c r="C702" i="13"/>
  <c r="B703" i="13"/>
  <c r="C703" i="13"/>
  <c r="B704" i="13"/>
  <c r="C704" i="13"/>
  <c r="B705" i="13"/>
  <c r="C705" i="13"/>
  <c r="B706" i="13"/>
  <c r="C706" i="13"/>
  <c r="B707" i="13"/>
  <c r="C707" i="13"/>
  <c r="B708" i="13"/>
  <c r="C708" i="13"/>
  <c r="B709" i="13"/>
  <c r="C709" i="13"/>
  <c r="B710" i="13"/>
  <c r="C710" i="13"/>
  <c r="B711" i="13"/>
  <c r="C711" i="13"/>
  <c r="B712" i="13"/>
  <c r="C712" i="13"/>
  <c r="B713" i="13"/>
  <c r="C713" i="13"/>
  <c r="B714" i="13"/>
  <c r="C714" i="13"/>
  <c r="B715" i="13"/>
  <c r="C715" i="13"/>
  <c r="B716" i="13"/>
  <c r="C716" i="13"/>
  <c r="B717" i="13"/>
  <c r="C717" i="13"/>
  <c r="B718" i="13"/>
  <c r="C718" i="13"/>
  <c r="B719" i="13"/>
  <c r="C719" i="13"/>
  <c r="B720" i="13"/>
  <c r="C720" i="13"/>
  <c r="B721" i="13"/>
  <c r="C721" i="13"/>
  <c r="B722" i="13"/>
  <c r="C722" i="13"/>
  <c r="B723" i="13"/>
  <c r="C723" i="13"/>
  <c r="B724" i="13"/>
  <c r="C724" i="13"/>
  <c r="B725" i="13"/>
  <c r="C725" i="13"/>
  <c r="B726" i="13"/>
  <c r="C726" i="13"/>
  <c r="B727" i="13"/>
  <c r="C727" i="13"/>
  <c r="B728" i="13"/>
  <c r="C728" i="13"/>
  <c r="B729" i="13"/>
  <c r="C729" i="13"/>
  <c r="B730" i="13"/>
  <c r="C730" i="13"/>
  <c r="B731" i="13"/>
  <c r="C731" i="13"/>
  <c r="B732" i="13"/>
  <c r="C732" i="13"/>
  <c r="B733" i="13"/>
  <c r="C733" i="13"/>
  <c r="B734" i="13"/>
  <c r="C734" i="13"/>
  <c r="B735" i="13"/>
  <c r="C735" i="13"/>
  <c r="B736" i="13"/>
  <c r="C736" i="13"/>
  <c r="B737" i="13"/>
  <c r="C737" i="13"/>
  <c r="B738" i="13"/>
  <c r="C738" i="13"/>
  <c r="B739" i="13"/>
  <c r="C739" i="13"/>
  <c r="B740" i="13"/>
  <c r="C740" i="13"/>
  <c r="B741" i="13"/>
  <c r="C741" i="13"/>
  <c r="B742" i="13"/>
  <c r="C742" i="13"/>
  <c r="B570" i="13"/>
  <c r="C570" i="13"/>
  <c r="B571" i="13"/>
  <c r="C571" i="13"/>
  <c r="B572" i="13"/>
  <c r="C572" i="13"/>
  <c r="B573" i="13"/>
  <c r="C573" i="13"/>
  <c r="B574" i="13"/>
  <c r="C574" i="13"/>
  <c r="B575" i="13"/>
  <c r="C575" i="13"/>
  <c r="B576" i="13"/>
  <c r="C576" i="13"/>
  <c r="B577" i="13"/>
  <c r="C577" i="13"/>
  <c r="B578" i="13"/>
  <c r="C578" i="13"/>
  <c r="B579" i="13"/>
  <c r="C579" i="13"/>
  <c r="B580" i="13"/>
  <c r="C580" i="13"/>
  <c r="B581" i="13"/>
  <c r="C581" i="13"/>
  <c r="B582" i="13"/>
  <c r="C582" i="13"/>
  <c r="B583" i="13"/>
  <c r="C583" i="13"/>
  <c r="B7" i="13"/>
  <c r="C7" i="13"/>
  <c r="B8" i="13"/>
  <c r="C8" i="13"/>
  <c r="B9" i="13"/>
  <c r="C9" i="13"/>
  <c r="B10" i="13"/>
  <c r="C10" i="13"/>
  <c r="B11" i="13"/>
  <c r="C11" i="13"/>
  <c r="B12" i="13"/>
  <c r="C12" i="13"/>
  <c r="B13" i="13"/>
  <c r="C13" i="13"/>
  <c r="B14" i="13"/>
  <c r="C14" i="13"/>
  <c r="B15" i="13"/>
  <c r="C15" i="13"/>
  <c r="B16" i="13"/>
  <c r="C16" i="13"/>
  <c r="B17" i="13"/>
  <c r="C17" i="13"/>
  <c r="B18" i="13"/>
  <c r="C18" i="13"/>
  <c r="B19" i="13"/>
  <c r="C19" i="13"/>
  <c r="B20" i="13"/>
  <c r="C20" i="13"/>
  <c r="B21" i="13"/>
  <c r="C21" i="13"/>
  <c r="B22" i="13"/>
  <c r="C22" i="13"/>
  <c r="B23" i="13"/>
  <c r="C23" i="13"/>
  <c r="B24" i="13"/>
  <c r="C24" i="13"/>
  <c r="B25" i="13"/>
  <c r="C25" i="13"/>
  <c r="B26" i="13"/>
  <c r="C26" i="13"/>
  <c r="B27" i="13"/>
  <c r="C27" i="13"/>
  <c r="B28" i="13"/>
  <c r="C28" i="13"/>
  <c r="B29" i="13"/>
  <c r="C29" i="13"/>
  <c r="B30" i="13"/>
  <c r="C30" i="13"/>
  <c r="B31" i="13"/>
  <c r="C31" i="13"/>
  <c r="B32" i="13"/>
  <c r="C32" i="13"/>
  <c r="B33" i="13"/>
  <c r="C33" i="13"/>
  <c r="B34" i="13"/>
  <c r="C34" i="13"/>
  <c r="B35" i="13"/>
  <c r="C35" i="13"/>
  <c r="B36" i="13"/>
  <c r="C36" i="13"/>
  <c r="B37" i="13"/>
  <c r="C37" i="13"/>
  <c r="B38" i="13"/>
  <c r="C38" i="13"/>
  <c r="B39" i="13"/>
  <c r="C39" i="13"/>
  <c r="B40" i="13"/>
  <c r="C40" i="13"/>
  <c r="B41" i="13"/>
  <c r="C41" i="13"/>
  <c r="B42" i="13"/>
  <c r="C42" i="13"/>
  <c r="B43" i="13"/>
  <c r="C43" i="13"/>
  <c r="B44" i="13"/>
  <c r="C44" i="13"/>
  <c r="B45" i="13"/>
  <c r="C45" i="13"/>
  <c r="B46" i="13"/>
  <c r="C46" i="13"/>
  <c r="B47" i="13"/>
  <c r="C47" i="13"/>
  <c r="B48" i="13"/>
  <c r="C48" i="13"/>
  <c r="B49" i="13"/>
  <c r="C49" i="13"/>
  <c r="B50" i="13"/>
  <c r="C50" i="13"/>
  <c r="B51" i="13"/>
  <c r="C51" i="13"/>
  <c r="B52" i="13"/>
  <c r="C52" i="13"/>
  <c r="B53" i="13"/>
  <c r="C53" i="13"/>
  <c r="B54" i="13"/>
  <c r="C54" i="13"/>
  <c r="B55" i="13"/>
  <c r="C55" i="13"/>
  <c r="B56" i="13"/>
  <c r="C56" i="13"/>
  <c r="B57" i="13"/>
  <c r="C57" i="13"/>
  <c r="B58" i="13"/>
  <c r="C58" i="13"/>
  <c r="B59" i="13"/>
  <c r="C59" i="13"/>
  <c r="B60" i="13"/>
  <c r="C60" i="13"/>
  <c r="B61" i="13"/>
  <c r="C61" i="13"/>
  <c r="B62" i="13"/>
  <c r="C62" i="13"/>
  <c r="B63" i="13"/>
  <c r="C63" i="13"/>
  <c r="B64" i="13"/>
  <c r="C64" i="13"/>
  <c r="B65" i="13"/>
  <c r="C65" i="13"/>
  <c r="B66" i="13"/>
  <c r="C66" i="13"/>
  <c r="B67" i="13"/>
  <c r="C67" i="13"/>
  <c r="B68" i="13"/>
  <c r="C68" i="13"/>
  <c r="B69" i="13"/>
  <c r="C69" i="13"/>
  <c r="B70" i="13"/>
  <c r="C70" i="13"/>
  <c r="B71" i="13"/>
  <c r="C71" i="13"/>
  <c r="B72" i="13"/>
  <c r="C72" i="13"/>
  <c r="B73" i="13"/>
  <c r="C73" i="13"/>
  <c r="B74" i="13"/>
  <c r="C74" i="13"/>
  <c r="B75" i="13"/>
  <c r="C75" i="13"/>
  <c r="B76" i="13"/>
  <c r="C76" i="13"/>
  <c r="B77" i="13"/>
  <c r="C77" i="13"/>
  <c r="B78" i="13"/>
  <c r="C78" i="13"/>
  <c r="B79" i="13"/>
  <c r="C79" i="13"/>
  <c r="B80" i="13"/>
  <c r="C80" i="13"/>
  <c r="B81" i="13"/>
  <c r="C81" i="13"/>
  <c r="B82" i="13"/>
  <c r="C82" i="13"/>
  <c r="B83" i="13"/>
  <c r="C83" i="13"/>
  <c r="B84" i="13"/>
  <c r="C84" i="13"/>
  <c r="B85" i="13"/>
  <c r="C85" i="13"/>
  <c r="B86" i="13"/>
  <c r="C86" i="13"/>
  <c r="B87" i="13"/>
  <c r="C87" i="13"/>
  <c r="B88" i="13"/>
  <c r="C88" i="13"/>
  <c r="B89" i="13"/>
  <c r="C89" i="13"/>
  <c r="B90" i="13"/>
  <c r="C90" i="13"/>
  <c r="B91" i="13"/>
  <c r="C91" i="13"/>
  <c r="B92" i="13"/>
  <c r="C92" i="13"/>
  <c r="B93" i="13"/>
  <c r="C93" i="13"/>
  <c r="B94" i="13"/>
  <c r="C94" i="13"/>
  <c r="B95" i="13"/>
  <c r="C95" i="13"/>
  <c r="B96" i="13"/>
  <c r="C96" i="13"/>
  <c r="B97" i="13"/>
  <c r="C97" i="13"/>
  <c r="B98" i="13"/>
  <c r="C98" i="13"/>
  <c r="B99" i="13"/>
  <c r="C99" i="13"/>
  <c r="B100" i="13"/>
  <c r="C100" i="13"/>
  <c r="B101" i="13"/>
  <c r="C101" i="13"/>
  <c r="B102" i="13"/>
  <c r="C102" i="13"/>
  <c r="B103" i="13"/>
  <c r="C103" i="13"/>
  <c r="B104" i="13"/>
  <c r="C104" i="13"/>
  <c r="B105" i="13"/>
  <c r="C105" i="13"/>
  <c r="B106" i="13"/>
  <c r="C106" i="13"/>
  <c r="B107" i="13"/>
  <c r="C107" i="13"/>
  <c r="B108" i="13"/>
  <c r="C108" i="13"/>
  <c r="B109" i="13"/>
  <c r="C109" i="13"/>
  <c r="B110" i="13"/>
  <c r="C110" i="13"/>
  <c r="B111" i="13"/>
  <c r="C111" i="13"/>
  <c r="B112" i="13"/>
  <c r="C112" i="13"/>
  <c r="B113" i="13"/>
  <c r="C113" i="13"/>
  <c r="B114" i="13"/>
  <c r="C114" i="13"/>
  <c r="B115" i="13"/>
  <c r="C115" i="13"/>
  <c r="B116" i="13"/>
  <c r="C116" i="13"/>
  <c r="B117" i="13"/>
  <c r="C117" i="13"/>
  <c r="B118" i="13"/>
  <c r="C118" i="13"/>
  <c r="B119" i="13"/>
  <c r="C119" i="13"/>
  <c r="B120" i="13"/>
  <c r="C120" i="13"/>
  <c r="B121" i="13"/>
  <c r="C121" i="13"/>
  <c r="B122" i="13"/>
  <c r="C122" i="13"/>
  <c r="B123" i="13"/>
  <c r="C123" i="13"/>
  <c r="B124" i="13"/>
  <c r="C124" i="13"/>
  <c r="B125" i="13"/>
  <c r="C125" i="13"/>
  <c r="B126" i="13"/>
  <c r="C126" i="13"/>
  <c r="B127" i="13"/>
  <c r="C127" i="13"/>
  <c r="B128" i="13"/>
  <c r="C128" i="13"/>
  <c r="B129" i="13"/>
  <c r="C129" i="13"/>
  <c r="B130" i="13"/>
  <c r="C130" i="13"/>
  <c r="B131" i="13"/>
  <c r="C131" i="13"/>
  <c r="B132" i="13"/>
  <c r="C132" i="13"/>
  <c r="B133" i="13"/>
  <c r="C133" i="13"/>
  <c r="B134" i="13"/>
  <c r="C134" i="13"/>
  <c r="B135" i="13"/>
  <c r="C135" i="13"/>
  <c r="B136" i="13"/>
  <c r="C136" i="13"/>
  <c r="B137" i="13"/>
  <c r="C137" i="13"/>
  <c r="B138" i="13"/>
  <c r="C138" i="13"/>
  <c r="B139" i="13"/>
  <c r="C139" i="13"/>
  <c r="B140" i="13"/>
  <c r="C140" i="13"/>
  <c r="B141" i="13"/>
  <c r="C141" i="13"/>
  <c r="B142" i="13"/>
  <c r="C142" i="13"/>
  <c r="B143" i="13"/>
  <c r="C143" i="13"/>
  <c r="B144" i="13"/>
  <c r="C144" i="13"/>
  <c r="B145" i="13"/>
  <c r="C145" i="13"/>
  <c r="B146" i="13"/>
  <c r="C146" i="13"/>
  <c r="B147" i="13"/>
  <c r="C147" i="13"/>
  <c r="B148" i="13"/>
  <c r="C148" i="13"/>
  <c r="B149" i="13"/>
  <c r="C149" i="13"/>
  <c r="B150" i="13"/>
  <c r="C150" i="13"/>
  <c r="B151" i="13"/>
  <c r="C151" i="13"/>
  <c r="B152" i="13"/>
  <c r="C152" i="13"/>
  <c r="B153" i="13"/>
  <c r="C153" i="13"/>
  <c r="B154" i="13"/>
  <c r="C154" i="13"/>
  <c r="B155" i="13"/>
  <c r="C155" i="13"/>
  <c r="B156" i="13"/>
  <c r="C156" i="13"/>
  <c r="B157" i="13"/>
  <c r="C157" i="13"/>
  <c r="B158" i="13"/>
  <c r="C158" i="13"/>
  <c r="B159" i="13"/>
  <c r="C159" i="13"/>
  <c r="B160" i="13"/>
  <c r="C160" i="13"/>
  <c r="B161" i="13"/>
  <c r="C161" i="13"/>
  <c r="B162" i="13"/>
  <c r="C162" i="13"/>
  <c r="B163" i="13"/>
  <c r="C163" i="13"/>
  <c r="B164" i="13"/>
  <c r="C164" i="13"/>
  <c r="B165" i="13"/>
  <c r="C165" i="13"/>
  <c r="B166" i="13"/>
  <c r="C166" i="13"/>
  <c r="B167" i="13"/>
  <c r="C167" i="13"/>
  <c r="B168" i="13"/>
  <c r="C168" i="13"/>
  <c r="B169" i="13"/>
  <c r="C169" i="13"/>
  <c r="B170" i="13"/>
  <c r="C170" i="13"/>
  <c r="B171" i="13"/>
  <c r="C171" i="13"/>
  <c r="B172" i="13"/>
  <c r="C172" i="13"/>
  <c r="B173" i="13"/>
  <c r="C173" i="13"/>
  <c r="B174" i="13"/>
  <c r="C174" i="13"/>
  <c r="B175" i="13"/>
  <c r="C175" i="13"/>
  <c r="B176" i="13"/>
  <c r="C176" i="13"/>
  <c r="B177" i="13"/>
  <c r="C177" i="13"/>
  <c r="B178" i="13"/>
  <c r="C178" i="13"/>
  <c r="B179" i="13"/>
  <c r="C179" i="13"/>
  <c r="B180" i="13"/>
  <c r="C180" i="13"/>
  <c r="B181" i="13"/>
  <c r="C181" i="13"/>
  <c r="B182" i="13"/>
  <c r="C182" i="13"/>
  <c r="B183" i="13"/>
  <c r="C183" i="13"/>
  <c r="B184" i="13"/>
  <c r="C184" i="13"/>
  <c r="B185" i="13"/>
  <c r="C185" i="13"/>
  <c r="B186" i="13"/>
  <c r="C186" i="13"/>
  <c r="B187" i="13"/>
  <c r="C187" i="13"/>
  <c r="B188" i="13"/>
  <c r="C188" i="13"/>
  <c r="B189" i="13"/>
  <c r="C189" i="13"/>
  <c r="B190" i="13"/>
  <c r="C190" i="13"/>
  <c r="B191" i="13"/>
  <c r="C191" i="13"/>
  <c r="B192" i="13"/>
  <c r="C192" i="13"/>
  <c r="B193" i="13"/>
  <c r="C193" i="13"/>
  <c r="B194" i="13"/>
  <c r="C194" i="13"/>
  <c r="B195" i="13"/>
  <c r="C195" i="13"/>
  <c r="B196" i="13"/>
  <c r="C196" i="13"/>
  <c r="B197" i="13"/>
  <c r="C197" i="13"/>
  <c r="B198" i="13"/>
  <c r="C198" i="13"/>
  <c r="B199" i="13"/>
  <c r="C199" i="13"/>
  <c r="B200" i="13"/>
  <c r="C200" i="13"/>
  <c r="B201" i="13"/>
  <c r="C201" i="13"/>
  <c r="B202" i="13"/>
  <c r="C202" i="13"/>
  <c r="B203" i="13"/>
  <c r="C203" i="13"/>
  <c r="B204" i="13"/>
  <c r="C204" i="13"/>
  <c r="B205" i="13"/>
  <c r="C205" i="13"/>
  <c r="B206" i="13"/>
  <c r="C206" i="13"/>
  <c r="B207" i="13"/>
  <c r="C207" i="13"/>
  <c r="B208" i="13"/>
  <c r="C208" i="13"/>
  <c r="B209" i="13"/>
  <c r="C209" i="13"/>
  <c r="B210" i="13"/>
  <c r="C210" i="13"/>
  <c r="B211" i="13"/>
  <c r="C211" i="13"/>
  <c r="B212" i="13"/>
  <c r="C212" i="13"/>
  <c r="B213" i="13"/>
  <c r="C213" i="13"/>
  <c r="B214" i="13"/>
  <c r="C214" i="13"/>
  <c r="B215" i="13"/>
  <c r="C215" i="13"/>
  <c r="B216" i="13"/>
  <c r="C216" i="13"/>
  <c r="B217" i="13"/>
  <c r="C217" i="13"/>
  <c r="B218" i="13"/>
  <c r="C218" i="13"/>
  <c r="B219" i="13"/>
  <c r="C219" i="13"/>
  <c r="B220" i="13"/>
  <c r="C220" i="13"/>
  <c r="B221" i="13"/>
  <c r="B222" i="13"/>
  <c r="B223" i="13"/>
  <c r="B340" i="13"/>
  <c r="B341" i="13"/>
  <c r="B342" i="13"/>
  <c r="B343" i="13"/>
  <c r="B344" i="13"/>
  <c r="B345" i="13"/>
  <c r="B346" i="13"/>
  <c r="B347" i="13"/>
  <c r="B348" i="13"/>
  <c r="B349" i="13"/>
  <c r="B350" i="13"/>
  <c r="B351" i="13"/>
  <c r="B352" i="13"/>
  <c r="B353" i="13"/>
  <c r="B354" i="13"/>
  <c r="B355" i="13"/>
  <c r="B356" i="13"/>
  <c r="B357" i="13"/>
  <c r="B358" i="13"/>
  <c r="B359" i="13"/>
  <c r="B360" i="13"/>
  <c r="B361" i="13"/>
  <c r="B362" i="13"/>
  <c r="B363" i="13"/>
  <c r="B364" i="13"/>
  <c r="B365" i="13"/>
  <c r="B366" i="13"/>
  <c r="B367" i="13"/>
  <c r="B368" i="13"/>
  <c r="B369" i="13"/>
  <c r="B370" i="13"/>
  <c r="B371" i="13"/>
  <c r="B372" i="13"/>
  <c r="B373" i="13"/>
  <c r="B374" i="13"/>
  <c r="B375" i="13"/>
  <c r="B376" i="13"/>
  <c r="B377" i="13"/>
  <c r="B378" i="13"/>
  <c r="B379" i="13"/>
  <c r="B380" i="13"/>
  <c r="B381" i="13"/>
  <c r="B382" i="13"/>
  <c r="B383" i="13"/>
  <c r="B384" i="13"/>
  <c r="B385" i="13"/>
  <c r="B386" i="13"/>
  <c r="B387" i="13"/>
  <c r="B388" i="13"/>
  <c r="B389" i="13"/>
  <c r="B390" i="13"/>
  <c r="B391" i="13"/>
  <c r="B392" i="13"/>
  <c r="B393" i="13"/>
  <c r="B394" i="13"/>
  <c r="B395" i="13"/>
  <c r="B396" i="13"/>
  <c r="B397" i="13"/>
  <c r="B398" i="13"/>
  <c r="B399" i="13"/>
  <c r="B400" i="13"/>
  <c r="B401" i="13"/>
  <c r="B402" i="13"/>
  <c r="B403" i="13"/>
  <c r="B404" i="13"/>
  <c r="B405" i="13"/>
  <c r="B406" i="13"/>
  <c r="B407" i="13"/>
  <c r="B408" i="13"/>
  <c r="C408" i="13"/>
  <c r="B409" i="13"/>
  <c r="C409" i="13"/>
  <c r="B410" i="13"/>
  <c r="C410" i="13"/>
  <c r="B411" i="13"/>
  <c r="C411" i="13"/>
  <c r="B412" i="13"/>
  <c r="C412" i="13"/>
  <c r="B413" i="13"/>
  <c r="C413" i="13"/>
  <c r="B414" i="13"/>
  <c r="C414" i="13"/>
  <c r="B415" i="13"/>
  <c r="C415" i="13"/>
  <c r="B416" i="13"/>
  <c r="C416" i="13"/>
  <c r="B417" i="13"/>
  <c r="C417" i="13"/>
  <c r="B418" i="13"/>
  <c r="C418" i="13"/>
  <c r="B419" i="13"/>
  <c r="C419" i="13"/>
  <c r="B420" i="13"/>
  <c r="C420" i="13"/>
  <c r="B421" i="13"/>
  <c r="C421" i="13"/>
  <c r="B422" i="13"/>
  <c r="C422" i="13"/>
  <c r="B423" i="13"/>
  <c r="C423" i="13"/>
  <c r="B424" i="13"/>
  <c r="C424" i="13"/>
  <c r="B425" i="13"/>
  <c r="C425" i="13"/>
  <c r="B426" i="13"/>
  <c r="C426" i="13"/>
  <c r="B427" i="13"/>
  <c r="C427" i="13"/>
  <c r="B428" i="13"/>
  <c r="C428" i="13"/>
  <c r="B429" i="13"/>
  <c r="C429" i="13"/>
  <c r="B430" i="13"/>
  <c r="C430" i="13"/>
  <c r="B431" i="13"/>
  <c r="C431" i="13"/>
  <c r="B432" i="13"/>
  <c r="C432" i="13"/>
  <c r="B433" i="13"/>
  <c r="C433" i="13"/>
  <c r="B434" i="13"/>
  <c r="C434" i="13"/>
  <c r="B435" i="13"/>
  <c r="C435" i="13"/>
  <c r="B436" i="13"/>
  <c r="C436" i="13"/>
  <c r="B437" i="13"/>
  <c r="C437" i="13"/>
  <c r="B438" i="13"/>
  <c r="C438" i="13"/>
  <c r="B439" i="13"/>
  <c r="C439" i="13"/>
  <c r="B440" i="13"/>
  <c r="C440" i="13"/>
  <c r="B441" i="13"/>
  <c r="C441" i="13"/>
  <c r="B442" i="13"/>
  <c r="C442" i="13"/>
  <c r="B443" i="13"/>
  <c r="C443" i="13"/>
  <c r="B444" i="13"/>
  <c r="C444" i="13"/>
  <c r="B445" i="13"/>
  <c r="C445" i="13"/>
  <c r="B446" i="13"/>
  <c r="C446" i="13"/>
  <c r="B447" i="13"/>
  <c r="C447" i="13"/>
  <c r="B448" i="13"/>
  <c r="C448" i="13"/>
  <c r="B449" i="13"/>
  <c r="C449" i="13"/>
  <c r="B450" i="13"/>
  <c r="C450" i="13"/>
  <c r="B451" i="13"/>
  <c r="C451" i="13"/>
  <c r="B452" i="13"/>
  <c r="C452" i="13"/>
  <c r="B453" i="13"/>
  <c r="C453" i="13"/>
  <c r="B454" i="13"/>
  <c r="C454" i="13"/>
  <c r="B455" i="13"/>
  <c r="C455" i="13"/>
  <c r="B456" i="13"/>
  <c r="C456" i="13"/>
  <c r="B457" i="13"/>
  <c r="C457" i="13"/>
  <c r="B458" i="13"/>
  <c r="C458" i="13"/>
  <c r="B459" i="13"/>
  <c r="C459" i="13"/>
  <c r="B460" i="13"/>
  <c r="C460" i="13"/>
  <c r="B461" i="13"/>
  <c r="C461" i="13"/>
  <c r="B462" i="13"/>
  <c r="C462" i="13"/>
  <c r="B463" i="13"/>
  <c r="C463" i="13"/>
  <c r="B464" i="13"/>
  <c r="C464" i="13"/>
  <c r="B465" i="13"/>
  <c r="C465" i="13"/>
  <c r="B466" i="13"/>
  <c r="C466" i="13"/>
  <c r="B467" i="13"/>
  <c r="C467" i="13"/>
  <c r="B468" i="13"/>
  <c r="C468" i="13"/>
  <c r="B469" i="13"/>
  <c r="C469" i="13"/>
  <c r="B470" i="13"/>
  <c r="C470" i="13"/>
  <c r="B471" i="13"/>
  <c r="C471" i="13"/>
  <c r="B472" i="13"/>
  <c r="C472" i="13"/>
  <c r="B473" i="13"/>
  <c r="C473" i="13"/>
  <c r="B474" i="13"/>
  <c r="C474" i="13"/>
  <c r="B475" i="13"/>
  <c r="C475" i="13"/>
  <c r="B476" i="13"/>
  <c r="C476" i="13"/>
  <c r="B477" i="13"/>
  <c r="C477" i="13"/>
  <c r="B478" i="13"/>
  <c r="C478" i="13"/>
  <c r="B479" i="13"/>
  <c r="C479" i="13"/>
  <c r="B480" i="13"/>
  <c r="C480" i="13"/>
  <c r="B481" i="13"/>
  <c r="C481" i="13"/>
  <c r="B482" i="13"/>
  <c r="C482" i="13"/>
  <c r="B483" i="13"/>
  <c r="C483" i="13"/>
  <c r="B484" i="13"/>
  <c r="C484" i="13"/>
  <c r="B485" i="13"/>
  <c r="C485" i="13"/>
  <c r="B486" i="13"/>
  <c r="C486" i="13"/>
  <c r="B487" i="13"/>
  <c r="C487" i="13"/>
  <c r="B488" i="13"/>
  <c r="C488" i="13"/>
  <c r="B489" i="13"/>
  <c r="C489" i="13"/>
  <c r="B490" i="13"/>
  <c r="C490" i="13"/>
  <c r="B491" i="13"/>
  <c r="C491" i="13"/>
  <c r="B492" i="13"/>
  <c r="C492" i="13"/>
  <c r="B493" i="13"/>
  <c r="C493" i="13"/>
  <c r="B494" i="13"/>
  <c r="C494" i="13"/>
  <c r="B495" i="13"/>
  <c r="C495" i="13"/>
  <c r="B496" i="13"/>
  <c r="C496" i="13"/>
  <c r="B497" i="13"/>
  <c r="C497" i="13"/>
  <c r="B498" i="13"/>
  <c r="C498" i="13"/>
  <c r="B499" i="13"/>
  <c r="C499" i="13"/>
  <c r="B500" i="13"/>
  <c r="C500" i="13"/>
  <c r="B501" i="13"/>
  <c r="C501" i="13"/>
  <c r="B502" i="13"/>
  <c r="C502" i="13"/>
  <c r="B503" i="13"/>
  <c r="C503" i="13"/>
  <c r="B504" i="13"/>
  <c r="C504" i="13"/>
  <c r="B505" i="13"/>
  <c r="C505" i="13"/>
  <c r="B506" i="13"/>
  <c r="C506" i="13"/>
  <c r="B507" i="13"/>
  <c r="C507" i="13"/>
  <c r="B508" i="13"/>
  <c r="C508" i="13"/>
  <c r="B509" i="13"/>
  <c r="C509" i="13"/>
  <c r="B510" i="13"/>
  <c r="C510" i="13"/>
  <c r="B511" i="13"/>
  <c r="C511" i="13"/>
  <c r="B512" i="13"/>
  <c r="C512" i="13"/>
  <c r="B513" i="13"/>
  <c r="C513" i="13"/>
  <c r="B514" i="13"/>
  <c r="C514" i="13"/>
  <c r="B515" i="13"/>
  <c r="C515" i="13"/>
  <c r="B516" i="13"/>
  <c r="C516" i="13"/>
  <c r="B517" i="13"/>
  <c r="C517" i="13"/>
  <c r="B518" i="13"/>
  <c r="C518" i="13"/>
  <c r="B519" i="13"/>
  <c r="C519" i="13"/>
  <c r="B520" i="13"/>
  <c r="C520" i="13"/>
  <c r="B521" i="13"/>
  <c r="C521" i="13"/>
  <c r="B522" i="13"/>
  <c r="C522" i="13"/>
  <c r="B523" i="13"/>
  <c r="C523" i="13"/>
  <c r="B524" i="13"/>
  <c r="C524" i="13"/>
  <c r="B525" i="13"/>
  <c r="C525" i="13"/>
  <c r="B526" i="13"/>
  <c r="C526" i="13"/>
  <c r="B527" i="13"/>
  <c r="C527" i="13"/>
  <c r="B528" i="13"/>
  <c r="C528" i="13"/>
  <c r="B529" i="13"/>
  <c r="C529" i="13"/>
  <c r="B530" i="13"/>
  <c r="C530" i="13"/>
  <c r="B531" i="13"/>
  <c r="C531" i="13"/>
  <c r="B532" i="13"/>
  <c r="C532" i="13"/>
  <c r="B533" i="13"/>
  <c r="C533" i="13"/>
  <c r="B534" i="13"/>
  <c r="C534" i="13"/>
  <c r="B535" i="13"/>
  <c r="C535" i="13"/>
  <c r="B536" i="13"/>
  <c r="C536" i="13"/>
  <c r="B537" i="13"/>
  <c r="C537" i="13"/>
  <c r="B538" i="13"/>
  <c r="C538" i="13"/>
  <c r="B539" i="13"/>
  <c r="C539" i="13"/>
  <c r="B540" i="13"/>
  <c r="C540" i="13"/>
  <c r="B541" i="13"/>
  <c r="C541" i="13"/>
  <c r="B542" i="13"/>
  <c r="C542" i="13"/>
  <c r="B543" i="13"/>
  <c r="C543" i="13"/>
  <c r="B544" i="13"/>
  <c r="C544" i="13"/>
  <c r="B545" i="13"/>
  <c r="C545" i="13"/>
  <c r="B546" i="13"/>
  <c r="C546" i="13"/>
  <c r="B547" i="13"/>
  <c r="C547" i="13"/>
  <c r="B548" i="13"/>
  <c r="C548" i="13"/>
  <c r="B549" i="13"/>
  <c r="C549" i="13"/>
  <c r="B550" i="13"/>
  <c r="C550" i="13"/>
  <c r="B551" i="13"/>
  <c r="C551" i="13"/>
  <c r="B552" i="13"/>
  <c r="C552" i="13"/>
  <c r="B553" i="13"/>
  <c r="C553" i="13"/>
  <c r="B554" i="13"/>
  <c r="C554" i="13"/>
  <c r="B555" i="13"/>
  <c r="C555" i="13"/>
  <c r="B556" i="13"/>
  <c r="C556" i="13"/>
  <c r="B557" i="13"/>
  <c r="C557" i="13"/>
  <c r="B558" i="13"/>
  <c r="C558" i="13"/>
  <c r="B559" i="13"/>
  <c r="C559" i="13"/>
  <c r="B560" i="13"/>
  <c r="C560" i="13"/>
  <c r="B561" i="13"/>
  <c r="C561" i="13"/>
  <c r="B562" i="13"/>
  <c r="C562" i="13"/>
  <c r="B563" i="13"/>
  <c r="C563" i="13"/>
  <c r="B564" i="13"/>
  <c r="C564" i="13"/>
  <c r="B565" i="13"/>
  <c r="C565" i="13"/>
  <c r="B566" i="13"/>
  <c r="C566" i="13"/>
  <c r="B567" i="13"/>
  <c r="C567" i="13"/>
  <c r="B568" i="13"/>
  <c r="C568" i="13"/>
  <c r="B569" i="13"/>
  <c r="C569" i="13"/>
  <c r="B743" i="13"/>
  <c r="C743" i="13"/>
  <c r="B744" i="13"/>
  <c r="C744" i="13"/>
  <c r="B745" i="13"/>
  <c r="C745" i="13"/>
  <c r="B746" i="13"/>
  <c r="C746" i="13"/>
  <c r="B747" i="13"/>
  <c r="C747" i="13"/>
  <c r="B748" i="13"/>
  <c r="C748" i="13"/>
  <c r="B749" i="13"/>
  <c r="C749" i="13"/>
  <c r="B750" i="13"/>
  <c r="C750" i="13"/>
  <c r="B751" i="13"/>
  <c r="C751" i="13"/>
  <c r="B752" i="13"/>
  <c r="C752" i="13"/>
  <c r="B753" i="13"/>
  <c r="C753" i="13"/>
  <c r="B754" i="13"/>
  <c r="C754" i="13"/>
  <c r="B755" i="13"/>
  <c r="C755" i="13"/>
  <c r="B756" i="13"/>
  <c r="C756" i="13"/>
  <c r="B757" i="13"/>
  <c r="C757" i="13"/>
  <c r="B758" i="13"/>
  <c r="C758" i="13"/>
  <c r="B759" i="13"/>
  <c r="C759" i="13"/>
  <c r="B760" i="13"/>
  <c r="C760" i="13"/>
  <c r="B761" i="13"/>
  <c r="C761" i="13"/>
  <c r="B762" i="13"/>
  <c r="C762" i="13"/>
  <c r="B763" i="13"/>
  <c r="C763" i="13"/>
  <c r="B764" i="13"/>
  <c r="C764" i="13"/>
  <c r="B765" i="13"/>
  <c r="C765" i="13"/>
  <c r="B766" i="13"/>
  <c r="C766" i="13"/>
  <c r="B767" i="13"/>
  <c r="C767" i="13"/>
  <c r="B768" i="13"/>
  <c r="C768" i="13"/>
  <c r="B769" i="13"/>
  <c r="C769" i="13"/>
  <c r="B770" i="13"/>
  <c r="C770" i="13"/>
  <c r="B771" i="13"/>
  <c r="C771" i="13"/>
  <c r="B772" i="13"/>
  <c r="C772" i="13"/>
  <c r="B773" i="13"/>
  <c r="C773" i="13"/>
  <c r="B774" i="13"/>
  <c r="C774" i="13"/>
  <c r="B775" i="13"/>
  <c r="C775" i="13"/>
  <c r="B776" i="13"/>
  <c r="C776" i="13"/>
  <c r="B777" i="13"/>
  <c r="C777" i="13"/>
  <c r="B778" i="13"/>
  <c r="C778" i="13"/>
  <c r="B779" i="13"/>
  <c r="C779" i="13"/>
  <c r="B780" i="13"/>
  <c r="C780" i="13"/>
  <c r="B781" i="13"/>
  <c r="C781" i="13"/>
  <c r="B782" i="13"/>
  <c r="C782" i="13"/>
  <c r="B783" i="13"/>
  <c r="C783" i="13"/>
  <c r="B784" i="13"/>
  <c r="C784" i="13"/>
  <c r="B785" i="13"/>
  <c r="C785" i="13"/>
  <c r="B786" i="13"/>
  <c r="C786" i="13"/>
  <c r="B787" i="13"/>
  <c r="C787" i="13"/>
  <c r="B788" i="13"/>
  <c r="C788" i="13"/>
  <c r="J690" i="13"/>
  <c r="J691" i="13"/>
  <c r="J692" i="13"/>
  <c r="J693" i="13"/>
  <c r="J694" i="13"/>
  <c r="J695" i="13"/>
  <c r="J696" i="13"/>
  <c r="J697" i="13"/>
  <c r="J698" i="13"/>
  <c r="J699" i="13"/>
  <c r="J700" i="13"/>
  <c r="J701" i="13"/>
  <c r="J702" i="13"/>
  <c r="J703" i="13"/>
  <c r="J704" i="13"/>
  <c r="J705" i="13"/>
  <c r="J706" i="13"/>
  <c r="J707" i="13"/>
  <c r="J708" i="13"/>
  <c r="J709" i="13"/>
  <c r="J710" i="13"/>
  <c r="J711" i="13"/>
  <c r="J712" i="13"/>
  <c r="J713" i="13"/>
  <c r="J714" i="13"/>
  <c r="J715" i="13"/>
  <c r="J679" i="13"/>
  <c r="J680" i="13"/>
  <c r="J681" i="13"/>
  <c r="J682" i="13"/>
  <c r="J683" i="13"/>
  <c r="J684" i="13"/>
  <c r="J685" i="13"/>
  <c r="J686" i="13"/>
  <c r="J687" i="13"/>
  <c r="J688" i="13"/>
  <c r="J689" i="13"/>
  <c r="J675" i="13"/>
  <c r="J676" i="13"/>
  <c r="J677" i="13"/>
  <c r="J678" i="13"/>
  <c r="J716" i="13"/>
  <c r="J717" i="13"/>
  <c r="J718" i="13"/>
  <c r="J719" i="13"/>
  <c r="J654" i="13"/>
  <c r="J655" i="13"/>
  <c r="J656" i="13"/>
  <c r="J657" i="13"/>
  <c r="J658" i="13"/>
  <c r="J659" i="13"/>
  <c r="J660" i="13"/>
  <c r="J661" i="13"/>
  <c r="J662" i="13"/>
  <c r="J663" i="13"/>
  <c r="J664" i="13"/>
  <c r="J665" i="13"/>
  <c r="J666" i="13"/>
  <c r="J667" i="13"/>
  <c r="J668" i="13"/>
  <c r="J669" i="13"/>
  <c r="J670" i="13"/>
  <c r="J671" i="13"/>
  <c r="J672" i="13"/>
  <c r="J673" i="13"/>
  <c r="J674" i="13"/>
  <c r="J640" i="13"/>
  <c r="J641" i="13"/>
  <c r="J642" i="13"/>
  <c r="J643" i="13"/>
  <c r="J644" i="13"/>
  <c r="J645" i="13"/>
  <c r="J646" i="13"/>
  <c r="J647" i="13"/>
  <c r="J648" i="13"/>
  <c r="J649" i="13"/>
  <c r="J650" i="13"/>
  <c r="J651" i="13"/>
  <c r="J652" i="13"/>
  <c r="J653" i="13"/>
  <c r="J622" i="13"/>
  <c r="J623" i="13"/>
  <c r="J624" i="13"/>
  <c r="J625" i="13"/>
  <c r="J626" i="13"/>
  <c r="J627" i="13"/>
  <c r="J628" i="13"/>
  <c r="J629" i="13"/>
  <c r="J630" i="13"/>
  <c r="J631" i="13"/>
  <c r="J632" i="13"/>
  <c r="J633" i="13"/>
  <c r="J634" i="13"/>
  <c r="J635" i="13"/>
  <c r="J636" i="13"/>
  <c r="J611" i="13" l="1"/>
  <c r="J612" i="13"/>
  <c r="J613" i="13"/>
  <c r="J614" i="13"/>
  <c r="J615" i="13"/>
  <c r="J616" i="13"/>
  <c r="J617" i="13"/>
  <c r="J618" i="13"/>
  <c r="J619" i="13"/>
  <c r="J620" i="13"/>
  <c r="J621" i="13"/>
  <c r="J577" i="13"/>
  <c r="J578" i="13"/>
  <c r="J579" i="13"/>
  <c r="J580" i="13"/>
  <c r="J581" i="13"/>
  <c r="J582" i="13"/>
  <c r="J583" i="13"/>
  <c r="J584" i="13"/>
  <c r="J585" i="13"/>
  <c r="J586" i="13"/>
  <c r="J587" i="13"/>
  <c r="J588" i="13"/>
  <c r="J589" i="13"/>
  <c r="J590" i="13"/>
  <c r="J591" i="13"/>
  <c r="J592" i="13"/>
  <c r="J593" i="13"/>
  <c r="J594" i="13"/>
  <c r="J595" i="13"/>
  <c r="J596" i="13"/>
  <c r="J597" i="13"/>
  <c r="J598" i="13"/>
  <c r="J599" i="13"/>
  <c r="J600" i="13"/>
  <c r="J601" i="13"/>
  <c r="J602" i="13"/>
  <c r="J603" i="13"/>
  <c r="J604" i="13"/>
  <c r="J605" i="13"/>
  <c r="J606" i="13"/>
  <c r="J607" i="13"/>
  <c r="J608" i="13"/>
  <c r="J609" i="13"/>
  <c r="J610" i="13"/>
  <c r="J637" i="13"/>
  <c r="J638" i="13"/>
  <c r="J639" i="13"/>
  <c r="J184" i="13"/>
  <c r="C5" i="13"/>
  <c r="C6" i="13"/>
  <c r="J116" i="13"/>
  <c r="J117" i="13"/>
  <c r="J118" i="13"/>
  <c r="J119" i="13"/>
  <c r="J120" i="13"/>
  <c r="J121" i="13"/>
  <c r="J122" i="13"/>
  <c r="J123" i="13"/>
  <c r="J124" i="13"/>
  <c r="J125" i="13"/>
  <c r="J126" i="13"/>
  <c r="J127" i="13"/>
  <c r="J128" i="13"/>
  <c r="J129" i="13"/>
  <c r="J130" i="13"/>
  <c r="J131" i="13"/>
  <c r="J132" i="13"/>
  <c r="J133" i="13"/>
  <c r="J134" i="13"/>
  <c r="J135" i="13"/>
  <c r="J136" i="13"/>
  <c r="J137" i="13"/>
  <c r="J138" i="13"/>
  <c r="J139" i="13"/>
  <c r="J140" i="13"/>
  <c r="J141" i="13"/>
  <c r="J142" i="13"/>
  <c r="J143" i="13"/>
  <c r="J144" i="13"/>
  <c r="J145" i="13"/>
  <c r="J146" i="13"/>
  <c r="J147" i="13"/>
  <c r="J148" i="13"/>
  <c r="J149" i="13"/>
  <c r="J150" i="13"/>
  <c r="J151" i="13"/>
  <c r="J84" i="13"/>
  <c r="J85" i="13"/>
  <c r="J86" i="13"/>
  <c r="J87" i="13"/>
  <c r="J88" i="13"/>
  <c r="J89" i="13"/>
  <c r="J90" i="13"/>
  <c r="J91" i="13"/>
  <c r="J92" i="13"/>
  <c r="J93" i="13"/>
  <c r="J94" i="13"/>
  <c r="J95" i="13"/>
  <c r="J96" i="13"/>
  <c r="J97" i="13"/>
  <c r="J98" i="13"/>
  <c r="J99" i="13"/>
  <c r="J100" i="13"/>
  <c r="J101" i="13"/>
  <c r="J102" i="13"/>
  <c r="J103" i="13"/>
  <c r="J104" i="13"/>
  <c r="J105" i="13"/>
  <c r="J106" i="13"/>
  <c r="J107" i="13"/>
  <c r="J108" i="13"/>
  <c r="J109" i="13"/>
  <c r="J110" i="13"/>
  <c r="J111" i="13"/>
  <c r="J112" i="13"/>
  <c r="J113" i="13"/>
  <c r="J114" i="13"/>
  <c r="J115" i="13"/>
  <c r="J74" i="13"/>
  <c r="J75" i="13"/>
  <c r="J76" i="13"/>
  <c r="J77" i="13"/>
  <c r="J78" i="13"/>
  <c r="J79" i="13"/>
  <c r="J80" i="13"/>
  <c r="J81" i="13"/>
  <c r="J82" i="13"/>
  <c r="J83" i="13"/>
  <c r="B5" i="13"/>
  <c r="B6" i="13"/>
  <c r="J60" i="13"/>
  <c r="J61" i="13"/>
  <c r="J62" i="13"/>
  <c r="J63" i="13"/>
  <c r="J64" i="13"/>
  <c r="J65" i="13"/>
  <c r="J66" i="13"/>
  <c r="J67" i="13"/>
  <c r="J68" i="13"/>
  <c r="J69" i="13"/>
  <c r="J70" i="13"/>
  <c r="J71" i="13"/>
  <c r="J72" i="13"/>
  <c r="J73" i="13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J34" i="13"/>
  <c r="J35" i="13"/>
  <c r="J36" i="13"/>
  <c r="J37" i="13"/>
  <c r="J38" i="13"/>
  <c r="J39" i="13"/>
  <c r="J40" i="13"/>
  <c r="J41" i="13"/>
  <c r="J42" i="13"/>
  <c r="J43" i="13"/>
  <c r="J44" i="13"/>
  <c r="J45" i="13"/>
  <c r="J46" i="13"/>
  <c r="J47" i="13"/>
  <c r="J48" i="13"/>
  <c r="J49" i="13"/>
  <c r="J50" i="13"/>
  <c r="J51" i="13"/>
  <c r="J52" i="13"/>
  <c r="J53" i="13"/>
  <c r="J54" i="13"/>
  <c r="J55" i="13"/>
  <c r="J56" i="13"/>
  <c r="J57" i="13"/>
  <c r="J58" i="13"/>
  <c r="J59" i="13"/>
  <c r="J377" i="13"/>
  <c r="J378" i="13"/>
  <c r="J379" i="13"/>
  <c r="J380" i="13"/>
  <c r="J381" i="13"/>
  <c r="J382" i="13"/>
  <c r="J383" i="13"/>
  <c r="J384" i="13"/>
  <c r="J385" i="13"/>
  <c r="J386" i="13"/>
  <c r="J387" i="13"/>
  <c r="J388" i="13"/>
  <c r="J389" i="13"/>
  <c r="J390" i="13"/>
  <c r="J391" i="13"/>
  <c r="J392" i="13"/>
  <c r="J393" i="13"/>
  <c r="J394" i="13"/>
  <c r="J395" i="13"/>
  <c r="J396" i="13"/>
  <c r="J397" i="13"/>
  <c r="J376" i="13"/>
  <c r="J328" i="13"/>
  <c r="J329" i="13"/>
  <c r="J330" i="13"/>
  <c r="J331" i="13"/>
  <c r="J332" i="13"/>
  <c r="J333" i="13"/>
  <c r="J334" i="13"/>
  <c r="J335" i="13"/>
  <c r="J336" i="13"/>
  <c r="J337" i="13"/>
  <c r="J338" i="13"/>
  <c r="J339" i="13"/>
  <c r="J340" i="13"/>
  <c r="J341" i="13"/>
  <c r="J342" i="13"/>
  <c r="J343" i="13"/>
  <c r="J344" i="13"/>
  <c r="J345" i="13"/>
  <c r="J346" i="13"/>
  <c r="J347" i="13"/>
  <c r="J348" i="13"/>
  <c r="J349" i="13"/>
  <c r="J350" i="13"/>
  <c r="J351" i="13"/>
  <c r="J352" i="13"/>
  <c r="J353" i="13"/>
  <c r="J354" i="13"/>
  <c r="J355" i="13"/>
  <c r="J356" i="13"/>
  <c r="J357" i="13"/>
  <c r="J358" i="13"/>
  <c r="J359" i="13"/>
  <c r="J360" i="13"/>
  <c r="J361" i="13"/>
  <c r="J362" i="13"/>
  <c r="J363" i="13"/>
  <c r="J364" i="13"/>
  <c r="J365" i="13"/>
  <c r="J366" i="13"/>
  <c r="J367" i="13"/>
  <c r="J368" i="13"/>
  <c r="J369" i="13"/>
  <c r="J370" i="13"/>
  <c r="J371" i="13"/>
  <c r="J372" i="13"/>
  <c r="J373" i="13"/>
  <c r="J374" i="13"/>
  <c r="J375" i="13"/>
  <c r="J398" i="13"/>
  <c r="J399" i="13"/>
  <c r="J400" i="13"/>
  <c r="J401" i="13"/>
  <c r="J402" i="13"/>
  <c r="J403" i="13"/>
  <c r="F68" i="38" l="1"/>
  <c r="H68" i="38" s="1"/>
  <c r="I68" i="38" s="1"/>
  <c r="D68" i="38"/>
  <c r="F67" i="38"/>
  <c r="H67" i="38" s="1"/>
  <c r="I67" i="38" s="1"/>
  <c r="D67" i="38"/>
  <c r="F66" i="38"/>
  <c r="H66" i="38" s="1"/>
  <c r="I66" i="38" s="1"/>
  <c r="D66" i="38"/>
  <c r="F65" i="38"/>
  <c r="H65" i="38" s="1"/>
  <c r="I65" i="38" s="1"/>
  <c r="D65" i="38"/>
  <c r="F64" i="38"/>
  <c r="H64" i="38" s="1"/>
  <c r="I64" i="38" s="1"/>
  <c r="D64" i="38"/>
  <c r="F63" i="38"/>
  <c r="H63" i="38" s="1"/>
  <c r="I63" i="38" s="1"/>
  <c r="D63" i="38"/>
  <c r="F62" i="38"/>
  <c r="H62" i="38" s="1"/>
  <c r="I62" i="38" s="1"/>
  <c r="D62" i="38"/>
  <c r="F61" i="38"/>
  <c r="H61" i="38" s="1"/>
  <c r="I61" i="38" s="1"/>
  <c r="D61" i="38"/>
  <c r="F60" i="38"/>
  <c r="H60" i="38" s="1"/>
  <c r="I60" i="38" s="1"/>
  <c r="D60" i="38"/>
  <c r="F59" i="38"/>
  <c r="H59" i="38" s="1"/>
  <c r="I59" i="38" s="1"/>
  <c r="D59" i="38"/>
  <c r="F58" i="38"/>
  <c r="H58" i="38" s="1"/>
  <c r="I58" i="38" s="1"/>
  <c r="D58" i="38"/>
  <c r="F57" i="38"/>
  <c r="H57" i="38" s="1"/>
  <c r="I57" i="38" s="1"/>
  <c r="D57" i="38"/>
  <c r="F56" i="38"/>
  <c r="H56" i="38" s="1"/>
  <c r="I56" i="38" s="1"/>
  <c r="D56" i="38"/>
  <c r="F55" i="38"/>
  <c r="H55" i="38" s="1"/>
  <c r="I55" i="38" s="1"/>
  <c r="D55" i="38"/>
  <c r="F54" i="38"/>
  <c r="H54" i="38" s="1"/>
  <c r="I54" i="38" s="1"/>
  <c r="D54" i="38"/>
  <c r="F53" i="38"/>
  <c r="H53" i="38" s="1"/>
  <c r="I53" i="38" s="1"/>
  <c r="D53" i="38"/>
  <c r="F52" i="38"/>
  <c r="H52" i="38" s="1"/>
  <c r="I52" i="38" s="1"/>
  <c r="D52" i="38"/>
  <c r="F51" i="38"/>
  <c r="H51" i="38" s="1"/>
  <c r="I51" i="38" s="1"/>
  <c r="D51" i="38"/>
  <c r="F50" i="38"/>
  <c r="H50" i="38" s="1"/>
  <c r="I50" i="38" s="1"/>
  <c r="D50" i="38"/>
  <c r="F49" i="38"/>
  <c r="H49" i="38" s="1"/>
  <c r="I49" i="38" s="1"/>
  <c r="D49" i="38"/>
  <c r="F48" i="38"/>
  <c r="H48" i="38" s="1"/>
  <c r="I48" i="38" s="1"/>
  <c r="D48" i="38"/>
  <c r="F47" i="38"/>
  <c r="H47" i="38" s="1"/>
  <c r="I47" i="38" s="1"/>
  <c r="D47" i="38"/>
  <c r="F46" i="38"/>
  <c r="H46" i="38" s="1"/>
  <c r="I46" i="38" s="1"/>
  <c r="D46" i="38"/>
  <c r="F45" i="38"/>
  <c r="H45" i="38" s="1"/>
  <c r="I45" i="38" s="1"/>
  <c r="D45" i="38"/>
  <c r="F44" i="38"/>
  <c r="H44" i="38" s="1"/>
  <c r="I44" i="38" s="1"/>
  <c r="D44" i="38"/>
  <c r="F43" i="38"/>
  <c r="H43" i="38" s="1"/>
  <c r="I43" i="38" s="1"/>
  <c r="D43" i="38"/>
  <c r="B62" i="38"/>
  <c r="B63" i="38"/>
  <c r="B64" i="38"/>
  <c r="B65" i="38"/>
  <c r="B66" i="38"/>
  <c r="B67" i="38"/>
  <c r="B68" i="38"/>
  <c r="B54" i="38"/>
  <c r="B55" i="38"/>
  <c r="B56" i="38"/>
  <c r="B57" i="38"/>
  <c r="B59" i="38"/>
  <c r="B53" i="38"/>
  <c r="B58" i="38"/>
  <c r="B60" i="38"/>
  <c r="B61" i="38"/>
  <c r="B49" i="38"/>
  <c r="B51" i="38"/>
  <c r="B43" i="38"/>
  <c r="B44" i="38"/>
  <c r="B45" i="38"/>
  <c r="B46" i="38"/>
  <c r="B47" i="38"/>
  <c r="B48" i="38"/>
  <c r="B50" i="38"/>
  <c r="B52" i="38"/>
  <c r="A28" i="19"/>
  <c r="B28" i="19" s="1"/>
  <c r="A20" i="19"/>
  <c r="A21" i="19"/>
  <c r="A22" i="19"/>
  <c r="A23" i="19"/>
  <c r="A24" i="19"/>
  <c r="A25" i="19"/>
  <c r="A26" i="19"/>
  <c r="A27" i="19"/>
  <c r="A7" i="19"/>
  <c r="A8" i="19"/>
  <c r="A9" i="19"/>
  <c r="A10" i="19"/>
  <c r="A11" i="19"/>
  <c r="A12" i="19"/>
  <c r="A13" i="19"/>
  <c r="A14" i="19"/>
  <c r="A15" i="19"/>
  <c r="B15" i="19"/>
  <c r="B25" i="19" l="1"/>
  <c r="B26" i="19"/>
  <c r="B27" i="19"/>
  <c r="D42" i="38"/>
  <c r="D41" i="38"/>
  <c r="D36" i="38"/>
  <c r="D35" i="38"/>
  <c r="D30" i="38"/>
  <c r="D29" i="38"/>
  <c r="D23" i="38"/>
  <c r="D21" i="38"/>
  <c r="D37" i="38"/>
  <c r="D38" i="38"/>
  <c r="D39" i="38"/>
  <c r="D40" i="38"/>
  <c r="D22" i="38"/>
  <c r="D24" i="38"/>
  <c r="D25" i="38"/>
  <c r="D26" i="38"/>
  <c r="D27" i="38"/>
  <c r="D28" i="38"/>
  <c r="D31" i="38"/>
  <c r="D32" i="38"/>
  <c r="D33" i="38"/>
  <c r="D34" i="38"/>
  <c r="B12" i="19" l="1"/>
  <c r="B13" i="19"/>
  <c r="B14" i="19"/>
  <c r="F42" i="38" l="1"/>
  <c r="H42" i="38" s="1"/>
  <c r="I42" i="38" s="1"/>
  <c r="B42" i="38"/>
  <c r="F41" i="38"/>
  <c r="H41" i="38" s="1"/>
  <c r="I41" i="38" s="1"/>
  <c r="B41" i="38"/>
  <c r="F36" i="38"/>
  <c r="H36" i="38" s="1"/>
  <c r="I36" i="38" s="1"/>
  <c r="B36" i="38"/>
  <c r="F35" i="38"/>
  <c r="H35" i="38" s="1"/>
  <c r="I35" i="38" s="1"/>
  <c r="B35" i="38"/>
  <c r="F30" i="38"/>
  <c r="H30" i="38" s="1"/>
  <c r="I30" i="38" s="1"/>
  <c r="B30" i="38"/>
  <c r="F29" i="38"/>
  <c r="H29" i="38" s="1"/>
  <c r="I29" i="38" s="1"/>
  <c r="B29" i="38"/>
  <c r="F23" i="38"/>
  <c r="H23" i="38" s="1"/>
  <c r="I23" i="38" s="1"/>
  <c r="B23" i="38"/>
  <c r="F21" i="38"/>
  <c r="H21" i="38" s="1"/>
  <c r="I21" i="38" s="1"/>
  <c r="B21" i="38"/>
  <c r="B37" i="38"/>
  <c r="F37" i="38"/>
  <c r="H37" i="38" s="1"/>
  <c r="I37" i="38" s="1"/>
  <c r="B38" i="38"/>
  <c r="B39" i="38"/>
  <c r="F38" i="38"/>
  <c r="H38" i="38" s="1"/>
  <c r="I38" i="38" s="1"/>
  <c r="F39" i="38"/>
  <c r="H39" i="38" s="1"/>
  <c r="I39" i="38" s="1"/>
  <c r="B40" i="38"/>
  <c r="F40" i="38"/>
  <c r="H40" i="38" s="1"/>
  <c r="I40" i="38" s="1"/>
  <c r="B22" i="38"/>
  <c r="B24" i="38"/>
  <c r="B25" i="38"/>
  <c r="F22" i="38"/>
  <c r="H22" i="38" s="1"/>
  <c r="I22" i="38" s="1"/>
  <c r="F24" i="38"/>
  <c r="H24" i="38" s="1"/>
  <c r="I24" i="38" s="1"/>
  <c r="F25" i="38"/>
  <c r="H25" i="38" s="1"/>
  <c r="I25" i="38" s="1"/>
  <c r="B26" i="38"/>
  <c r="B27" i="38"/>
  <c r="B28" i="38"/>
  <c r="B31" i="38"/>
  <c r="F26" i="38"/>
  <c r="H26" i="38" s="1"/>
  <c r="I26" i="38" s="1"/>
  <c r="F27" i="38"/>
  <c r="H27" i="38" s="1"/>
  <c r="I27" i="38" s="1"/>
  <c r="F28" i="38"/>
  <c r="H28" i="38" s="1"/>
  <c r="I28" i="38" s="1"/>
  <c r="F31" i="38"/>
  <c r="H31" i="38" s="1"/>
  <c r="I31" i="38" s="1"/>
  <c r="B32" i="38"/>
  <c r="B33" i="38"/>
  <c r="F32" i="38"/>
  <c r="H32" i="38" s="1"/>
  <c r="I32" i="38" s="1"/>
  <c r="F33" i="38"/>
  <c r="H33" i="38" s="1"/>
  <c r="I33" i="38" s="1"/>
  <c r="B34" i="38"/>
  <c r="F34" i="38"/>
  <c r="H34" i="38" s="1"/>
  <c r="I34" i="38" s="1"/>
  <c r="B24" i="19"/>
  <c r="B23" i="19"/>
  <c r="B22" i="19"/>
  <c r="B21" i="19"/>
  <c r="B10" i="19"/>
  <c r="B9" i="19"/>
  <c r="B8" i="19"/>
  <c r="B7" i="19"/>
  <c r="J734" i="13"/>
  <c r="J735" i="13"/>
  <c r="J736" i="13"/>
  <c r="J737" i="13"/>
  <c r="J738" i="13"/>
  <c r="J739" i="13"/>
  <c r="J740" i="13"/>
  <c r="J741" i="13"/>
  <c r="J742" i="13"/>
  <c r="J743" i="13"/>
  <c r="J744" i="13"/>
  <c r="J745" i="13"/>
  <c r="J746" i="13"/>
  <c r="J747" i="13"/>
  <c r="J748" i="13"/>
  <c r="J749" i="13"/>
  <c r="J750" i="13"/>
  <c r="J751" i="13"/>
  <c r="J752" i="13"/>
  <c r="J753" i="13"/>
  <c r="J754" i="13"/>
  <c r="J755" i="13"/>
  <c r="J756" i="13"/>
  <c r="J757" i="13"/>
  <c r="J758" i="13"/>
  <c r="J759" i="13"/>
  <c r="J760" i="13"/>
  <c r="J761" i="13"/>
  <c r="J762" i="13"/>
  <c r="J763" i="13"/>
  <c r="J764" i="13"/>
  <c r="J765" i="13"/>
  <c r="J766" i="13"/>
  <c r="J767" i="13"/>
  <c r="J768" i="13"/>
  <c r="J769" i="13"/>
  <c r="J770" i="13"/>
  <c r="J771" i="13"/>
  <c r="J772" i="13"/>
  <c r="J773" i="13"/>
  <c r="J774" i="13"/>
  <c r="J775" i="13"/>
  <c r="J776" i="13"/>
  <c r="J777" i="13"/>
  <c r="J778" i="13"/>
  <c r="J779" i="13"/>
  <c r="J780" i="13"/>
  <c r="J781" i="13"/>
  <c r="J782" i="13"/>
  <c r="J783" i="13"/>
  <c r="J784" i="13"/>
  <c r="J785" i="13"/>
  <c r="J786" i="13"/>
  <c r="J787" i="13"/>
  <c r="J788" i="13"/>
  <c r="J548" i="13"/>
  <c r="J549" i="13"/>
  <c r="J550" i="13"/>
  <c r="J551" i="13"/>
  <c r="J552" i="13"/>
  <c r="J553" i="13"/>
  <c r="J554" i="13"/>
  <c r="J555" i="13"/>
  <c r="J556" i="13"/>
  <c r="J557" i="13"/>
  <c r="J558" i="13"/>
  <c r="J559" i="13"/>
  <c r="J560" i="13"/>
  <c r="J561" i="13"/>
  <c r="J562" i="13"/>
  <c r="J563" i="13"/>
  <c r="J564" i="13"/>
  <c r="J565" i="13"/>
  <c r="J566" i="13"/>
  <c r="J567" i="13"/>
  <c r="J568" i="13"/>
  <c r="J569" i="13"/>
  <c r="J570" i="13"/>
  <c r="J571" i="13"/>
  <c r="J572" i="13"/>
  <c r="J573" i="13"/>
  <c r="J574" i="13"/>
  <c r="J575" i="13"/>
  <c r="J576" i="13"/>
  <c r="J720" i="13"/>
  <c r="J721" i="13"/>
  <c r="J722" i="13"/>
  <c r="J723" i="13"/>
  <c r="J724" i="13"/>
  <c r="J725" i="13"/>
  <c r="J726" i="13"/>
  <c r="J727" i="13"/>
  <c r="J728" i="13"/>
  <c r="J729" i="13"/>
  <c r="J730" i="13"/>
  <c r="J731" i="13"/>
  <c r="J732" i="13"/>
  <c r="J733" i="13"/>
  <c r="J476" i="13"/>
  <c r="J481" i="13"/>
  <c r="J482" i="13"/>
  <c r="J483" i="13"/>
  <c r="J484" i="13"/>
  <c r="J485" i="13"/>
  <c r="J486" i="13"/>
  <c r="J487" i="13"/>
  <c r="J473" i="13"/>
  <c r="J474" i="13"/>
  <c r="J475" i="13"/>
  <c r="J477" i="13"/>
  <c r="J478" i="13"/>
  <c r="J479" i="13"/>
  <c r="J480" i="13"/>
  <c r="J444" i="13"/>
  <c r="J445" i="13"/>
  <c r="J446" i="13"/>
  <c r="J447" i="13"/>
  <c r="J448" i="13"/>
  <c r="J449" i="13"/>
  <c r="J450" i="13"/>
  <c r="J451" i="13"/>
  <c r="J452" i="13"/>
  <c r="J453" i="13"/>
  <c r="J454" i="13"/>
  <c r="J455" i="13"/>
  <c r="J456" i="13"/>
  <c r="J457" i="13"/>
  <c r="J458" i="13"/>
  <c r="J421" i="13"/>
  <c r="J420" i="13"/>
  <c r="J422" i="13"/>
  <c r="J433" i="13"/>
  <c r="J425" i="13"/>
  <c r="J426" i="13"/>
  <c r="J427" i="13"/>
  <c r="J428" i="13"/>
  <c r="J429" i="13"/>
  <c r="J424" i="13"/>
  <c r="J430" i="13"/>
  <c r="J431" i="13"/>
  <c r="J408" i="13"/>
  <c r="J409" i="13"/>
  <c r="J410" i="13"/>
  <c r="J411" i="13"/>
  <c r="J412" i="13"/>
  <c r="J413" i="13"/>
  <c r="J414" i="13"/>
  <c r="J415" i="13"/>
  <c r="J416" i="13"/>
  <c r="J417" i="13"/>
  <c r="J418" i="13"/>
  <c r="J419" i="13"/>
  <c r="J423" i="13"/>
  <c r="J432" i="13"/>
  <c r="J222" i="13"/>
  <c r="J223" i="13"/>
  <c r="J221" i="13"/>
  <c r="J217" i="13"/>
  <c r="J218" i="13"/>
  <c r="J219" i="13"/>
  <c r="J220" i="13"/>
  <c r="J495" i="13"/>
  <c r="J496" i="13"/>
  <c r="J497" i="13"/>
  <c r="J498" i="13"/>
  <c r="J499" i="13"/>
  <c r="J500" i="13"/>
  <c r="J501" i="13"/>
  <c r="J502" i="13"/>
  <c r="J503" i="13"/>
  <c r="J504" i="13"/>
  <c r="J505" i="13"/>
  <c r="J506" i="13"/>
  <c r="J507" i="13"/>
  <c r="J508" i="13"/>
  <c r="J509" i="13"/>
  <c r="J510" i="13"/>
  <c r="J511" i="13"/>
  <c r="J512" i="13"/>
  <c r="J513" i="13"/>
  <c r="J514" i="13"/>
  <c r="J515" i="13"/>
  <c r="J516" i="13"/>
  <c r="J517" i="13"/>
  <c r="J518" i="13"/>
  <c r="J519" i="13"/>
  <c r="J520" i="13"/>
  <c r="J521" i="13"/>
  <c r="J522" i="13"/>
  <c r="J523" i="13"/>
  <c r="J524" i="13"/>
  <c r="J525" i="13"/>
  <c r="J526" i="13"/>
  <c r="J527" i="13"/>
  <c r="J528" i="13"/>
  <c r="J529" i="13"/>
  <c r="J530" i="13"/>
  <c r="J531" i="13"/>
  <c r="J532" i="13"/>
  <c r="J533" i="13"/>
  <c r="J534" i="13"/>
  <c r="J535" i="13"/>
  <c r="J536" i="13"/>
  <c r="J537" i="13"/>
  <c r="J538" i="13"/>
  <c r="J539" i="13"/>
  <c r="J540" i="13"/>
  <c r="J541" i="13"/>
  <c r="J542" i="13"/>
  <c r="J543" i="13"/>
  <c r="J544" i="13"/>
  <c r="J545" i="13"/>
  <c r="J546" i="13"/>
  <c r="J547" i="13"/>
  <c r="B11" i="19" l="1"/>
  <c r="C15" i="19" l="1"/>
  <c r="C12" i="19"/>
  <c r="C13" i="19"/>
  <c r="C14" i="19"/>
  <c r="C7" i="19"/>
  <c r="C10" i="19"/>
  <c r="C9" i="19"/>
  <c r="C8" i="19"/>
  <c r="C28" i="19" l="1"/>
  <c r="D28" i="19" s="1"/>
  <c r="C25" i="19"/>
  <c r="D25" i="19" s="1"/>
  <c r="C26" i="19"/>
  <c r="D26" i="19" s="1"/>
  <c r="C27" i="19"/>
  <c r="D27" i="19" s="1"/>
  <c r="C22" i="19"/>
  <c r="D22" i="19" s="1"/>
  <c r="C21" i="19"/>
  <c r="D21" i="19" s="1"/>
  <c r="C24" i="19"/>
  <c r="D24" i="19" s="1"/>
  <c r="C23" i="19"/>
  <c r="D23" i="19" s="1"/>
  <c r="I69" i="38" l="1"/>
  <c r="C20" i="19"/>
  <c r="H69" i="38"/>
  <c r="C29" i="19" l="1"/>
  <c r="D20" i="19"/>
  <c r="B20" i="19"/>
  <c r="J216" i="13" l="1"/>
  <c r="C11" i="19" l="1"/>
  <c r="J152" i="13"/>
  <c r="J153" i="13"/>
  <c r="J154" i="13"/>
  <c r="J155" i="13"/>
  <c r="J156" i="13"/>
  <c r="J157" i="13"/>
  <c r="J158" i="13"/>
  <c r="J159" i="13"/>
  <c r="J160" i="13"/>
  <c r="J161" i="13"/>
  <c r="J162" i="13"/>
  <c r="J163" i="13"/>
  <c r="J164" i="13"/>
  <c r="J165" i="13"/>
  <c r="J166" i="13"/>
  <c r="J167" i="13"/>
  <c r="J168" i="13"/>
  <c r="J169" i="13"/>
  <c r="J170" i="13"/>
  <c r="J171" i="13"/>
  <c r="J172" i="13"/>
  <c r="J173" i="13"/>
  <c r="J174" i="13"/>
  <c r="J175" i="13"/>
  <c r="J176" i="13"/>
  <c r="J177" i="13"/>
  <c r="J178" i="13"/>
  <c r="J179" i="13"/>
  <c r="J180" i="13"/>
  <c r="J181" i="13"/>
  <c r="J182" i="13"/>
  <c r="J183" i="13"/>
  <c r="J185" i="13"/>
  <c r="J186" i="13"/>
  <c r="J187" i="13"/>
  <c r="J188" i="13"/>
  <c r="J189" i="13"/>
  <c r="J190" i="13"/>
  <c r="J191" i="13"/>
  <c r="J192" i="13"/>
  <c r="J193" i="13"/>
  <c r="J194" i="13"/>
  <c r="J195" i="13"/>
  <c r="J196" i="13"/>
  <c r="J197" i="13"/>
  <c r="J198" i="13"/>
  <c r="J199" i="13"/>
  <c r="J200" i="13"/>
  <c r="J201" i="13"/>
  <c r="J202" i="13"/>
  <c r="J203" i="13"/>
  <c r="J204" i="13"/>
  <c r="J205" i="13"/>
  <c r="J206" i="13"/>
  <c r="J207" i="13"/>
  <c r="J208" i="13"/>
  <c r="J209" i="13"/>
  <c r="J210" i="13"/>
  <c r="J211" i="13"/>
  <c r="J212" i="13"/>
  <c r="J213" i="13"/>
  <c r="J214" i="13"/>
  <c r="J215" i="13"/>
  <c r="J404" i="13"/>
  <c r="J405" i="13"/>
  <c r="J406" i="13"/>
  <c r="J407" i="13"/>
  <c r="J434" i="13"/>
  <c r="J435" i="13"/>
  <c r="J436" i="13"/>
  <c r="J437" i="13"/>
  <c r="J438" i="13"/>
  <c r="J439" i="13"/>
  <c r="J440" i="13"/>
  <c r="J441" i="13"/>
  <c r="J442" i="13"/>
  <c r="J443" i="13"/>
  <c r="J459" i="13"/>
  <c r="J460" i="13"/>
  <c r="J461" i="13"/>
  <c r="J462" i="13"/>
  <c r="J463" i="13"/>
  <c r="J464" i="13"/>
  <c r="J465" i="13"/>
  <c r="J466" i="13"/>
  <c r="J467" i="13"/>
  <c r="J468" i="13"/>
  <c r="J469" i="13"/>
  <c r="J470" i="13"/>
  <c r="J471" i="13"/>
  <c r="J472" i="13"/>
  <c r="J488" i="13"/>
  <c r="J489" i="13"/>
  <c r="J490" i="13"/>
  <c r="J491" i="13"/>
  <c r="J492" i="13"/>
  <c r="J493" i="13"/>
  <c r="J494" i="13"/>
  <c r="C16" i="19" l="1"/>
  <c r="D29" i="19" l="1"/>
</calcChain>
</file>

<file path=xl/sharedStrings.xml><?xml version="1.0" encoding="utf-8"?>
<sst xmlns="http://schemas.openxmlformats.org/spreadsheetml/2006/main" count="3817" uniqueCount="756">
  <si>
    <t>Sanitair</t>
  </si>
  <si>
    <t>Ruimte code</t>
  </si>
  <si>
    <t>Gebouw gedeelte</t>
  </si>
  <si>
    <t>Oppervlak (netto)</t>
  </si>
  <si>
    <t>Totaal</t>
  </si>
  <si>
    <t>Code</t>
  </si>
  <si>
    <t>Tapijt</t>
  </si>
  <si>
    <t>Vloer afwerking</t>
  </si>
  <si>
    <t>Entree</t>
  </si>
  <si>
    <t>Magazijnen/bergingen</t>
  </si>
  <si>
    <t>Kantoren</t>
  </si>
  <si>
    <t>Reproruimte</t>
  </si>
  <si>
    <t>Gangen/hallen</t>
  </si>
  <si>
    <t>Trappenhuizen/lift</t>
  </si>
  <si>
    <t>Keuken/pantry</t>
  </si>
  <si>
    <t>Ruimte omschrijving</t>
  </si>
  <si>
    <t>Vloersoort omschrijving</t>
  </si>
  <si>
    <t>T</t>
  </si>
  <si>
    <t>L</t>
  </si>
  <si>
    <t>S</t>
  </si>
  <si>
    <t>P</t>
  </si>
  <si>
    <t>Vloerafwerkingen met beschermlaag, zoals linoleum, marmoleum e.d.</t>
  </si>
  <si>
    <t>Textiele vloerafwerking, zoals tapijt, schoonloopmat, flotex e.d.</t>
  </si>
  <si>
    <t>Vloeren zonder beschermlaag, die wel behandeling nodig hebben, zoals pvc e.d.</t>
  </si>
  <si>
    <t>Prestatie</t>
  </si>
  <si>
    <t>Etage</t>
  </si>
  <si>
    <t>Ruimtesoort</t>
  </si>
  <si>
    <t>Vloer code</t>
  </si>
  <si>
    <t>Steen</t>
  </si>
  <si>
    <t>PVC</t>
  </si>
  <si>
    <t>Naam</t>
  </si>
  <si>
    <t>Lino</t>
  </si>
  <si>
    <t>Oppervlakte n.i.o.</t>
  </si>
  <si>
    <t>Locatie</t>
  </si>
  <si>
    <t>Kosten/jaar excl. BTW</t>
  </si>
  <si>
    <t>Prijs</t>
  </si>
  <si>
    <t>Werkzaamheden</t>
  </si>
  <si>
    <t>Prijs per m2 per beurt, incl. in- en uitruimen</t>
  </si>
  <si>
    <t>Prijs per m2 per beurt, incl. in- en uitruimen, minimaal 2 lagen, kruislings</t>
  </si>
  <si>
    <t>Vloersoort</t>
  </si>
  <si>
    <t>Oppervlakte</t>
  </si>
  <si>
    <t>Sprayen/opblokken</t>
  </si>
  <si>
    <t>Diepstrippen, sealen en conserveren</t>
  </si>
  <si>
    <t>Schuren en lakken houten vloer</t>
  </si>
  <si>
    <t>Frequentie (uitv./jaar)</t>
  </si>
  <si>
    <t>Handmatig schrobben en droogzuigen</t>
  </si>
  <si>
    <t>Vloeronderhoud</t>
  </si>
  <si>
    <t>Ruimtestaat</t>
  </si>
  <si>
    <t>Oppervlakte i/o</t>
  </si>
  <si>
    <t>Totalisatie (excl. BTW)</t>
  </si>
  <si>
    <t xml:space="preserve">Aan genoemde aantallen kunnen geen rechten worden ontleend. </t>
  </si>
  <si>
    <t>Machinaal schrobben en droogzuigen</t>
  </si>
  <si>
    <t>Code Locatie</t>
  </si>
  <si>
    <t>Code Taak</t>
  </si>
  <si>
    <t>Totalisatie</t>
  </si>
  <si>
    <t>Locaties</t>
  </si>
  <si>
    <t>Rechtsgeldig ondertekening</t>
  </si>
  <si>
    <t>Functie</t>
  </si>
  <si>
    <t>Plaats, datum</t>
  </si>
  <si>
    <t>Handtekening</t>
  </si>
  <si>
    <t>Naam Inschrijver:</t>
  </si>
  <si>
    <t>Samenvatting schoonmaakonderhoud</t>
  </si>
  <si>
    <t>……………</t>
  </si>
  <si>
    <t>De opgegeven prijzen zijn tijdens de gehele contractduur van toepassing als all-in afroepprijs.</t>
  </si>
  <si>
    <t>Aanpassing standaardnorm schoonmaakonderhoud o.b.v. locatie</t>
  </si>
  <si>
    <t>Standaardnorm schoonmaakonderhoud per ruimtegroep / werkprogramma</t>
  </si>
  <si>
    <t>Aanpassing standaardnorm schoonmaakonderhoud o.b.v. vloersoort</t>
  </si>
  <si>
    <t xml:space="preserve">Opdrachtgever heeft tijdens de gehele contractduur het recht frequenties en uitvoermomenten aan te passen of werkzaamheden aan derden uit te besteden. </t>
  </si>
  <si>
    <t>Vloersoort / toelichting</t>
  </si>
  <si>
    <t>Harde vloeren zonder extra behandeling, zoals steen, beton e.d.</t>
  </si>
  <si>
    <t>Vergader/spreekkamers</t>
  </si>
  <si>
    <t>Topstrippen en conserveren</t>
  </si>
  <si>
    <t>Tapijtreinigen, sproei-extractiemethode</t>
  </si>
  <si>
    <t>Tapijtreinigen, poedermethode</t>
  </si>
  <si>
    <t>Hout</t>
  </si>
  <si>
    <t>Kosten/jaar incl BTW</t>
  </si>
  <si>
    <t>Bibliotheek/OLC</t>
  </si>
  <si>
    <t>Garderobes</t>
  </si>
  <si>
    <t>Kantine/Aula</t>
  </si>
  <si>
    <t>Praktijklokalen</t>
  </si>
  <si>
    <t>Leslokalen</t>
  </si>
  <si>
    <t>Toestelberging</t>
  </si>
  <si>
    <t>Gymzaal</t>
  </si>
  <si>
    <t>Niet in Onderhoud</t>
  </si>
  <si>
    <t>kleedruimten</t>
  </si>
  <si>
    <t>Kinderopvang</t>
  </si>
  <si>
    <t>Adres</t>
  </si>
  <si>
    <t>Plaatsnaam</t>
  </si>
  <si>
    <t>Plaats</t>
  </si>
  <si>
    <t>Vloeronderhoud
Kosten / jaar excl btw</t>
  </si>
  <si>
    <t>Totaalprijs
Kosten / jaar excl. btw</t>
  </si>
  <si>
    <t>Omschrijving</t>
  </si>
  <si>
    <t>H</t>
  </si>
  <si>
    <t>Houten vloeren</t>
  </si>
  <si>
    <t>Olieen houten vloeren</t>
  </si>
  <si>
    <t>Personeelskamer</t>
  </si>
  <si>
    <r>
      <t xml:space="preserve">Alle </t>
    </r>
    <r>
      <rPr>
        <sz val="9"/>
        <rFont val="Aptos"/>
        <family val="2"/>
      </rPr>
      <t>groen gearceerde velden dienen ingevuld te worden, overige cellen mogen niet gewijzigd worden</t>
    </r>
  </si>
  <si>
    <r>
      <t xml:space="preserve">Alle groen gearceerde velden dienen ingevuld te worden, overige cellen mogen niet gewijzigd worden    </t>
    </r>
    <r>
      <rPr>
        <b/>
        <sz val="9"/>
        <color rgb="FFFF0000"/>
        <rFont val="Aptos"/>
        <family val="2"/>
      </rPr>
      <t xml:space="preserve"> </t>
    </r>
  </si>
  <si>
    <t>Bijlage 4 dient in Excel format te worden toegevoegd, deze pagina dient daarnaast rechtsgeldig ondertekend als PDF te worden toegevoegd.</t>
  </si>
  <si>
    <t>Gilde Vakcollege</t>
  </si>
  <si>
    <t xml:space="preserve">Lyceum Oudehoven </t>
  </si>
  <si>
    <t>Uilenhof</t>
  </si>
  <si>
    <t>De Windroos</t>
  </si>
  <si>
    <t>Calvijn</t>
  </si>
  <si>
    <t>Het Heerenlanden</t>
  </si>
  <si>
    <t>De Joost</t>
  </si>
  <si>
    <t>Hoefslag 4</t>
  </si>
  <si>
    <t>Grote Haarsekade 123</t>
  </si>
  <si>
    <t>Oude Hoven 8</t>
  </si>
  <si>
    <t>Koningin Wilhelminalaan 2</t>
  </si>
  <si>
    <t>Bellefleur 2</t>
  </si>
  <si>
    <t>Eksterlaan 48</t>
  </si>
  <si>
    <t>Joost de Jongestraat 45</t>
  </si>
  <si>
    <t>Gorinchem</t>
  </si>
  <si>
    <t>Hardinxveld-Giessendam</t>
  </si>
  <si>
    <t>Leerdam</t>
  </si>
  <si>
    <t>PU-coating</t>
  </si>
  <si>
    <t>Nr.</t>
  </si>
  <si>
    <t>Schans</t>
  </si>
  <si>
    <t>Munnikenland 27</t>
  </si>
  <si>
    <t>Sleeuwijk</t>
  </si>
  <si>
    <t>Begane grond</t>
  </si>
  <si>
    <t>c</t>
  </si>
  <si>
    <t>0.101</t>
  </si>
  <si>
    <t>Linoleum</t>
  </si>
  <si>
    <t>Aula/ entreegebied</t>
  </si>
  <si>
    <t>0.102</t>
  </si>
  <si>
    <t>0.48</t>
  </si>
  <si>
    <t>Gang</t>
  </si>
  <si>
    <t>Lift</t>
  </si>
  <si>
    <t>0.67</t>
  </si>
  <si>
    <t>Spreekkamer</t>
  </si>
  <si>
    <t>Garderobe leerkrachten</t>
  </si>
  <si>
    <t>0.66</t>
  </si>
  <si>
    <t>0.65</t>
  </si>
  <si>
    <t>0.64</t>
  </si>
  <si>
    <t>Kantoor</t>
  </si>
  <si>
    <t>0.63</t>
  </si>
  <si>
    <t>0.61</t>
  </si>
  <si>
    <t>0.60</t>
  </si>
  <si>
    <t>Trappenhuis</t>
  </si>
  <si>
    <t>0.59</t>
  </si>
  <si>
    <t>0.58</t>
  </si>
  <si>
    <t>0.57</t>
  </si>
  <si>
    <t>0.56</t>
  </si>
  <si>
    <t>0.55</t>
  </si>
  <si>
    <t>Personeelsruimte</t>
  </si>
  <si>
    <t>0.53</t>
  </si>
  <si>
    <t>Toilet heren</t>
  </si>
  <si>
    <t>Toilet dames</t>
  </si>
  <si>
    <t>0.52</t>
  </si>
  <si>
    <t>0.51</t>
  </si>
  <si>
    <t>0.50a</t>
  </si>
  <si>
    <t>0.50</t>
  </si>
  <si>
    <t>0.49</t>
  </si>
  <si>
    <t>Entree personeel</t>
  </si>
  <si>
    <t>0.105</t>
  </si>
  <si>
    <t>Repro</t>
  </si>
  <si>
    <t>0.103</t>
  </si>
  <si>
    <t>Receptie</t>
  </si>
  <si>
    <t>0.104</t>
  </si>
  <si>
    <t>EHBO</t>
  </si>
  <si>
    <t>0.121</t>
  </si>
  <si>
    <t>Auditorium</t>
  </si>
  <si>
    <t>Kleedkamer docent</t>
  </si>
  <si>
    <t>0.44</t>
  </si>
  <si>
    <t>0.43</t>
  </si>
  <si>
    <t>Kleedkamer dames</t>
  </si>
  <si>
    <t>0.42</t>
  </si>
  <si>
    <t>Douches dames</t>
  </si>
  <si>
    <t>Kleedkamer jongens</t>
  </si>
  <si>
    <t>0.41</t>
  </si>
  <si>
    <t>0.40</t>
  </si>
  <si>
    <t>Douches jongens</t>
  </si>
  <si>
    <t>0.45</t>
  </si>
  <si>
    <t>0.39a</t>
  </si>
  <si>
    <t>Sportvloer</t>
  </si>
  <si>
    <t>a</t>
  </si>
  <si>
    <t>0.109</t>
  </si>
  <si>
    <t>Stiltewerkruimte</t>
  </si>
  <si>
    <t>Keuken</t>
  </si>
  <si>
    <t>0.106</t>
  </si>
  <si>
    <t>0.107</t>
  </si>
  <si>
    <t>Opslag keuken</t>
  </si>
  <si>
    <t>0.108</t>
  </si>
  <si>
    <t>0.35</t>
  </si>
  <si>
    <t>Werkplaats concierge</t>
  </si>
  <si>
    <t>0.15</t>
  </si>
  <si>
    <t>0.120</t>
  </si>
  <si>
    <t>0.119</t>
  </si>
  <si>
    <t>0.118</t>
  </si>
  <si>
    <t>0.117</t>
  </si>
  <si>
    <t>0.114</t>
  </si>
  <si>
    <t>Gamma lokaal</t>
  </si>
  <si>
    <t>0.113</t>
  </si>
  <si>
    <t>0.112</t>
  </si>
  <si>
    <t>0.102b</t>
  </si>
  <si>
    <t>0.102a</t>
  </si>
  <si>
    <t>Lockerruimte</t>
  </si>
  <si>
    <t>0.102d</t>
  </si>
  <si>
    <t>Garderobe</t>
  </si>
  <si>
    <t>0.111</t>
  </si>
  <si>
    <t>0.110</t>
  </si>
  <si>
    <t>0.14</t>
  </si>
  <si>
    <t>0.16</t>
  </si>
  <si>
    <t>Toilet meisjes</t>
  </si>
  <si>
    <t>Toilet jongens</t>
  </si>
  <si>
    <t>Miva toilet</t>
  </si>
  <si>
    <t>b</t>
  </si>
  <si>
    <t>0.33</t>
  </si>
  <si>
    <t>0.32</t>
  </si>
  <si>
    <t>0.31</t>
  </si>
  <si>
    <t>0.30</t>
  </si>
  <si>
    <t>Lokaal CKV</t>
  </si>
  <si>
    <t>CKV Studio</t>
  </si>
  <si>
    <t>0.29</t>
  </si>
  <si>
    <t>Muzieklokaal</t>
  </si>
  <si>
    <t>0.24b</t>
  </si>
  <si>
    <t>0.24</t>
  </si>
  <si>
    <t>Technieklokaal</t>
  </si>
  <si>
    <t>0.27</t>
  </si>
  <si>
    <t>Danslokaal</t>
  </si>
  <si>
    <t>0.26</t>
  </si>
  <si>
    <t>0.25</t>
  </si>
  <si>
    <t>0.24a</t>
  </si>
  <si>
    <t>Gietvloer</t>
  </si>
  <si>
    <t>0.24c</t>
  </si>
  <si>
    <t>Wasplaats</t>
  </si>
  <si>
    <t>0.20</t>
  </si>
  <si>
    <t>Lokaal handvaardigheid</t>
  </si>
  <si>
    <t>0.23</t>
  </si>
  <si>
    <t>0.22</t>
  </si>
  <si>
    <t>0.17</t>
  </si>
  <si>
    <t>Gangzone</t>
  </si>
  <si>
    <t>0.19</t>
  </si>
  <si>
    <t>Berging CKV</t>
  </si>
  <si>
    <t>0.18</t>
  </si>
  <si>
    <t>Tegels</t>
  </si>
  <si>
    <t>nvt</t>
  </si>
  <si>
    <t>Stafruimte</t>
  </si>
  <si>
    <t>Slaapkamer</t>
  </si>
  <si>
    <t>Verzorging 2</t>
  </si>
  <si>
    <t>Sanitair D</t>
  </si>
  <si>
    <t>Sanitair H</t>
  </si>
  <si>
    <t>Trap</t>
  </si>
  <si>
    <t>Electra</t>
  </si>
  <si>
    <t>Handvaardigheid</t>
  </si>
  <si>
    <t>gang HV</t>
  </si>
  <si>
    <t>Miva</t>
  </si>
  <si>
    <t>Theorielokaal</t>
  </si>
  <si>
    <t>Grote Keuken</t>
  </si>
  <si>
    <t>Spoelkeuken</t>
  </si>
  <si>
    <t>Opslag/koelingen</t>
  </si>
  <si>
    <t>Restaurant</t>
  </si>
  <si>
    <t>Lockers</t>
  </si>
  <si>
    <t>Aula</t>
  </si>
  <si>
    <t>Administratie</t>
  </si>
  <si>
    <t>Hal</t>
  </si>
  <si>
    <t>0.21</t>
  </si>
  <si>
    <t>12.   A</t>
  </si>
  <si>
    <t>13.  a</t>
  </si>
  <si>
    <t>14.  a</t>
  </si>
  <si>
    <t>18. a</t>
  </si>
  <si>
    <t>19. a</t>
  </si>
  <si>
    <t>19   b</t>
  </si>
  <si>
    <t>19   c</t>
  </si>
  <si>
    <t>21    a</t>
  </si>
  <si>
    <t>22   c</t>
  </si>
  <si>
    <t>22  d</t>
  </si>
  <si>
    <t>26   a</t>
  </si>
  <si>
    <t>28   a</t>
  </si>
  <si>
    <t>Mode/Kledingverkoop</t>
  </si>
  <si>
    <t>berging</t>
  </si>
  <si>
    <t>Winkel</t>
  </si>
  <si>
    <t>Handel en verkoop</t>
  </si>
  <si>
    <t>Docenten ruimte</t>
  </si>
  <si>
    <t>Lokaal</t>
  </si>
  <si>
    <t>gang</t>
  </si>
  <si>
    <t>111. a</t>
  </si>
  <si>
    <t>Eerste etage</t>
  </si>
  <si>
    <t>Leslokaal</t>
  </si>
  <si>
    <t>Bijgebouw</t>
  </si>
  <si>
    <t>B1</t>
  </si>
  <si>
    <t>B2</t>
  </si>
  <si>
    <t>B3</t>
  </si>
  <si>
    <t>B4</t>
  </si>
  <si>
    <t>B5</t>
  </si>
  <si>
    <t>B6</t>
  </si>
  <si>
    <t>0.9</t>
  </si>
  <si>
    <t>0.5</t>
  </si>
  <si>
    <t>0.6</t>
  </si>
  <si>
    <t>0.1</t>
  </si>
  <si>
    <t>Berging muziek</t>
  </si>
  <si>
    <t>MIVA</t>
  </si>
  <si>
    <t>Toilet</t>
  </si>
  <si>
    <t>A4</t>
  </si>
  <si>
    <t>Conciërge</t>
  </si>
  <si>
    <t>A5</t>
  </si>
  <si>
    <t>Berging toneel</t>
  </si>
  <si>
    <t>Centraal trappenhuis</t>
  </si>
  <si>
    <t>Mediatheek</t>
  </si>
  <si>
    <t>OLC</t>
  </si>
  <si>
    <t>Berging</t>
  </si>
  <si>
    <t>Studio</t>
  </si>
  <si>
    <t>Kooklokaal</t>
  </si>
  <si>
    <t>1.6</t>
  </si>
  <si>
    <t>1.5</t>
  </si>
  <si>
    <t>1.4</t>
  </si>
  <si>
    <t>1.3</t>
  </si>
  <si>
    <t>Werkkast</t>
  </si>
  <si>
    <t>1.2</t>
  </si>
  <si>
    <t>1.1</t>
  </si>
  <si>
    <t>B14</t>
  </si>
  <si>
    <t>Werkplek</t>
  </si>
  <si>
    <t>B10</t>
  </si>
  <si>
    <t>1.11</t>
  </si>
  <si>
    <t>1.10</t>
  </si>
  <si>
    <t>B7</t>
  </si>
  <si>
    <t>1.9</t>
  </si>
  <si>
    <t>1.8</t>
  </si>
  <si>
    <t>1.7</t>
  </si>
  <si>
    <t>Directiekantoor</t>
  </si>
  <si>
    <t>Tweede etage</t>
  </si>
  <si>
    <t>Praktijklokaal</t>
  </si>
  <si>
    <t>Kabinet</t>
  </si>
  <si>
    <t>2.6</t>
  </si>
  <si>
    <t>2.1</t>
  </si>
  <si>
    <t>C11</t>
  </si>
  <si>
    <t>2.5</t>
  </si>
  <si>
    <t>C8</t>
  </si>
  <si>
    <t>2.4</t>
  </si>
  <si>
    <t>C9</t>
  </si>
  <si>
    <t>Decanen</t>
  </si>
  <si>
    <t>2.2</t>
  </si>
  <si>
    <t>2.3</t>
  </si>
  <si>
    <t>12a</t>
  </si>
  <si>
    <t>14a</t>
  </si>
  <si>
    <t>19a</t>
  </si>
  <si>
    <t>20a</t>
  </si>
  <si>
    <t>41b</t>
  </si>
  <si>
    <t>Portaal</t>
  </si>
  <si>
    <t>Schoolwinkel</t>
  </si>
  <si>
    <t>Concierge</t>
  </si>
  <si>
    <t>Centrale hal</t>
  </si>
  <si>
    <t>Sani</t>
  </si>
  <si>
    <t>Kleedkamer</t>
  </si>
  <si>
    <t>Wasruimte</t>
  </si>
  <si>
    <t>Entree Gym</t>
  </si>
  <si>
    <t>Directie</t>
  </si>
  <si>
    <t>Docenten kamer</t>
  </si>
  <si>
    <t>Admin</t>
  </si>
  <si>
    <t>Traphuis</t>
  </si>
  <si>
    <t>Vaatwas</t>
  </si>
  <si>
    <t>Werkkeuken</t>
  </si>
  <si>
    <t>6.9</t>
  </si>
  <si>
    <t>Vide / Hal</t>
  </si>
  <si>
    <t>RT Ruimte</t>
  </si>
  <si>
    <t>Sani Personeel</t>
  </si>
  <si>
    <t>105a</t>
  </si>
  <si>
    <t>106a</t>
  </si>
  <si>
    <t>114a</t>
  </si>
  <si>
    <t>7a</t>
  </si>
  <si>
    <t>7b</t>
  </si>
  <si>
    <t>25 a</t>
  </si>
  <si>
    <t>28a</t>
  </si>
  <si>
    <t>Entree Sport</t>
  </si>
  <si>
    <t>Tolruimte</t>
  </si>
  <si>
    <t>Archief</t>
  </si>
  <si>
    <t>Leshoek</t>
  </si>
  <si>
    <t>Natuurwetenchappen</t>
  </si>
  <si>
    <t>Handel</t>
  </si>
  <si>
    <t>Heftruck Lokaal</t>
  </si>
  <si>
    <t>Nat/Bio/Zorg</t>
  </si>
  <si>
    <t>101a</t>
  </si>
  <si>
    <t>101b</t>
  </si>
  <si>
    <t>110a</t>
  </si>
  <si>
    <t>128a</t>
  </si>
  <si>
    <t xml:space="preserve"> Aula </t>
  </si>
  <si>
    <t>Gang / Aula</t>
  </si>
  <si>
    <t>Tribune/trap</t>
  </si>
  <si>
    <t>Docenten Kleedkamer</t>
  </si>
  <si>
    <t>Gang Sport</t>
  </si>
  <si>
    <t>Spoel Keuken</t>
  </si>
  <si>
    <t>Zorg/Welzijn</t>
  </si>
  <si>
    <t>Kapper</t>
  </si>
  <si>
    <t>Pers. Ruimte</t>
  </si>
  <si>
    <t>Hopit</t>
  </si>
  <si>
    <t>Toilet/douche</t>
  </si>
  <si>
    <t>SDV</t>
  </si>
  <si>
    <t>Bijscholing</t>
  </si>
  <si>
    <t>Loopbrug</t>
  </si>
  <si>
    <t>13a</t>
  </si>
  <si>
    <t>B01</t>
  </si>
  <si>
    <t>B02</t>
  </si>
  <si>
    <t>B04</t>
  </si>
  <si>
    <t>B12</t>
  </si>
  <si>
    <t>B09</t>
  </si>
  <si>
    <t>B05</t>
  </si>
  <si>
    <t>B07</t>
  </si>
  <si>
    <t>B06</t>
  </si>
  <si>
    <t>B23</t>
  </si>
  <si>
    <t>B18</t>
  </si>
  <si>
    <t>B24</t>
  </si>
  <si>
    <t>B25</t>
  </si>
  <si>
    <t>B20</t>
  </si>
  <si>
    <t>B21</t>
  </si>
  <si>
    <t>B22</t>
  </si>
  <si>
    <t>B19</t>
  </si>
  <si>
    <t>B27</t>
  </si>
  <si>
    <t>B28</t>
  </si>
  <si>
    <t>B31</t>
  </si>
  <si>
    <t>B30</t>
  </si>
  <si>
    <t>B32</t>
  </si>
  <si>
    <t>B29</t>
  </si>
  <si>
    <t>B35</t>
  </si>
  <si>
    <t>B26</t>
  </si>
  <si>
    <t>B15</t>
  </si>
  <si>
    <t>B03</t>
  </si>
  <si>
    <t>MIVA/douche</t>
  </si>
  <si>
    <t>LJC</t>
  </si>
  <si>
    <t>Werkplaats conciërge</t>
  </si>
  <si>
    <t>Time-out</t>
  </si>
  <si>
    <t>Flexplek</t>
  </si>
  <si>
    <t>Keuken &amp; opslag</t>
  </si>
  <si>
    <t>Achteruitgang</t>
  </si>
  <si>
    <t>Meidenruimte</t>
  </si>
  <si>
    <t>Achterkamer</t>
  </si>
  <si>
    <t>Middenkamer</t>
  </si>
  <si>
    <t>Voorkamer</t>
  </si>
  <si>
    <t>001</t>
  </si>
  <si>
    <t>002</t>
  </si>
  <si>
    <t>003</t>
  </si>
  <si>
    <t>004</t>
  </si>
  <si>
    <t>005</t>
  </si>
  <si>
    <t>B11</t>
  </si>
  <si>
    <t>B13</t>
  </si>
  <si>
    <t>B08</t>
  </si>
  <si>
    <t>006</t>
  </si>
  <si>
    <t>Beton</t>
  </si>
  <si>
    <t>Parket</t>
  </si>
  <si>
    <t>B16</t>
  </si>
  <si>
    <t>007</t>
  </si>
  <si>
    <t>008</t>
  </si>
  <si>
    <t>B17</t>
  </si>
  <si>
    <t>009</t>
  </si>
  <si>
    <t>010</t>
  </si>
  <si>
    <t>013</t>
  </si>
  <si>
    <t>011</t>
  </si>
  <si>
    <t>012</t>
  </si>
  <si>
    <t>014</t>
  </si>
  <si>
    <t>015</t>
  </si>
  <si>
    <t>016</t>
  </si>
  <si>
    <t>017</t>
  </si>
  <si>
    <t>018</t>
  </si>
  <si>
    <t>019</t>
  </si>
  <si>
    <t>020</t>
  </si>
  <si>
    <t>B33</t>
  </si>
  <si>
    <t>021</t>
  </si>
  <si>
    <t>022</t>
  </si>
  <si>
    <t>024</t>
  </si>
  <si>
    <t>023</t>
  </si>
  <si>
    <t>025</t>
  </si>
  <si>
    <t>B34</t>
  </si>
  <si>
    <t>V03</t>
  </si>
  <si>
    <t>V02</t>
  </si>
  <si>
    <t>V06</t>
  </si>
  <si>
    <t>V05</t>
  </si>
  <si>
    <t>V04</t>
  </si>
  <si>
    <t>V08</t>
  </si>
  <si>
    <t>V15</t>
  </si>
  <si>
    <t>V14</t>
  </si>
  <si>
    <t>V13</t>
  </si>
  <si>
    <t>V11</t>
  </si>
  <si>
    <t>V16</t>
  </si>
  <si>
    <t>V18</t>
  </si>
  <si>
    <t>V20</t>
  </si>
  <si>
    <t>V21</t>
  </si>
  <si>
    <t>V22</t>
  </si>
  <si>
    <t>V12</t>
  </si>
  <si>
    <t>V07</t>
  </si>
  <si>
    <t>V01</t>
  </si>
  <si>
    <t>KT01</t>
  </si>
  <si>
    <t>KT03</t>
  </si>
  <si>
    <t>KT04</t>
  </si>
  <si>
    <t>KT05</t>
  </si>
  <si>
    <t>KT06</t>
  </si>
  <si>
    <t>KT07</t>
  </si>
  <si>
    <t>KT08</t>
  </si>
  <si>
    <t>KT09</t>
  </si>
  <si>
    <t>V19</t>
  </si>
  <si>
    <t>KT10</t>
  </si>
  <si>
    <t>KT11</t>
  </si>
  <si>
    <t>KT12</t>
  </si>
  <si>
    <t>KT13</t>
  </si>
  <si>
    <t>KT02</t>
  </si>
  <si>
    <t>KT14</t>
  </si>
  <si>
    <t>KAB</t>
  </si>
  <si>
    <t>MED</t>
  </si>
  <si>
    <t>V09</t>
  </si>
  <si>
    <t>V10</t>
  </si>
  <si>
    <t>TVT thavo/klas 1+ 2</t>
  </si>
  <si>
    <t>TVT klas 1</t>
  </si>
  <si>
    <t>TVT klas 2</t>
  </si>
  <si>
    <t>TVB</t>
  </si>
  <si>
    <t>Theorielokaal/tek PIE</t>
  </si>
  <si>
    <t>Praktijklokaal keuzevakken</t>
  </si>
  <si>
    <t>Sign</t>
  </si>
  <si>
    <t>Schilderen</t>
  </si>
  <si>
    <t>Metsellokaal</t>
  </si>
  <si>
    <t>Machinale</t>
  </si>
  <si>
    <t>Opslag/brikettenpers</t>
  </si>
  <si>
    <t>Opslag</t>
  </si>
  <si>
    <t>EHBO-kamer</t>
  </si>
  <si>
    <t>Magazijn</t>
  </si>
  <si>
    <t>Praktijklokaal transport</t>
  </si>
  <si>
    <t>Docentenruimte</t>
  </si>
  <si>
    <t>Praktijklokaal lassen</t>
  </si>
  <si>
    <t>Praktijklokaal metaal</t>
  </si>
  <si>
    <t>Praktijklokaal maritiem</t>
  </si>
  <si>
    <t>Opslag metaal &amp; maritiem</t>
  </si>
  <si>
    <t>Werkplekken MBO metaal</t>
  </si>
  <si>
    <t>Theorielokaal metaal &amp; maritiem</t>
  </si>
  <si>
    <t>Werkplekken MBO</t>
  </si>
  <si>
    <t>Praktijklokaal elektro 3e klas</t>
  </si>
  <si>
    <t>Praktijklokaal elektro 4e klas</t>
  </si>
  <si>
    <t>Magazijn techniek HAVO</t>
  </si>
  <si>
    <t>Praktijklokaal slimme techniek</t>
  </si>
  <si>
    <t>Praktijklokaal installaties</t>
  </si>
  <si>
    <t>Machineruimte</t>
  </si>
  <si>
    <t>Docentenwerkplek</t>
  </si>
  <si>
    <t>Boardroom</t>
  </si>
  <si>
    <t>Vergaderruimte</t>
  </si>
  <si>
    <t>Werkplekken AOD</t>
  </si>
  <si>
    <t>Archief/opslag</t>
  </si>
  <si>
    <t>Directiekamer</t>
  </si>
  <si>
    <t>Leerplein</t>
  </si>
  <si>
    <t>Toilet personeel heren</t>
  </si>
  <si>
    <t>Toilet personeel dames</t>
  </si>
  <si>
    <t>Kolfkamer</t>
  </si>
  <si>
    <t>Overloop</t>
  </si>
  <si>
    <t>Zorgcoördinator</t>
  </si>
  <si>
    <t>Teamleider</t>
  </si>
  <si>
    <t>Examenbureau</t>
  </si>
  <si>
    <t>Roosterkamer</t>
  </si>
  <si>
    <t>Decanaat</t>
  </si>
  <si>
    <t>Stille werkruimte</t>
  </si>
  <si>
    <t>Instructielokaal</t>
  </si>
  <si>
    <t>Praktijklokaal biologie</t>
  </si>
  <si>
    <t>Praktijklokaal natuurkunde/scheikunde</t>
  </si>
  <si>
    <t>Instructielokaal maatschappij</t>
  </si>
  <si>
    <t>Instructielokaal talen</t>
  </si>
  <si>
    <t>Machinerie</t>
  </si>
  <si>
    <t>Opslag/kleioven</t>
  </si>
  <si>
    <t>Instructielokaal CKV</t>
  </si>
  <si>
    <t>Computer-en handtekenen</t>
  </si>
  <si>
    <t>Verdeelkast</t>
  </si>
  <si>
    <t>Schoonmaak</t>
  </si>
  <si>
    <t>Teamkamer</t>
  </si>
  <si>
    <t>Bouwdeel A</t>
  </si>
  <si>
    <t>A1</t>
  </si>
  <si>
    <t>A2</t>
  </si>
  <si>
    <t>A3</t>
  </si>
  <si>
    <t>A6</t>
  </si>
  <si>
    <t>A7</t>
  </si>
  <si>
    <t>Bouwdeel B</t>
  </si>
  <si>
    <t>03a</t>
  </si>
  <si>
    <t>03b</t>
  </si>
  <si>
    <t>04a</t>
  </si>
  <si>
    <t>Bouwdeel C</t>
  </si>
  <si>
    <t>Kelder</t>
  </si>
  <si>
    <t>Etsoven</t>
  </si>
  <si>
    <t>C01</t>
  </si>
  <si>
    <t>C02</t>
  </si>
  <si>
    <t>C03</t>
  </si>
  <si>
    <t>Bouwdeel D</t>
  </si>
  <si>
    <t>Tochtsluis</t>
  </si>
  <si>
    <t>Overblijfruimte</t>
  </si>
  <si>
    <t>Stoelenkast</t>
  </si>
  <si>
    <t>Serverruimte</t>
  </si>
  <si>
    <t>06a</t>
  </si>
  <si>
    <t>Bouwdeel E</t>
  </si>
  <si>
    <t>01a</t>
  </si>
  <si>
    <t>G01</t>
  </si>
  <si>
    <t>Kleedruimte</t>
  </si>
  <si>
    <t>Douche</t>
  </si>
  <si>
    <t>Kast</t>
  </si>
  <si>
    <t>Bouwdeel F</t>
  </si>
  <si>
    <t>G02</t>
  </si>
  <si>
    <t>Docentruimte</t>
  </si>
  <si>
    <t>Bouwdeel G</t>
  </si>
  <si>
    <t>G03</t>
  </si>
  <si>
    <t>Doucheruimte</t>
  </si>
  <si>
    <t>Sport</t>
  </si>
  <si>
    <t>A11</t>
  </si>
  <si>
    <t>A12</t>
  </si>
  <si>
    <t>A13</t>
  </si>
  <si>
    <t>A14</t>
  </si>
  <si>
    <t>A15</t>
  </si>
  <si>
    <t>A16</t>
  </si>
  <si>
    <t>A17</t>
  </si>
  <si>
    <t>Meterkast</t>
  </si>
  <si>
    <t>Technische ruimte</t>
  </si>
  <si>
    <t>Patchkast</t>
  </si>
  <si>
    <t>C12</t>
  </si>
  <si>
    <t>C13</t>
  </si>
  <si>
    <t>C14</t>
  </si>
  <si>
    <t>ICT</t>
  </si>
  <si>
    <t>Werkruimte</t>
  </si>
  <si>
    <t>Liftkamer</t>
  </si>
  <si>
    <t>21a</t>
  </si>
  <si>
    <t>A21</t>
  </si>
  <si>
    <t>A22</t>
  </si>
  <si>
    <t>A23</t>
  </si>
  <si>
    <t>A24</t>
  </si>
  <si>
    <t>A25</t>
  </si>
  <si>
    <t>A26</t>
  </si>
  <si>
    <t>TOA</t>
  </si>
  <si>
    <t>A27</t>
  </si>
  <si>
    <t>A28</t>
  </si>
  <si>
    <t>C22</t>
  </si>
  <si>
    <t>C23</t>
  </si>
  <si>
    <t>C25</t>
  </si>
  <si>
    <t>C26</t>
  </si>
  <si>
    <t>C27</t>
  </si>
  <si>
    <t>CV-ruimte</t>
  </si>
  <si>
    <t>Ruimte-
nummer</t>
  </si>
  <si>
    <t>Berging Gymzaal</t>
  </si>
  <si>
    <t>3</t>
  </si>
  <si>
    <t>4</t>
  </si>
  <si>
    <t>2</t>
  </si>
  <si>
    <t>2a</t>
  </si>
  <si>
    <t xml:space="preserve"> 5</t>
  </si>
  <si>
    <t xml:space="preserve"> 6</t>
  </si>
  <si>
    <t>8</t>
  </si>
  <si>
    <t xml:space="preserve"> 9</t>
  </si>
  <si>
    <t>30</t>
  </si>
  <si>
    <t>32</t>
  </si>
  <si>
    <t>33a</t>
  </si>
  <si>
    <t xml:space="preserve"> G1</t>
  </si>
  <si>
    <t>61</t>
  </si>
  <si>
    <t>62</t>
  </si>
  <si>
    <t>63</t>
  </si>
  <si>
    <t>64</t>
  </si>
  <si>
    <t>65</t>
  </si>
  <si>
    <t>70</t>
  </si>
  <si>
    <t>71</t>
  </si>
  <si>
    <t>72</t>
  </si>
  <si>
    <t>73</t>
  </si>
  <si>
    <t>74</t>
  </si>
  <si>
    <t>77</t>
  </si>
  <si>
    <t xml:space="preserve"> 42</t>
  </si>
  <si>
    <t xml:space="preserve"> 57+a+b</t>
  </si>
  <si>
    <t>58</t>
  </si>
  <si>
    <t>59</t>
  </si>
  <si>
    <t>60</t>
  </si>
  <si>
    <t>76</t>
  </si>
  <si>
    <t>78</t>
  </si>
  <si>
    <t xml:space="preserve"> G2</t>
  </si>
  <si>
    <t>34</t>
  </si>
  <si>
    <t>56</t>
  </si>
  <si>
    <t>54</t>
  </si>
  <si>
    <t>75</t>
  </si>
  <si>
    <t>55</t>
  </si>
  <si>
    <t xml:space="preserve"> 48</t>
  </si>
  <si>
    <t xml:space="preserve"> 50</t>
  </si>
  <si>
    <t>D&amp;P1</t>
  </si>
  <si>
    <t xml:space="preserve">keuken </t>
  </si>
  <si>
    <t>receptie/conciërge</t>
  </si>
  <si>
    <t>kantoor</t>
  </si>
  <si>
    <t>D&amp;P2</t>
  </si>
  <si>
    <t>aardrijkskunde lokaal</t>
  </si>
  <si>
    <t>muziek</t>
  </si>
  <si>
    <t>handv</t>
  </si>
  <si>
    <t>trappenhuis</t>
  </si>
  <si>
    <t xml:space="preserve">berging </t>
  </si>
  <si>
    <t>berging werkkast</t>
  </si>
  <si>
    <t>boekenberging</t>
  </si>
  <si>
    <t>gymnastieklokaal 1</t>
  </si>
  <si>
    <t>kleedruimte bij G1</t>
  </si>
  <si>
    <t>kleedruimte  bij G2</t>
  </si>
  <si>
    <t>gymzaal G1</t>
  </si>
  <si>
    <t>stafcoordinator/vergaderruimte</t>
  </si>
  <si>
    <t>garderobe met kluisjes</t>
  </si>
  <si>
    <t>sanitair</t>
  </si>
  <si>
    <t>aula+podium</t>
  </si>
  <si>
    <t>entree</t>
  </si>
  <si>
    <t>gymzaal G2</t>
  </si>
  <si>
    <t>gymnastieklokaal 2</t>
  </si>
  <si>
    <t xml:space="preserve">werkplaats </t>
  </si>
  <si>
    <t>hal met trappenhuis</t>
  </si>
  <si>
    <t xml:space="preserve">Docentenkamer </t>
  </si>
  <si>
    <t>roostermaken</t>
  </si>
  <si>
    <t>entrée</t>
  </si>
  <si>
    <t>gesprekskamer</t>
  </si>
  <si>
    <t>Garage</t>
  </si>
  <si>
    <t>tegels</t>
  </si>
  <si>
    <t>linoleum</t>
  </si>
  <si>
    <t>83</t>
  </si>
  <si>
    <t>84</t>
  </si>
  <si>
    <t xml:space="preserve"> 87</t>
  </si>
  <si>
    <t xml:space="preserve"> 13</t>
  </si>
  <si>
    <t>14</t>
  </si>
  <si>
    <t>15</t>
  </si>
  <si>
    <t>16</t>
  </si>
  <si>
    <t>17</t>
  </si>
  <si>
    <t>18</t>
  </si>
  <si>
    <t>19</t>
  </si>
  <si>
    <t>79</t>
  </si>
  <si>
    <t>80</t>
  </si>
  <si>
    <t>80a</t>
  </si>
  <si>
    <t xml:space="preserve"> 81</t>
  </si>
  <si>
    <t>82</t>
  </si>
  <si>
    <t>82a</t>
  </si>
  <si>
    <t xml:space="preserve"> 92</t>
  </si>
  <si>
    <t>104</t>
  </si>
  <si>
    <t>105</t>
  </si>
  <si>
    <t>106</t>
  </si>
  <si>
    <t>110</t>
  </si>
  <si>
    <t>directeurskamer</t>
  </si>
  <si>
    <t>werkkast</t>
  </si>
  <si>
    <t>stafruimte</t>
  </si>
  <si>
    <t>Science 3</t>
  </si>
  <si>
    <t>Algemeen</t>
  </si>
  <si>
    <t xml:space="preserve">leslokaal </t>
  </si>
  <si>
    <t>M&amp;M1</t>
  </si>
  <si>
    <t>M&amp;M2</t>
  </si>
  <si>
    <t>M&amp;M3</t>
  </si>
  <si>
    <t>M&amp;M4</t>
  </si>
  <si>
    <t>vergaderruimte</t>
  </si>
  <si>
    <t>herentoilet</t>
  </si>
  <si>
    <t>damestoilet</t>
  </si>
  <si>
    <t>toilet meisjes</t>
  </si>
  <si>
    <t>leslokaal techniek</t>
  </si>
  <si>
    <t>toilet personeel</t>
  </si>
  <si>
    <t>toilet jongens</t>
  </si>
  <si>
    <t xml:space="preserve">mediatheek </t>
  </si>
  <si>
    <t>hal</t>
  </si>
  <si>
    <t xml:space="preserve">staf </t>
  </si>
  <si>
    <t>kabinet natuurkunde</t>
  </si>
  <si>
    <t>Science 1 + 2</t>
  </si>
  <si>
    <t>tapijt</t>
  </si>
  <si>
    <t>tegel</t>
  </si>
  <si>
    <t>l</t>
  </si>
  <si>
    <t>Taal 1</t>
  </si>
  <si>
    <t>Taal 4</t>
  </si>
  <si>
    <t>toiletten</t>
  </si>
  <si>
    <t>Taal 3</t>
  </si>
  <si>
    <t>Berging / werkkast</t>
  </si>
  <si>
    <t>Taal 2</t>
  </si>
  <si>
    <t>26</t>
  </si>
  <si>
    <t>26a</t>
  </si>
  <si>
    <t>27</t>
  </si>
  <si>
    <t>28</t>
  </si>
  <si>
    <t>29</t>
  </si>
  <si>
    <t>Antislip</t>
  </si>
  <si>
    <t>'t Bureau van Oranje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</si>
</sst>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8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.00_-;_-&quot;€&quot;\ * #,##0.00\-;_-&quot;€&quot;\ * &quot;-&quot;??_-;_-@_-"/>
    <numFmt numFmtId="165" formatCode="_-* #,##0.00_-;_-* #,##0.00\-;_-* &quot;-&quot;??_-;_-@_-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0.000"/>
    <numFmt numFmtId="169" formatCode="0.000%"/>
    <numFmt numFmtId="170" formatCode="_([$€]* #,##0.00_);_([$€]* \(#,##0.00\);_([$€]* &quot;-&quot;??_);_(@_)"/>
    <numFmt numFmtId="171" formatCode="_ [$€-413]\ * #,##0.00_ ;_ [$€-413]\ * \-#,##0.00_ ;_ [$€-413]\ * &quot;-&quot;??_ ;_ @_ "/>
    <numFmt numFmtId="172" formatCode="0\ &quot;m2&quot;"/>
    <numFmt numFmtId="173" formatCode="_-&quot;F&quot;\ * #,##0_-;_-&quot;F&quot;\ * #,##0\-;_-&quot;F&quot;\ * &quot;-&quot;_-;_-@_-"/>
    <numFmt numFmtId="174" formatCode="_-&quot;F&quot;\ * #,##0.00_-;_-&quot;F&quot;\ * #,##0.00\-;_-&quot;F&quot;\ * &quot;-&quot;??_-;_-@_-"/>
    <numFmt numFmtId="175" formatCode="General\ &quot;m²&quot;"/>
    <numFmt numFmtId="176" formatCode="0.00\ &quot;m²&quot;"/>
    <numFmt numFmtId="177" formatCode="#,##0_ ;\-#,##0\ "/>
    <numFmt numFmtId="178" formatCode="_ [$€-2]\ * #,##0.00_ ;_ [$€-2]\ * \-#,##0.00_ ;_ [$€-2]\ * &quot;-&quot;??_ ;_ @_ "/>
    <numFmt numFmtId="179" formatCode="#,##0.00_ ;\-#,##0.00\ "/>
  </numFmts>
  <fonts count="40">
    <font>
      <sz val="10"/>
      <name val="Arial"/>
    </font>
    <font>
      <sz val="9"/>
      <color theme="1"/>
      <name val="Verdan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indexed="36"/>
      <name val="Univers"/>
      <family val="2"/>
    </font>
    <font>
      <b/>
      <sz val="10"/>
      <name val="Arial"/>
      <family val="2"/>
    </font>
    <font>
      <sz val="9"/>
      <name val="Humnst777 BT"/>
      <family val="2"/>
    </font>
    <font>
      <sz val="10"/>
      <name val="Courier"/>
      <family val="3"/>
    </font>
    <font>
      <b/>
      <sz val="11"/>
      <color indexed="9"/>
      <name val="Century Gothic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Geneva"/>
    </font>
    <font>
      <sz val="9"/>
      <color theme="1"/>
      <name val="Aptos"/>
      <family val="2"/>
    </font>
    <font>
      <sz val="10"/>
      <name val="Aptos"/>
      <family val="2"/>
    </font>
    <font>
      <b/>
      <sz val="9"/>
      <name val="Aptos"/>
      <family val="2"/>
    </font>
    <font>
      <sz val="9"/>
      <name val="Aptos"/>
      <family val="2"/>
    </font>
    <font>
      <sz val="10"/>
      <color theme="1"/>
      <name val="Aptos"/>
      <family val="2"/>
    </font>
    <font>
      <b/>
      <u/>
      <sz val="12"/>
      <name val="Aptos"/>
      <family val="2"/>
    </font>
    <font>
      <sz val="9"/>
      <color theme="0"/>
      <name val="Aptos"/>
      <family val="2"/>
    </font>
    <font>
      <b/>
      <u/>
      <sz val="9"/>
      <name val="Aptos"/>
      <family val="2"/>
    </font>
    <font>
      <b/>
      <sz val="9"/>
      <color rgb="FFFF0000"/>
      <name val="Aptos"/>
      <family val="2"/>
    </font>
    <font>
      <sz val="9"/>
      <color rgb="FFFF0000"/>
      <name val="Aptos"/>
      <family val="2"/>
    </font>
    <font>
      <sz val="9"/>
      <color indexed="9"/>
      <name val="Aptos"/>
      <family val="2"/>
    </font>
    <font>
      <sz val="9"/>
      <color indexed="8"/>
      <name val="Aptos"/>
      <family val="2"/>
    </font>
    <font>
      <b/>
      <sz val="9"/>
      <color indexed="8"/>
      <name val="Aptos"/>
      <family val="2"/>
    </font>
    <font>
      <b/>
      <sz val="9"/>
      <color theme="0"/>
      <name val="Aptos"/>
      <family val="2"/>
    </font>
    <font>
      <b/>
      <sz val="12"/>
      <name val="Aptos"/>
      <family val="2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1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0" tint="-0.249977111117893"/>
        <bgColor theme="4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FF00"/>
        <bgColor theme="4" tint="0.79998168889431442"/>
      </patternFill>
    </fill>
    <fill>
      <patternFill patternType="solid">
        <fgColor rgb="FF00FF00"/>
        <bgColor theme="4" tint="0.59999389629810485"/>
      </patternFill>
    </fill>
    <fill>
      <patternFill patternType="solid">
        <fgColor rgb="FF2B4155"/>
        <bgColor indexed="64"/>
      </patternFill>
    </fill>
    <fill>
      <patternFill patternType="solid">
        <fgColor rgb="FF2B4155"/>
        <bgColor theme="4"/>
      </patternFill>
    </fill>
    <fill>
      <patternFill patternType="solid">
        <fgColor rgb="FF00FF00"/>
        <bgColor indexed="64"/>
      </patternFill>
    </fill>
  </fills>
  <borders count="18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</borders>
  <cellStyleXfs count="76">
    <xf numFmtId="0" fontId="0" fillId="0" borderId="0"/>
    <xf numFmtId="0" fontId="13" fillId="0" borderId="0"/>
    <xf numFmtId="17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167" fontId="6" fillId="0" borderId="0" applyFont="0" applyFill="0" applyBorder="0" applyAlignment="0" applyProtection="0"/>
    <xf numFmtId="165" fontId="8" fillId="0" borderId="0">
      <alignment horizontal="center" vertical="center" textRotation="90" wrapText="1"/>
    </xf>
    <xf numFmtId="0" fontId="15" fillId="2" borderId="1"/>
    <xf numFmtId="172" fontId="9" fillId="0" borderId="0"/>
    <xf numFmtId="0" fontId="16" fillId="0" borderId="0" applyNumberFormat="0" applyBorder="0">
      <protection locked="0"/>
    </xf>
    <xf numFmtId="0" fontId="17" fillId="0" borderId="0"/>
    <xf numFmtId="0" fontId="18" fillId="3" borderId="2" applyNumberFormat="0" applyFont="0" applyFill="0" applyBorder="0" applyAlignment="0">
      <alignment horizontal="right"/>
    </xf>
    <xf numFmtId="0" fontId="15" fillId="4" borderId="3" applyNumberFormat="0" applyFont="0" applyBorder="0">
      <alignment horizontal="center"/>
    </xf>
    <xf numFmtId="0" fontId="11" fillId="0" borderId="0"/>
    <xf numFmtId="0" fontId="20" fillId="0" borderId="0"/>
    <xf numFmtId="0" fontId="6" fillId="0" borderId="0"/>
    <xf numFmtId="166" fontId="6" fillId="0" borderId="0" applyFont="0" applyFill="0" applyBorder="0" applyAlignment="0" applyProtection="0"/>
    <xf numFmtId="17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9" fillId="2" borderId="1"/>
    <xf numFmtId="0" fontId="6" fillId="0" borderId="0"/>
    <xf numFmtId="0" fontId="5" fillId="0" borderId="0"/>
    <xf numFmtId="9" fontId="6" fillId="0" borderId="0" applyFont="0" applyFill="0" applyBorder="0" applyAlignment="0" applyProtection="0"/>
    <xf numFmtId="0" fontId="4" fillId="0" borderId="0"/>
    <xf numFmtId="44" fontId="6" fillId="0" borderId="0" applyFont="0" applyFill="0" applyBorder="0" applyAlignment="0" applyProtection="0"/>
    <xf numFmtId="0" fontId="4" fillId="0" borderId="0"/>
    <xf numFmtId="44" fontId="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44" fontId="23" fillId="0" borderId="0" applyFont="0" applyFill="0" applyBorder="0" applyAlignment="0" applyProtection="0"/>
    <xf numFmtId="0" fontId="24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2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44" fontId="6" fillId="0" borderId="0" applyFont="0" applyFill="0" applyBorder="0" applyAlignment="0" applyProtection="0"/>
    <xf numFmtId="0" fontId="2" fillId="0" borderId="0"/>
    <xf numFmtId="44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</cellStyleXfs>
  <cellXfs count="182">
    <xf numFmtId="0" fontId="0" fillId="0" borderId="0" xfId="0"/>
    <xf numFmtId="0" fontId="25" fillId="0" borderId="7" xfId="0" applyFont="1" applyBorder="1" applyAlignment="1">
      <alignment vertical="center"/>
    </xf>
    <xf numFmtId="0" fontId="25" fillId="0" borderId="7" xfId="0" applyFont="1" applyBorder="1" applyAlignment="1">
      <alignment horizontal="center" vertical="center"/>
    </xf>
    <xf numFmtId="0" fontId="28" fillId="0" borderId="0" xfId="29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28" fillId="0" borderId="0" xfId="0" applyFont="1" applyAlignment="1">
      <alignment horizontal="center" vertical="center"/>
    </xf>
    <xf numFmtId="0" fontId="30" fillId="0" borderId="0" xfId="29" applyFont="1" applyAlignment="1">
      <alignment vertical="center"/>
    </xf>
    <xf numFmtId="169" fontId="28" fillId="5" borderId="0" xfId="0" applyNumberFormat="1" applyFont="1" applyFill="1" applyAlignment="1">
      <alignment vertical="center"/>
    </xf>
    <xf numFmtId="2" fontId="27" fillId="6" borderId="0" xfId="0" applyNumberFormat="1" applyFont="1" applyFill="1" applyAlignment="1">
      <alignment vertical="center"/>
    </xf>
    <xf numFmtId="0" fontId="28" fillId="6" borderId="0" xfId="0" applyFont="1" applyFill="1" applyAlignment="1">
      <alignment vertical="center"/>
    </xf>
    <xf numFmtId="0" fontId="28" fillId="6" borderId="0" xfId="0" applyFont="1" applyFill="1"/>
    <xf numFmtId="168" fontId="28" fillId="6" borderId="0" xfId="0" applyNumberFormat="1" applyFont="1" applyFill="1"/>
    <xf numFmtId="17" fontId="28" fillId="6" borderId="0" xfId="0" applyNumberFormat="1" applyFont="1" applyFill="1" applyAlignment="1">
      <alignment horizontal="center"/>
    </xf>
    <xf numFmtId="0" fontId="28" fillId="6" borderId="0" xfId="0" applyFont="1" applyFill="1" applyAlignment="1">
      <alignment horizontal="center"/>
    </xf>
    <xf numFmtId="44" fontId="28" fillId="6" borderId="0" xfId="0" applyNumberFormat="1" applyFont="1" applyFill="1"/>
    <xf numFmtId="44" fontId="28" fillId="6" borderId="0" xfId="0" applyNumberFormat="1" applyFont="1" applyFill="1" applyAlignment="1">
      <alignment horizontal="center"/>
    </xf>
    <xf numFmtId="44" fontId="28" fillId="6" borderId="0" xfId="53" applyFont="1" applyFill="1"/>
    <xf numFmtId="168" fontId="28" fillId="6" borderId="0" xfId="0" applyNumberFormat="1" applyFont="1" applyFill="1" applyAlignment="1">
      <alignment vertical="center"/>
    </xf>
    <xf numFmtId="0" fontId="28" fillId="6" borderId="0" xfId="0" applyFont="1" applyFill="1" applyAlignment="1">
      <alignment horizontal="center" vertical="center"/>
    </xf>
    <xf numFmtId="44" fontId="28" fillId="6" borderId="0" xfId="53" applyFont="1" applyFill="1" applyAlignment="1">
      <alignment horizontal="center" vertical="center"/>
    </xf>
    <xf numFmtId="44" fontId="28" fillId="6" borderId="0" xfId="53" applyFont="1" applyFill="1" applyAlignment="1">
      <alignment vertical="center"/>
    </xf>
    <xf numFmtId="0" fontId="28" fillId="6" borderId="0" xfId="0" applyFont="1" applyFill="1" applyAlignment="1">
      <alignment wrapText="1"/>
    </xf>
    <xf numFmtId="168" fontId="28" fillId="6" borderId="0" xfId="0" applyNumberFormat="1" applyFont="1" applyFill="1" applyAlignment="1">
      <alignment wrapText="1"/>
    </xf>
    <xf numFmtId="0" fontId="28" fillId="6" borderId="0" xfId="0" applyFont="1" applyFill="1" applyAlignment="1">
      <alignment horizontal="center" wrapText="1"/>
    </xf>
    <xf numFmtId="44" fontId="28" fillId="6" borderId="0" xfId="53" applyFont="1" applyFill="1" applyAlignment="1">
      <alignment horizontal="center" wrapText="1"/>
    </xf>
    <xf numFmtId="44" fontId="28" fillId="0" borderId="0" xfId="53" applyFont="1" applyAlignment="1">
      <alignment wrapText="1"/>
    </xf>
    <xf numFmtId="0" fontId="28" fillId="0" borderId="0" xfId="0" applyFont="1" applyAlignment="1">
      <alignment wrapText="1"/>
    </xf>
    <xf numFmtId="44" fontId="28" fillId="6" borderId="0" xfId="0" applyNumberFormat="1" applyFont="1" applyFill="1" applyAlignment="1">
      <alignment wrapText="1"/>
    </xf>
    <xf numFmtId="44" fontId="28" fillId="6" borderId="0" xfId="53" applyFont="1" applyFill="1" applyAlignment="1">
      <alignment wrapText="1"/>
    </xf>
    <xf numFmtId="44" fontId="28" fillId="6" borderId="0" xfId="0" applyNumberFormat="1" applyFont="1" applyFill="1" applyAlignment="1">
      <alignment vertical="center"/>
    </xf>
    <xf numFmtId="2" fontId="28" fillId="6" borderId="0" xfId="0" applyNumberFormat="1" applyFont="1" applyFill="1" applyAlignment="1">
      <alignment vertical="center"/>
    </xf>
    <xf numFmtId="0" fontId="28" fillId="0" borderId="0" xfId="0" applyFont="1" applyAlignment="1">
      <alignment horizontal="center" vertical="center" wrapText="1"/>
    </xf>
    <xf numFmtId="0" fontId="27" fillId="6" borderId="0" xfId="0" applyFont="1" applyFill="1" applyAlignment="1">
      <alignment horizontal="center"/>
    </xf>
    <xf numFmtId="0" fontId="28" fillId="0" borderId="0" xfId="0" applyFont="1"/>
    <xf numFmtId="17" fontId="28" fillId="6" borderId="0" xfId="0" applyNumberFormat="1" applyFont="1" applyFill="1" applyAlignment="1">
      <alignment horizontal="center" vertical="center"/>
    </xf>
    <xf numFmtId="10" fontId="28" fillId="6" borderId="0" xfId="0" applyNumberFormat="1" applyFont="1" applyFill="1"/>
    <xf numFmtId="0" fontId="27" fillId="0" borderId="0" xfId="0" applyFont="1" applyAlignment="1">
      <alignment horizontal="center"/>
    </xf>
    <xf numFmtId="168" fontId="28" fillId="0" borderId="0" xfId="0" applyNumberFormat="1" applyFont="1"/>
    <xf numFmtId="0" fontId="28" fillId="0" borderId="0" xfId="0" applyFont="1" applyAlignment="1">
      <alignment horizontal="center"/>
    </xf>
    <xf numFmtId="0" fontId="28" fillId="6" borderId="0" xfId="0" applyFont="1" applyFill="1" applyAlignment="1">
      <alignment vertical="center" wrapText="1"/>
    </xf>
    <xf numFmtId="0" fontId="28" fillId="0" borderId="0" xfId="0" applyFont="1" applyAlignment="1">
      <alignment horizontal="left" vertical="top"/>
    </xf>
    <xf numFmtId="0" fontId="28" fillId="0" borderId="0" xfId="0" applyFont="1" applyAlignment="1">
      <alignment horizontal="left" vertical="center"/>
    </xf>
    <xf numFmtId="175" fontId="28" fillId="0" borderId="0" xfId="0" applyNumberFormat="1" applyFont="1" applyAlignment="1">
      <alignment vertical="center"/>
    </xf>
    <xf numFmtId="175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right" vertical="center"/>
    </xf>
    <xf numFmtId="4" fontId="28" fillId="0" borderId="0" xfId="0" applyNumberFormat="1" applyFont="1" applyAlignment="1">
      <alignment horizontal="center" vertical="center"/>
    </xf>
    <xf numFmtId="164" fontId="28" fillId="0" borderId="0" xfId="8" applyFont="1" applyAlignment="1">
      <alignment vertical="center"/>
    </xf>
    <xf numFmtId="44" fontId="28" fillId="0" borderId="0" xfId="0" applyNumberFormat="1" applyFont="1" applyAlignment="1">
      <alignment vertical="center"/>
    </xf>
    <xf numFmtId="4" fontId="28" fillId="0" borderId="0" xfId="0" applyNumberFormat="1" applyFont="1" applyAlignment="1">
      <alignment horizontal="right" vertical="center"/>
    </xf>
    <xf numFmtId="0" fontId="27" fillId="0" borderId="0" xfId="0" applyFont="1" applyAlignment="1">
      <alignment vertical="center"/>
    </xf>
    <xf numFmtId="3" fontId="28" fillId="0" borderId="0" xfId="8" applyNumberFormat="1" applyFont="1" applyAlignment="1">
      <alignment vertical="center"/>
    </xf>
    <xf numFmtId="9" fontId="28" fillId="0" borderId="0" xfId="37" applyFont="1" applyAlignment="1">
      <alignment vertical="center"/>
    </xf>
    <xf numFmtId="0" fontId="36" fillId="0" borderId="0" xfId="28" applyFont="1" applyAlignment="1">
      <alignment horizontal="center"/>
    </xf>
    <xf numFmtId="0" fontId="36" fillId="0" borderId="0" xfId="28" applyFont="1"/>
    <xf numFmtId="9" fontId="36" fillId="0" borderId="0" xfId="37" applyFont="1"/>
    <xf numFmtId="0" fontId="36" fillId="0" borderId="0" xfId="28" applyFont="1" applyAlignment="1">
      <alignment horizontal="center" vertical="center"/>
    </xf>
    <xf numFmtId="3" fontId="25" fillId="0" borderId="7" xfId="0" applyNumberFormat="1" applyFont="1" applyBorder="1" applyAlignment="1">
      <alignment vertical="center"/>
    </xf>
    <xf numFmtId="171" fontId="25" fillId="0" borderId="7" xfId="0" applyNumberFormat="1" applyFont="1" applyBorder="1" applyAlignment="1">
      <alignment vertical="center"/>
    </xf>
    <xf numFmtId="0" fontId="29" fillId="10" borderId="7" xfId="0" applyFont="1" applyFill="1" applyBorder="1" applyAlignment="1">
      <alignment horizontal="center" vertical="center"/>
    </xf>
    <xf numFmtId="0" fontId="29" fillId="10" borderId="7" xfId="0" applyFont="1" applyFill="1" applyBorder="1" applyAlignment="1">
      <alignment vertical="center"/>
    </xf>
    <xf numFmtId="177" fontId="29" fillId="10" borderId="7" xfId="0" applyNumberFormat="1" applyFont="1" applyFill="1" applyBorder="1" applyAlignment="1">
      <alignment vertical="center"/>
    </xf>
    <xf numFmtId="171" fontId="29" fillId="10" borderId="7" xfId="0" applyNumberFormat="1" applyFont="1" applyFill="1" applyBorder="1" applyAlignment="1">
      <alignment vertical="center"/>
    </xf>
    <xf numFmtId="0" fontId="37" fillId="0" borderId="0" xfId="28" applyFont="1"/>
    <xf numFmtId="171" fontId="26" fillId="0" borderId="7" xfId="0" applyNumberFormat="1" applyFont="1" applyBorder="1" applyAlignment="1">
      <alignment vertical="center"/>
    </xf>
    <xf numFmtId="179" fontId="36" fillId="0" borderId="0" xfId="28" applyNumberFormat="1" applyFont="1"/>
    <xf numFmtId="171" fontId="36" fillId="0" borderId="0" xfId="28" applyNumberFormat="1" applyFont="1"/>
    <xf numFmtId="0" fontId="25" fillId="7" borderId="7" xfId="0" applyFont="1" applyFill="1" applyBorder="1" applyAlignment="1">
      <alignment horizontal="left" vertical="center"/>
    </xf>
    <xf numFmtId="0" fontId="25" fillId="8" borderId="7" xfId="0" applyFont="1" applyFill="1" applyBorder="1" applyAlignment="1">
      <alignment horizontal="left" vertical="center"/>
    </xf>
    <xf numFmtId="0" fontId="28" fillId="7" borderId="7" xfId="0" applyFont="1" applyFill="1" applyBorder="1" applyAlignment="1">
      <alignment vertical="center"/>
    </xf>
    <xf numFmtId="178" fontId="28" fillId="7" borderId="7" xfId="0" applyNumberFormat="1" applyFont="1" applyFill="1" applyBorder="1" applyAlignment="1">
      <alignment horizontal="center" vertical="center"/>
    </xf>
    <xf numFmtId="0" fontId="28" fillId="7" borderId="6" xfId="0" applyFont="1" applyFill="1" applyBorder="1" applyAlignment="1">
      <alignment vertical="center"/>
    </xf>
    <xf numFmtId="0" fontId="28" fillId="7" borderId="4" xfId="0" applyFont="1" applyFill="1" applyBorder="1" applyAlignment="1">
      <alignment vertical="center"/>
    </xf>
    <xf numFmtId="0" fontId="28" fillId="7" borderId="9" xfId="0" applyFont="1" applyFill="1" applyBorder="1" applyAlignment="1">
      <alignment vertical="center"/>
    </xf>
    <xf numFmtId="44" fontId="36" fillId="0" borderId="0" xfId="53" applyFont="1"/>
    <xf numFmtId="0" fontId="31" fillId="15" borderId="7" xfId="0" applyFont="1" applyFill="1" applyBorder="1" applyAlignment="1">
      <alignment horizontal="center" vertical="center" wrapText="1"/>
    </xf>
    <xf numFmtId="0" fontId="31" fillId="15" borderId="7" xfId="0" applyFont="1" applyFill="1" applyBorder="1" applyAlignment="1">
      <alignment horizontal="left" vertical="center" wrapText="1"/>
    </xf>
    <xf numFmtId="167" fontId="31" fillId="15" borderId="7" xfId="19" applyFont="1" applyFill="1" applyBorder="1" applyAlignment="1">
      <alignment horizontal="center" vertical="center" wrapText="1"/>
    </xf>
    <xf numFmtId="171" fontId="31" fillId="15" borderId="8" xfId="0" applyNumberFormat="1" applyFont="1" applyFill="1" applyBorder="1" applyAlignment="1">
      <alignment horizontal="center" vertical="center" wrapText="1"/>
    </xf>
    <xf numFmtId="1" fontId="28" fillId="0" borderId="17" xfId="0" applyNumberFormat="1" applyFont="1" applyBorder="1" applyAlignment="1">
      <alignment horizontal="center" vertical="center"/>
    </xf>
    <xf numFmtId="2" fontId="28" fillId="0" borderId="14" xfId="0" applyNumberFormat="1" applyFont="1" applyBorder="1" applyAlignment="1">
      <alignment vertical="center"/>
    </xf>
    <xf numFmtId="0" fontId="28" fillId="0" borderId="13" xfId="29" applyFont="1" applyBorder="1" applyAlignment="1">
      <alignment vertical="center"/>
    </xf>
    <xf numFmtId="0" fontId="25" fillId="8" borderId="7" xfId="0" applyFont="1" applyFill="1" applyBorder="1" applyAlignment="1">
      <alignment horizontal="center" vertical="center"/>
    </xf>
    <xf numFmtId="3" fontId="25" fillId="8" borderId="7" xfId="0" applyNumberFormat="1" applyFont="1" applyFill="1" applyBorder="1" applyAlignment="1">
      <alignment vertical="center"/>
    </xf>
    <xf numFmtId="0" fontId="25" fillId="8" borderId="7" xfId="0" applyFont="1" applyFill="1" applyBorder="1" applyAlignment="1">
      <alignment vertical="center"/>
    </xf>
    <xf numFmtId="171" fontId="25" fillId="7" borderId="7" xfId="0" applyNumberFormat="1" applyFont="1" applyFill="1" applyBorder="1" applyAlignment="1">
      <alignment vertical="center"/>
    </xf>
    <xf numFmtId="171" fontId="25" fillId="8" borderId="7" xfId="0" applyNumberFormat="1" applyFont="1" applyFill="1" applyBorder="1" applyAlignment="1">
      <alignment vertical="center"/>
    </xf>
    <xf numFmtId="2" fontId="28" fillId="6" borderId="0" xfId="0" applyNumberFormat="1" applyFont="1" applyFill="1"/>
    <xf numFmtId="2" fontId="38" fillId="0" borderId="10" xfId="0" applyNumberFormat="1" applyFont="1" applyBorder="1" applyAlignment="1">
      <alignment vertical="center" wrapText="1"/>
    </xf>
    <xf numFmtId="2" fontId="38" fillId="0" borderId="11" xfId="0" applyNumberFormat="1" applyFont="1" applyBorder="1" applyAlignment="1">
      <alignment vertical="center" wrapText="1"/>
    </xf>
    <xf numFmtId="0" fontId="38" fillId="0" borderId="11" xfId="0" applyFont="1" applyBorder="1" applyAlignment="1">
      <alignment vertical="center" wrapText="1"/>
    </xf>
    <xf numFmtId="0" fontId="25" fillId="0" borderId="13" xfId="29" applyFont="1" applyBorder="1" applyAlignment="1">
      <alignment vertical="center"/>
    </xf>
    <xf numFmtId="2" fontId="28" fillId="0" borderId="0" xfId="0" applyNumberFormat="1" applyFont="1" applyAlignment="1">
      <alignment vertical="center"/>
    </xf>
    <xf numFmtId="2" fontId="38" fillId="14" borderId="10" xfId="0" applyNumberFormat="1" applyFont="1" applyFill="1" applyBorder="1" applyAlignment="1">
      <alignment vertical="center" wrapText="1"/>
    </xf>
    <xf numFmtId="2" fontId="38" fillId="14" borderId="11" xfId="0" applyNumberFormat="1" applyFont="1" applyFill="1" applyBorder="1" applyAlignment="1">
      <alignment vertical="center" wrapText="1"/>
    </xf>
    <xf numFmtId="0" fontId="38" fillId="14" borderId="11" xfId="0" applyFont="1" applyFill="1" applyBorder="1" applyAlignment="1">
      <alignment vertical="center" wrapText="1"/>
    </xf>
    <xf numFmtId="0" fontId="28" fillId="14" borderId="0" xfId="0" applyFont="1" applyFill="1" applyAlignment="1">
      <alignment vertical="center"/>
    </xf>
    <xf numFmtId="0" fontId="28" fillId="0" borderId="12" xfId="29" applyFont="1" applyBorder="1" applyAlignment="1">
      <alignment horizontal="center" vertical="center"/>
    </xf>
    <xf numFmtId="0" fontId="28" fillId="0" borderId="12" xfId="29" applyFont="1" applyBorder="1" applyAlignment="1">
      <alignment horizontal="left" vertical="center"/>
    </xf>
    <xf numFmtId="0" fontId="28" fillId="0" borderId="13" xfId="0" applyFont="1" applyBorder="1" applyAlignment="1">
      <alignment vertical="center"/>
    </xf>
    <xf numFmtId="0" fontId="28" fillId="0" borderId="14" xfId="0" applyFont="1" applyBorder="1" applyAlignment="1">
      <alignment vertical="center"/>
    </xf>
    <xf numFmtId="0" fontId="28" fillId="0" borderId="0" xfId="29" applyFont="1" applyAlignment="1">
      <alignment horizontal="center" vertical="center"/>
    </xf>
    <xf numFmtId="0" fontId="28" fillId="0" borderId="16" xfId="0" applyFont="1" applyBorder="1" applyAlignment="1">
      <alignment vertical="center"/>
    </xf>
    <xf numFmtId="0" fontId="28" fillId="0" borderId="15" xfId="29" applyFont="1" applyBorder="1" applyAlignment="1">
      <alignment horizontal="left" vertical="center"/>
    </xf>
    <xf numFmtId="0" fontId="27" fillId="6" borderId="0" xfId="0" applyFont="1" applyFill="1" applyAlignment="1">
      <alignment horizontal="left" vertical="center"/>
    </xf>
    <xf numFmtId="0" fontId="28" fillId="14" borderId="0" xfId="29" applyFont="1" applyFill="1" applyAlignment="1">
      <alignment horizontal="center" vertical="center" wrapText="1"/>
    </xf>
    <xf numFmtId="0" fontId="28" fillId="14" borderId="0" xfId="29" applyFont="1" applyFill="1" applyAlignment="1">
      <alignment vertical="center" wrapText="1"/>
    </xf>
    <xf numFmtId="1" fontId="28" fillId="6" borderId="0" xfId="0" applyNumberFormat="1" applyFont="1" applyFill="1"/>
    <xf numFmtId="1" fontId="28" fillId="6" borderId="0" xfId="0" applyNumberFormat="1" applyFont="1" applyFill="1" applyAlignment="1">
      <alignment vertical="center"/>
    </xf>
    <xf numFmtId="1" fontId="28" fillId="6" borderId="0" xfId="0" applyNumberFormat="1" applyFont="1" applyFill="1" applyAlignment="1">
      <alignment wrapText="1"/>
    </xf>
    <xf numFmtId="2" fontId="28" fillId="14" borderId="0" xfId="0" applyNumberFormat="1" applyFont="1" applyFill="1" applyAlignment="1">
      <alignment vertical="center" wrapText="1"/>
    </xf>
    <xf numFmtId="2" fontId="28" fillId="14" borderId="0" xfId="0" applyNumberFormat="1" applyFont="1" applyFill="1" applyAlignment="1">
      <alignment horizontal="center" vertical="center" wrapText="1"/>
    </xf>
    <xf numFmtId="0" fontId="28" fillId="14" borderId="0" xfId="0" applyFont="1" applyFill="1" applyAlignment="1">
      <alignment vertical="center" wrapText="1"/>
    </xf>
    <xf numFmtId="0" fontId="32" fillId="0" borderId="0" xfId="29" applyFont="1" applyAlignment="1">
      <alignment horizontal="center" vertical="center"/>
    </xf>
    <xf numFmtId="0" fontId="28" fillId="6" borderId="0" xfId="0" applyFont="1" applyFill="1" applyAlignment="1">
      <alignment horizontal="left" vertical="top"/>
    </xf>
    <xf numFmtId="0" fontId="33" fillId="0" borderId="0" xfId="0" applyFont="1" applyAlignment="1">
      <alignment horizontal="left" vertical="center"/>
    </xf>
    <xf numFmtId="0" fontId="34" fillId="11" borderId="0" xfId="0" applyFont="1" applyFill="1" applyAlignment="1">
      <alignment horizontal="center" vertical="center"/>
    </xf>
    <xf numFmtId="0" fontId="34" fillId="11" borderId="0" xfId="0" applyFont="1" applyFill="1" applyAlignment="1">
      <alignment horizontal="left" vertical="center"/>
    </xf>
    <xf numFmtId="175" fontId="28" fillId="6" borderId="0" xfId="0" applyNumberFormat="1" applyFont="1" applyFill="1" applyAlignment="1">
      <alignment vertical="center"/>
    </xf>
    <xf numFmtId="175" fontId="28" fillId="6" borderId="0" xfId="0" applyNumberFormat="1" applyFont="1" applyFill="1" applyAlignment="1">
      <alignment horizontal="center" vertical="center"/>
    </xf>
    <xf numFmtId="0" fontId="28" fillId="6" borderId="0" xfId="0" applyFont="1" applyFill="1" applyAlignment="1">
      <alignment horizontal="left" vertical="center"/>
    </xf>
    <xf numFmtId="0" fontId="28" fillId="14" borderId="0" xfId="0" applyFont="1" applyFill="1" applyAlignment="1">
      <alignment horizontal="center" vertical="center" wrapText="1"/>
    </xf>
    <xf numFmtId="1" fontId="28" fillId="0" borderId="0" xfId="0" applyNumberFormat="1" applyFont="1" applyAlignment="1">
      <alignment horizontal="center"/>
    </xf>
    <xf numFmtId="0" fontId="28" fillId="0" borderId="0" xfId="0" applyFont="1" applyAlignment="1">
      <alignment horizontal="left" vertical="center" wrapText="1"/>
    </xf>
    <xf numFmtId="176" fontId="28" fillId="0" borderId="0" xfId="0" applyNumberFormat="1" applyFont="1" applyAlignment="1">
      <alignment vertical="center"/>
    </xf>
    <xf numFmtId="176" fontId="25" fillId="0" borderId="0" xfId="0" applyNumberFormat="1" applyFont="1" applyAlignment="1">
      <alignment vertical="center"/>
    </xf>
    <xf numFmtId="1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 wrapText="1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164" fontId="28" fillId="0" borderId="0" xfId="8" applyFont="1" applyAlignment="1" applyProtection="1">
      <alignment horizontal="right" vertical="center"/>
    </xf>
    <xf numFmtId="164" fontId="28" fillId="0" borderId="0" xfId="8" applyFont="1" applyAlignment="1" applyProtection="1">
      <alignment vertical="center"/>
    </xf>
    <xf numFmtId="3" fontId="28" fillId="0" borderId="0" xfId="0" applyNumberFormat="1" applyFont="1" applyAlignment="1">
      <alignment horizontal="center" vertical="center"/>
    </xf>
    <xf numFmtId="2" fontId="35" fillId="0" borderId="0" xfId="0" applyNumberFormat="1" applyFont="1" applyAlignment="1">
      <alignment horizontal="left" vertical="center"/>
    </xf>
    <xf numFmtId="2" fontId="35" fillId="0" borderId="0" xfId="0" applyNumberFormat="1" applyFont="1" applyAlignment="1">
      <alignment horizontal="right" vertical="center"/>
    </xf>
    <xf numFmtId="4" fontId="28" fillId="0" borderId="0" xfId="0" applyNumberFormat="1" applyFont="1" applyAlignment="1">
      <alignment vertical="center"/>
    </xf>
    <xf numFmtId="0" fontId="31" fillId="15" borderId="0" xfId="0" applyFont="1" applyFill="1" applyAlignment="1">
      <alignment horizontal="center" vertical="center" wrapText="1"/>
    </xf>
    <xf numFmtId="0" fontId="31" fillId="15" borderId="0" xfId="0" applyFont="1" applyFill="1" applyAlignment="1">
      <alignment vertical="center" wrapText="1"/>
    </xf>
    <xf numFmtId="164" fontId="31" fillId="15" borderId="0" xfId="0" applyNumberFormat="1" applyFont="1" applyFill="1" applyAlignment="1">
      <alignment horizontal="center" vertical="center" wrapText="1"/>
    </xf>
    <xf numFmtId="44" fontId="28" fillId="0" borderId="0" xfId="0" applyNumberFormat="1" applyFont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left" vertical="center"/>
    </xf>
    <xf numFmtId="179" fontId="28" fillId="0" borderId="0" xfId="0" applyNumberFormat="1" applyFont="1" applyAlignment="1">
      <alignment vertical="center"/>
    </xf>
    <xf numFmtId="1" fontId="28" fillId="0" borderId="0" xfId="0" applyNumberFormat="1" applyFont="1" applyAlignment="1">
      <alignment vertical="center"/>
    </xf>
    <xf numFmtId="4" fontId="25" fillId="0" borderId="0" xfId="0" applyNumberFormat="1" applyFont="1" applyAlignment="1">
      <alignment horizontal="left" vertical="center"/>
    </xf>
    <xf numFmtId="164" fontId="28" fillId="6" borderId="0" xfId="0" applyNumberFormat="1" applyFont="1" applyFill="1" applyAlignment="1">
      <alignment horizontal="center" vertical="center"/>
    </xf>
    <xf numFmtId="4" fontId="0" fillId="0" borderId="0" xfId="0" applyNumberFormat="1" applyAlignment="1">
      <alignment vertical="center"/>
    </xf>
    <xf numFmtId="4" fontId="25" fillId="0" borderId="0" xfId="0" applyNumberFormat="1" applyFont="1" applyAlignment="1">
      <alignment horizontal="center" vertical="center"/>
    </xf>
    <xf numFmtId="4" fontId="25" fillId="0" borderId="0" xfId="0" applyNumberFormat="1" applyFont="1" applyAlignment="1">
      <alignment horizontal="right" vertical="center"/>
    </xf>
    <xf numFmtId="171" fontId="25" fillId="0" borderId="0" xfId="0" applyNumberFormat="1" applyFont="1" applyAlignment="1">
      <alignment horizontal="center" vertical="center"/>
    </xf>
    <xf numFmtId="44" fontId="25" fillId="0" borderId="0" xfId="53" applyFont="1" applyFill="1" applyAlignment="1" applyProtection="1">
      <alignment horizontal="center" vertical="center"/>
    </xf>
    <xf numFmtId="0" fontId="25" fillId="9" borderId="0" xfId="0" applyFont="1" applyFill="1" applyAlignment="1">
      <alignment horizontal="center" vertical="center"/>
    </xf>
    <xf numFmtId="0" fontId="25" fillId="9" borderId="0" xfId="0" applyFont="1" applyFill="1" applyAlignment="1">
      <alignment horizontal="left" vertical="center"/>
    </xf>
    <xf numFmtId="0" fontId="25" fillId="9" borderId="0" xfId="0" applyFont="1" applyFill="1" applyAlignment="1">
      <alignment vertical="center"/>
    </xf>
    <xf numFmtId="0" fontId="25" fillId="9" borderId="0" xfId="0" applyFont="1" applyFill="1" applyAlignment="1">
      <alignment horizontal="right" vertical="center"/>
    </xf>
    <xf numFmtId="171" fontId="25" fillId="9" borderId="0" xfId="0" applyNumberFormat="1" applyFont="1" applyFill="1" applyAlignment="1">
      <alignment horizontal="center" vertical="center"/>
    </xf>
    <xf numFmtId="164" fontId="25" fillId="5" borderId="0" xfId="0" applyNumberFormat="1" applyFont="1" applyFill="1" applyAlignment="1" applyProtection="1">
      <alignment horizontal="center" vertical="center"/>
      <protection locked="0"/>
    </xf>
    <xf numFmtId="2" fontId="28" fillId="0" borderId="14" xfId="0" quotePrefix="1" applyNumberFormat="1" applyFont="1" applyBorder="1" applyAlignment="1">
      <alignment vertical="center"/>
    </xf>
    <xf numFmtId="0" fontId="25" fillId="0" borderId="13" xfId="0" quotePrefix="1" applyFont="1" applyBorder="1" applyAlignment="1">
      <alignment horizontal="left" vertical="top"/>
    </xf>
    <xf numFmtId="0" fontId="39" fillId="0" borderId="5" xfId="29" applyFont="1" applyBorder="1" applyAlignment="1">
      <alignment horizontal="center" vertical="center"/>
    </xf>
    <xf numFmtId="169" fontId="27" fillId="5" borderId="6" xfId="0" applyNumberFormat="1" applyFont="1" applyFill="1" applyBorder="1" applyAlignment="1">
      <alignment horizontal="center" vertical="center"/>
    </xf>
    <xf numFmtId="169" fontId="28" fillId="5" borderId="4" xfId="0" applyNumberFormat="1" applyFont="1" applyFill="1" applyBorder="1" applyAlignment="1">
      <alignment horizontal="center" vertical="center"/>
    </xf>
    <xf numFmtId="0" fontId="30" fillId="0" borderId="5" xfId="29" applyFont="1" applyBorder="1" applyAlignment="1">
      <alignment horizontal="center" vertical="center"/>
    </xf>
    <xf numFmtId="0" fontId="30" fillId="0" borderId="0" xfId="29" applyFont="1" applyAlignment="1">
      <alignment horizontal="left" vertical="center"/>
    </xf>
    <xf numFmtId="0" fontId="30" fillId="0" borderId="0" xfId="29" applyFont="1" applyAlignment="1">
      <alignment horizontal="center" vertical="center"/>
    </xf>
    <xf numFmtId="169" fontId="27" fillId="5" borderId="7" xfId="0" applyNumberFormat="1" applyFont="1" applyFill="1" applyBorder="1" applyAlignment="1">
      <alignment horizontal="center" vertical="center"/>
    </xf>
    <xf numFmtId="169" fontId="28" fillId="5" borderId="7" xfId="0" applyNumberFormat="1" applyFont="1" applyFill="1" applyBorder="1" applyAlignment="1">
      <alignment horizontal="center" vertical="center"/>
    </xf>
    <xf numFmtId="4" fontId="28" fillId="0" borderId="0" xfId="0" applyNumberFormat="1" applyFont="1" applyAlignment="1">
      <alignment horizontal="center" vertical="center"/>
    </xf>
    <xf numFmtId="0" fontId="28" fillId="13" borderId="6" xfId="0" applyFont="1" applyFill="1" applyBorder="1" applyAlignment="1" applyProtection="1">
      <alignment horizontal="center" vertical="center"/>
      <protection locked="0"/>
    </xf>
    <xf numFmtId="0" fontId="28" fillId="13" borderId="4" xfId="0" applyFont="1" applyFill="1" applyBorder="1" applyAlignment="1" applyProtection="1">
      <alignment horizontal="center" vertical="center"/>
      <protection locked="0"/>
    </xf>
    <xf numFmtId="0" fontId="28" fillId="13" borderId="9" xfId="0" applyFont="1" applyFill="1" applyBorder="1" applyAlignment="1" applyProtection="1">
      <alignment horizontal="center" vertical="center"/>
      <protection locked="0"/>
    </xf>
    <xf numFmtId="2" fontId="38" fillId="14" borderId="6" xfId="0" applyNumberFormat="1" applyFont="1" applyFill="1" applyBorder="1" applyAlignment="1">
      <alignment horizontal="left" vertical="center"/>
    </xf>
    <xf numFmtId="2" fontId="38" fillId="14" borderId="4" xfId="0" applyNumberFormat="1" applyFont="1" applyFill="1" applyBorder="1" applyAlignment="1">
      <alignment horizontal="left" vertical="center"/>
    </xf>
    <xf numFmtId="49" fontId="38" fillId="16" borderId="4" xfId="28" applyNumberFormat="1" applyFont="1" applyFill="1" applyBorder="1" applyAlignment="1" applyProtection="1">
      <alignment horizontal="left" vertical="center"/>
      <protection locked="0"/>
    </xf>
    <xf numFmtId="49" fontId="38" fillId="16" borderId="9" xfId="28" applyNumberFormat="1" applyFont="1" applyFill="1" applyBorder="1" applyAlignment="1" applyProtection="1">
      <alignment horizontal="left" vertical="center"/>
      <protection locked="0"/>
    </xf>
    <xf numFmtId="49" fontId="28" fillId="12" borderId="6" xfId="0" applyNumberFormat="1" applyFont="1" applyFill="1" applyBorder="1" applyAlignment="1" applyProtection="1">
      <alignment horizontal="center" vertical="center"/>
      <protection locked="0"/>
    </xf>
    <xf numFmtId="49" fontId="28" fillId="12" borderId="9" xfId="0" applyNumberFormat="1" applyFont="1" applyFill="1" applyBorder="1" applyAlignment="1" applyProtection="1">
      <alignment horizontal="center" vertical="center"/>
      <protection locked="0"/>
    </xf>
    <xf numFmtId="49" fontId="28" fillId="13" borderId="6" xfId="0" applyNumberFormat="1" applyFont="1" applyFill="1" applyBorder="1" applyAlignment="1" applyProtection="1">
      <alignment horizontal="center" vertical="center"/>
      <protection locked="0"/>
    </xf>
    <xf numFmtId="49" fontId="28" fillId="13" borderId="9" xfId="0" applyNumberFormat="1" applyFont="1" applyFill="1" applyBorder="1" applyAlignment="1" applyProtection="1">
      <alignment horizontal="center" vertical="center"/>
      <protection locked="0"/>
    </xf>
    <xf numFmtId="49" fontId="28" fillId="12" borderId="4" xfId="0" applyNumberFormat="1" applyFont="1" applyFill="1" applyBorder="1" applyAlignment="1" applyProtection="1">
      <alignment horizontal="center" vertical="center"/>
      <protection locked="0"/>
    </xf>
    <xf numFmtId="49" fontId="28" fillId="13" borderId="4" xfId="0" applyNumberFormat="1" applyFont="1" applyFill="1" applyBorder="1" applyAlignment="1" applyProtection="1">
      <alignment horizontal="center" vertical="center"/>
      <protection locked="0"/>
    </xf>
  </cellXfs>
  <cellStyles count="76">
    <cellStyle name="%" xfId="1" xr:uid="{00000000-0005-0000-0000-000000000000}"/>
    <cellStyle name="% 2" xfId="38" xr:uid="{00000000-0005-0000-0000-000001000000}"/>
    <cellStyle name="Euro" xfId="2" xr:uid="{00000000-0005-0000-0000-000002000000}"/>
    <cellStyle name="Euro 10" xfId="3" xr:uid="{00000000-0005-0000-0000-000003000000}"/>
    <cellStyle name="Euro 11" xfId="4" xr:uid="{00000000-0005-0000-0000-000004000000}"/>
    <cellStyle name="Euro 12" xfId="5" xr:uid="{00000000-0005-0000-0000-000005000000}"/>
    <cellStyle name="Euro 13" xfId="6" xr:uid="{00000000-0005-0000-0000-000006000000}"/>
    <cellStyle name="Euro 14" xfId="7" xr:uid="{00000000-0005-0000-0000-000007000000}"/>
    <cellStyle name="Euro 15" xfId="8" xr:uid="{00000000-0005-0000-0000-000008000000}"/>
    <cellStyle name="Euro 15 2" xfId="39" xr:uid="{00000000-0005-0000-0000-000009000000}"/>
    <cellStyle name="Euro 2" xfId="9" xr:uid="{00000000-0005-0000-0000-00000A000000}"/>
    <cellStyle name="Euro 3" xfId="10" xr:uid="{00000000-0005-0000-0000-00000B000000}"/>
    <cellStyle name="Euro 4" xfId="11" xr:uid="{00000000-0005-0000-0000-00000C000000}"/>
    <cellStyle name="Euro 5" xfId="12" xr:uid="{00000000-0005-0000-0000-00000D000000}"/>
    <cellStyle name="Euro 6" xfId="13" xr:uid="{00000000-0005-0000-0000-00000E000000}"/>
    <cellStyle name="Euro 7" xfId="14" xr:uid="{00000000-0005-0000-0000-00000F000000}"/>
    <cellStyle name="Euro 8" xfId="15" xr:uid="{00000000-0005-0000-0000-000010000000}"/>
    <cellStyle name="Euro 9" xfId="16" xr:uid="{00000000-0005-0000-0000-000011000000}"/>
    <cellStyle name="Euro_1.5 Ruimtestaten SRO N2" xfId="17" xr:uid="{00000000-0005-0000-0000-000012000000}"/>
    <cellStyle name="Followed Hyperlink_Adres-Gymzalen.xls" xfId="18" xr:uid="{00000000-0005-0000-0000-000013000000}"/>
    <cellStyle name="Komma 2" xfId="19" xr:uid="{00000000-0005-0000-0000-000015000000}"/>
    <cellStyle name="Komma 2 2" xfId="58" xr:uid="{2A492E22-8071-495F-B395-533F59284596}"/>
    <cellStyle name="Komma 3" xfId="36" xr:uid="{00000000-0005-0000-0000-000016000000}"/>
    <cellStyle name="Komma 3 2" xfId="61" xr:uid="{6186048D-7B8C-4745-99A0-D638432F2B56}"/>
    <cellStyle name="Komma 4" xfId="55" xr:uid="{919DEB51-BFC8-47F3-8C42-1E0AE3D3F518}"/>
    <cellStyle name="Komma 4 2" xfId="73" xr:uid="{51C89407-043E-4BC6-98A8-049224F0D4C8}"/>
    <cellStyle name="Koppen_rekenblad" xfId="20" xr:uid="{00000000-0005-0000-0000-000017000000}"/>
    <cellStyle name="koppenrekenblad2" xfId="21" xr:uid="{00000000-0005-0000-0000-000018000000}"/>
    <cellStyle name="koppenrekenblad2 2" xfId="40" xr:uid="{00000000-0005-0000-0000-000019000000}"/>
    <cellStyle name="m2" xfId="22" xr:uid="{00000000-0005-0000-0000-00001A000000}"/>
    <cellStyle name="NIBa standaard" xfId="23" xr:uid="{00000000-0005-0000-0000-00001B000000}"/>
    <cellStyle name="Ongedefinieerd" xfId="24" xr:uid="{00000000-0005-0000-0000-00001C000000}"/>
    <cellStyle name="prijslijst" xfId="25" xr:uid="{00000000-0005-0000-0000-00001D000000}"/>
    <cellStyle name="Procent" xfId="37" builtinId="5"/>
    <cellStyle name="Procent 2" xfId="34" xr:uid="{00000000-0005-0000-0000-00001F000000}"/>
    <cellStyle name="Procent 3" xfId="43" xr:uid="{00000000-0005-0000-0000-000020000000}"/>
    <cellStyle name="Ruimtestaat_Koppen" xfId="26" xr:uid="{00000000-0005-0000-0000-000021000000}"/>
    <cellStyle name="Standaard" xfId="0" builtinId="0"/>
    <cellStyle name="Standaard 10 2" xfId="57" xr:uid="{C61B1C61-3F3F-4272-B325-767678D74ECF}"/>
    <cellStyle name="Standaard 2" xfId="27" xr:uid="{00000000-0005-0000-0000-000023000000}"/>
    <cellStyle name="Standaard 2 2" xfId="41" xr:uid="{00000000-0005-0000-0000-000024000000}"/>
    <cellStyle name="Standaard 3" xfId="28" xr:uid="{00000000-0005-0000-0000-000025000000}"/>
    <cellStyle name="Standaard 3 2" xfId="42" xr:uid="{00000000-0005-0000-0000-000026000000}"/>
    <cellStyle name="Standaard 3 2 2" xfId="50" xr:uid="{00000000-0005-0000-0000-000027000000}"/>
    <cellStyle name="Standaard 3 2 2 2" xfId="69" xr:uid="{DAEC5A13-F869-40DC-B6E1-FAB72A17125F}"/>
    <cellStyle name="Standaard 3 2 3" xfId="46" xr:uid="{00000000-0005-0000-0000-000028000000}"/>
    <cellStyle name="Standaard 3 2 3 2" xfId="65" xr:uid="{EBF4262D-2F5C-46E3-BCA0-ED97D4279F9E}"/>
    <cellStyle name="Standaard 3 2 4" xfId="62" xr:uid="{EBD8D7AB-0B76-4121-B932-1425AC32EE1E}"/>
    <cellStyle name="Standaard 3 3" xfId="48" xr:uid="{00000000-0005-0000-0000-000029000000}"/>
    <cellStyle name="Standaard 3 3 2" xfId="51" xr:uid="{00000000-0005-0000-0000-00002A000000}"/>
    <cellStyle name="Standaard 3 3 2 2" xfId="70" xr:uid="{DAFF012D-75FE-4D49-BF40-9130E5535FC2}"/>
    <cellStyle name="Standaard 3 3 3" xfId="67" xr:uid="{36341F05-AA12-40AB-A236-CFA73F1D3A81}"/>
    <cellStyle name="Standaard 3 4" xfId="49" xr:uid="{00000000-0005-0000-0000-00002B000000}"/>
    <cellStyle name="Standaard 3 4 2" xfId="68" xr:uid="{E244E67B-732F-46AB-A864-45354C95C755}"/>
    <cellStyle name="Standaard 3 5" xfId="44" xr:uid="{00000000-0005-0000-0000-00002C000000}"/>
    <cellStyle name="Standaard 3 5 2" xfId="63" xr:uid="{0BD0EC5F-FFA4-4B91-A810-A2B9111254A6}"/>
    <cellStyle name="Standaard 3 6" xfId="52" xr:uid="{00000000-0005-0000-0000-00002D000000}"/>
    <cellStyle name="Standaard 3 6 2" xfId="71" xr:uid="{2DB36948-0132-48B5-AFB3-362E777C809A}"/>
    <cellStyle name="Standaard 3 7" xfId="59" xr:uid="{BBB55D53-91A6-4BEB-B165-115B801D778F}"/>
    <cellStyle name="Standaard 4" xfId="29" xr:uid="{00000000-0005-0000-0000-00002E000000}"/>
    <cellStyle name="Standaard 5" xfId="33" xr:uid="{00000000-0005-0000-0000-00002F000000}"/>
    <cellStyle name="Standaard 6" xfId="54" xr:uid="{E455430A-9DF4-46E1-A18E-520926441726}"/>
    <cellStyle name="Standaard 7" xfId="75" xr:uid="{95832036-9989-4404-93AA-9F417CCA343C}"/>
    <cellStyle name="Valuta" xfId="53" builtinId="4"/>
    <cellStyle name="Valuta 2" xfId="30" xr:uid="{00000000-0005-0000-0000-000031000000}"/>
    <cellStyle name="Valuta 3" xfId="35" xr:uid="{00000000-0005-0000-0000-000032000000}"/>
    <cellStyle name="Valuta 3 2" xfId="60" xr:uid="{942E41F7-F4A6-42CE-B1C1-B8BBB35F9936}"/>
    <cellStyle name="Valuta 4" xfId="47" xr:uid="{00000000-0005-0000-0000-000033000000}"/>
    <cellStyle name="Valuta 4 2" xfId="66" xr:uid="{5EB5C5AA-7C57-4218-8E63-056C1A13E0E4}"/>
    <cellStyle name="Valuta 5" xfId="45" xr:uid="{00000000-0005-0000-0000-000034000000}"/>
    <cellStyle name="Valuta 5 2" xfId="64" xr:uid="{BC1E8891-794D-45E4-A37D-E3DE3AC06586}"/>
    <cellStyle name="Valuta 6" xfId="56" xr:uid="{2F6036FC-E1D4-4DD3-A240-4ECECFEECB7D}"/>
    <cellStyle name="Valuta 6 2" xfId="74" xr:uid="{E3A8307F-1F63-4DEC-BC68-95A22994F8A7}"/>
    <cellStyle name="Valuta 7" xfId="72" xr:uid="{8FEF3307-EEDB-4E6D-B28C-182D190EE40B}"/>
    <cellStyle name="Währung [0]_Aufmaß" xfId="31" xr:uid="{00000000-0005-0000-0000-000035000000}"/>
    <cellStyle name="Währung_Aufmaß" xfId="32" xr:uid="{00000000-0005-0000-0000-000036000000}"/>
  </cellStyles>
  <dxfs count="10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171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171" formatCode="_ [$€-413]\ * #,##0.00_ ;_ [$€-413]\ * \-#,##0.00_ ;_ [$€-413]\ * &quot;-&quot;??_ ;_ @_ "/>
      <fill>
        <patternFill patternType="solid">
          <fgColor theme="4" tint="0.59999389629810485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171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171" formatCode="_ [$€-413]\ * #,##0.00_ ;_ [$€-413]\ * \-#,##0.00_ ;_ [$€-413]\ * &quot;-&quot;??_ ;_ @_ 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9"/>
        <color theme="1"/>
        <name val="Aptos"/>
        <family val="2"/>
        <scheme val="none"/>
      </font>
      <numFmt numFmtId="0" formatCode="General"/>
      <fill>
        <patternFill patternType="solid">
          <fgColor theme="4" tint="0.59999389629810485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171" formatCode="_ [$€-413]\ * #,##0.00_ ;_ [$€-413]\ * \-#,##0.00_ ;_ [$€-413]\ * &quot;-&quot;??_ ;_ @_ "/>
      <fill>
        <patternFill patternType="solid">
          <fgColor theme="4" tint="0.59999389629810485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fill>
        <patternFill patternType="solid">
          <fgColor indexed="64"/>
          <bgColor theme="0" tint="-0.249977111117893"/>
        </patternFill>
      </fill>
      <alignment vertical="center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name val="Aptos"/>
        <family val="2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ptos"/>
        <family val="2"/>
        <scheme val="none"/>
      </font>
      <fill>
        <patternFill patternType="solid">
          <fgColor theme="4"/>
          <bgColor rgb="FF2B415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177" formatCode="#,##0_ ;\-#,##0\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3" formatCode="#,##0"/>
      <fill>
        <patternFill patternType="solid">
          <fgColor theme="4" tint="0.59999389629810485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name val="Aptos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fill>
        <patternFill patternType="solid">
          <fgColor indexed="64"/>
          <bgColor theme="0" tint="-0.249977111117893"/>
        </patternFill>
      </fill>
      <alignment vertical="center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name val="Aptos"/>
        <family val="2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ptos"/>
        <family val="2"/>
        <scheme val="none"/>
      </font>
      <fill>
        <patternFill patternType="solid">
          <fgColor theme="4"/>
          <bgColor rgb="FF2B415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>
        <right style="thin">
          <color theme="0"/>
        </right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164" formatCode="_-&quot;€&quot;\ * #,##0.00_-;_-&quot;€&quot;\ * #,##0.00\-;_-&quot;€&quot;\ * &quot;-&quot;??_-;_-@_-"/>
      <fill>
        <patternFill patternType="solid">
          <fgColor indexed="64"/>
          <bgColor indexed="11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vertAlign val="baseline"/>
        <name val="Aptos"/>
        <family val="2"/>
        <scheme val="none"/>
      </font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vertAlign val="baseline"/>
        <name val="Aptos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ptos"/>
        <family val="2"/>
        <scheme val="none"/>
      </font>
      <fill>
        <patternFill patternType="solid">
          <fgColor theme="4"/>
          <bgColor rgb="FF2B415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171" formatCode="_ [$€-413]\ * #,##0.00_ ;_ [$€-413]\ * \-#,##0.00_ ;_ [$€-413]\ * &quot;-&quot;??_ ;_ @_ "/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171" formatCode="_ [$€-413]\ * #,##0.00_ ;_ [$€-413]\ * \-#,##0.00_ ;_ [$€-413]\ * &quot;-&quot;??_ ;_ @_ "/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171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numFmt numFmtId="180" formatCode="#,##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righ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lef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171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vertAlign val="baseline"/>
        <name val="Aptos"/>
        <family val="2"/>
        <scheme val="none"/>
      </font>
      <numFmt numFmtId="181" formatCode="#.##000"/>
      <fill>
        <patternFill patternType="solid">
          <fgColor rgb="FFB8CCE4"/>
          <bgColor rgb="FFBFBFBF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"/>
        <family val="2"/>
        <scheme val="none"/>
      </font>
      <numFmt numFmtId="181" formatCode="#.##0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ptos"/>
        <family val="2"/>
        <scheme val="none"/>
      </font>
      <fill>
        <patternFill patternType="solid">
          <fgColor theme="4"/>
          <bgColor rgb="FF2B415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176" formatCode="0.00\ &quot;m²&quot;"/>
      <fill>
        <patternFill patternType="none">
          <fgColor indexed="64"/>
          <bgColor auto="1"/>
        </patternFill>
      </fill>
      <alignment vertical="center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176" formatCode="0.00\ &quot;m²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numFmt numFmtId="176" formatCode="0.00\ &quot;m²&quot;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175" formatCode="General\ &quot;m²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fill>
        <patternFill patternType="none">
          <fgColor indexed="64"/>
          <bgColor auto="1"/>
        </patternFill>
      </fill>
      <alignment vertical="center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vertAlign val="baseline"/>
        <color auto="1"/>
        <name val="Aptos"/>
        <family val="2"/>
        <scheme val="none"/>
      </font>
      <alignment vertical="center" textRotation="0" wrapText="0" indent="0" justifyLastLine="0" shrinkToFit="0" readingOrder="0"/>
      <protection locked="1" hidden="0"/>
    </dxf>
    <dxf>
      <font>
        <strike val="0"/>
        <outline val="0"/>
        <shadow val="0"/>
        <vertAlign val="baseline"/>
        <name val="Aptos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9"/>
        <color auto="1"/>
        <name val="Aptos"/>
        <family val="2"/>
        <scheme val="none"/>
      </font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vertAlign val="baseline"/>
        <color auto="1"/>
        <name val="Aptos"/>
        <family val="2"/>
        <scheme val="none"/>
      </font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vertAlign val="baseline"/>
        <color auto="1"/>
        <name val="Aptos"/>
        <family val="2"/>
        <scheme val="none"/>
      </font>
      <alignment vertical="center" textRotation="0" wrapText="0" indent="0" justifyLastLine="0" shrinkToFit="0" readingOrder="0"/>
      <protection locked="1" hidden="0"/>
    </dxf>
    <dxf>
      <font>
        <strike val="0"/>
        <outline val="0"/>
        <shadow val="0"/>
        <vertAlign val="baseline"/>
        <name val="Aptos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>
        <left style="thin">
          <color theme="0"/>
        </left>
        <right style="thin">
          <color theme="0"/>
        </right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>
        <left style="thin">
          <color theme="0"/>
        </left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vertAlign val="baseline"/>
        <name val="Aptos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0" formatCode="General"/>
      <alignment horizontal="general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vertAlign val="baseline"/>
        <name val="Aptos"/>
        <family val="2"/>
        <scheme val="none"/>
      </font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</dxfs>
  <tableStyles count="1" defaultTableStyle="TableStyleMedium9" defaultPivotStyle="PivotStyleLight16">
    <tableStyle name="Blad1-style" pivot="0" count="3" xr9:uid="{6D06307F-1EAD-42EC-AFFE-F26A567ED02F}">
      <tableStyleElement type="headerRow" dxfId="103"/>
      <tableStyleElement type="firstRowStripe" dxfId="102"/>
      <tableStyleElement type="secondRowStripe" dxfId="101"/>
    </tableStyle>
  </tableStyles>
  <colors>
    <mruColors>
      <color rgb="FF00FF00"/>
      <color rgb="FF0E096B"/>
      <color rgb="FF346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1021080</xdr:colOff>
      <xdr:row>1</xdr:row>
      <xdr:rowOff>68581</xdr:rowOff>
    </xdr:from>
    <xdr:to>
      <xdr:col>2</xdr:col>
      <xdr:colOff>1127760</xdr:colOff>
      <xdr:row>3</xdr:row>
      <xdr:rowOff>450139</xdr:rowOff>
    </xdr:to>
    <xdr:pic>
      <xdr:nvPicPr>
        <xdr:cNvPr id="2" name="Afbeelding 1" descr="Willem van Oranje Onderwijsgroep">
          <a:extLst>
            <a:ext uri="{FF2B5EF4-FFF2-40B4-BE49-F238E27FC236}">
              <a16:creationId xmlns:a16="http://schemas.microsoft.com/office/drawing/2014/main" id="{6E434DE0-F51D-4E47-80BF-9F0F6BEB83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225" b="34556"/>
        <a:stretch>
          <a:fillRect/>
        </a:stretch>
      </xdr:blipFill>
      <xdr:spPr bwMode="auto">
        <a:xfrm>
          <a:off x="1402080" y="268606"/>
          <a:ext cx="1438275" cy="69969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egevens\Excel\Calc\AZR\AZR%20psychiatri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Voor..van\meten%20glas\meten%20glas\meten%20glas\meten%20glas\meten%20glas\meten%20glas\meten%20glas\meten%20glas\ati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ad3 (3)"/>
      <sheetName val="Blad3 (2)"/>
      <sheetName val="Blad1"/>
      <sheetName val="Blad2"/>
      <sheetName val="Blad3"/>
      <sheetName val="Blad4"/>
      <sheetName val="Psychiatrie"/>
      <sheetName val="Nummers"/>
      <sheetName val="Menu"/>
      <sheetName val="Tijdnormen"/>
      <sheetName val="Frekwenties"/>
      <sheetName val="Vloeren"/>
      <sheetName val="Uitgangspunten"/>
      <sheetName val="hiddenSheet"/>
      <sheetName val="Blad3_(3)"/>
      <sheetName val="Blad3_(2)"/>
      <sheetName val="dv_info"/>
      <sheetName val="Kalender"/>
      <sheetName val="EtagesLijst"/>
      <sheetName val="Werkprogrammas"/>
      <sheetName val="_BuildingSectionListExport"/>
      <sheetName val="_DepartmentListExport"/>
      <sheetName val="_BuildingListExport"/>
      <sheetName val="_LocationListExport"/>
      <sheetName val="_ProgramListExport"/>
      <sheetName val="_SpaceTypeListExport"/>
      <sheetName val="_FloorTypeListExport"/>
      <sheetName val="Voorblad"/>
      <sheetName val="1.0a-Contractblad Prodruimten"/>
      <sheetName val="1.0d-Contractblad Algemeen"/>
      <sheetName val="1.1-Jaarprijzen"/>
      <sheetName val="1.5 Opbouw uurtarieven"/>
      <sheetName val="1.1a-Inzet uren per lijn"/>
      <sheetName val="1.1a-Overzicht uren-prijzen"/>
      <sheetName val="1.2-Tijdseenheid Productie"/>
      <sheetName val="MAXIMO VERSU CONTRACT"/>
      <sheetName val="1.3a-Low Care"/>
      <sheetName val="1.3f-Mutaties"/>
      <sheetName val="13g-Mutaties oud"/>
      <sheetName val="1.3c-Plafond en wanden"/>
      <sheetName val="1.3d Vloeronderhoud door ED"/>
      <sheetName val="1.6-Machine-investeringskosten"/>
      <sheetName val="Normen"/>
      <sheetName val="Kalender (2)"/>
      <sheetName val="Opzoeklijst"/>
      <sheetName val="01.255"/>
      <sheetName val="02.255"/>
      <sheetName val="04.255"/>
      <sheetName val="AZR psychiatrie"/>
      <sheetName val="Blad3_(3)1"/>
      <sheetName val="Blad3_(2)1"/>
      <sheetName val="Kalender_(2)"/>
      <sheetName val="01_255"/>
      <sheetName val="02_255"/>
      <sheetName val="04_255"/>
      <sheetName val=""/>
      <sheetName val="Blad3_(3)2"/>
      <sheetName val="Blad3_(2)2"/>
      <sheetName val="Kalender_(2)1"/>
      <sheetName val="01_2551"/>
      <sheetName val="02_2551"/>
      <sheetName val="04_2551"/>
      <sheetName val="1_0a-Contractblad_Prodruimten"/>
      <sheetName val="1_0d-Contractblad_Algemeen"/>
      <sheetName val="1_1-Jaarprijzen"/>
      <sheetName val="1_5_Opbouw_uurtarieven"/>
      <sheetName val="1_1a-Inzet_uren_per_lijn"/>
      <sheetName val="1_1a-Overzicht_uren-prijzen"/>
      <sheetName val="1_2-Tijdseenheid_Productie"/>
      <sheetName val="MAXIMO_VERSU_CONTRACT"/>
      <sheetName val="1_3a-Low_Care"/>
      <sheetName val="1_3f-Mutaties"/>
      <sheetName val="13g-Mutaties_oud"/>
      <sheetName val="1_3c-Plafond_en_wanden"/>
      <sheetName val="1_3d_Vloeronderhoud_door_ED"/>
      <sheetName val="1_6-Machine-investeringskosten"/>
      <sheetName val="AZR_psychiatrie"/>
      <sheetName val="Blad3_(3)3"/>
      <sheetName val="Blad3_(2)3"/>
      <sheetName val="Kalender_(2)2"/>
      <sheetName val="01_2552"/>
      <sheetName val="02_2552"/>
      <sheetName val="04_2552"/>
      <sheetName val="1_0a-Contractblad_Prodruimten1"/>
      <sheetName val="1_0d-Contractblad_Algemeen1"/>
      <sheetName val="1_1-Jaarprijzen1"/>
      <sheetName val="1_5_Opbouw_uurtarieven1"/>
      <sheetName val="1_1a-Inzet_uren_per_lijn1"/>
      <sheetName val="1_1a-Overzicht_uren-prijzen1"/>
      <sheetName val="1_2-Tijdseenheid_Productie1"/>
      <sheetName val="MAXIMO_VERSU_CONTRACT1"/>
      <sheetName val="1_3a-Low_Care1"/>
      <sheetName val="1_3f-Mutaties1"/>
      <sheetName val="13g-Mutaties_oud1"/>
      <sheetName val="1_3c-Plafond_en_wanden1"/>
      <sheetName val="1_3d_Vloeronderhoud_door_ED1"/>
      <sheetName val="1_6-Machine-investeringskosten1"/>
      <sheetName val="AZR_psychiatrie1"/>
      <sheetName val="Stamtabellen"/>
      <sheetName val="Tabell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 refreshError="1"/>
      <sheetData sheetId="49"/>
      <sheetData sheetId="50"/>
      <sheetData sheetId="51"/>
      <sheetData sheetId="52"/>
      <sheetData sheetId="53"/>
      <sheetData sheetId="54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ir.xls"/>
      <sheetName val="#REF"/>
      <sheetName val="atir_xls"/>
      <sheetName val="3-Basis_ruimtestaat"/>
      <sheetName val="Omreken"/>
      <sheetName val="atir_xls1"/>
      <sheetName val="atir_xls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99138C3-6440-49A7-87A8-0EE99383F2DA}" name="Locaties5" displayName="Locaties5" ref="A5:D14" totalsRowShown="0" headerRowDxfId="100" dataDxfId="99">
  <autoFilter ref="A5:D14" xr:uid="{199138C3-6440-49A7-87A8-0EE99383F2DA}"/>
  <tableColumns count="4">
    <tableColumn id="1" xr3:uid="{6D84FB55-B0B5-4F63-8FAE-8397A959E8E6}" name="Nr." dataDxfId="98"/>
    <tableColumn id="2" xr3:uid="{E6E9F88E-E3ED-48D4-A4FC-2AD08218E3EE}" name="Locatie" dataDxfId="97"/>
    <tableColumn id="3" xr3:uid="{11E35947-3CF3-401E-A132-A3AD2EDEA196}" name="Adres" dataDxfId="96" dataCellStyle="Standaard 4"/>
    <tableColumn id="5" xr3:uid="{FA7CF9FB-0B5F-4A3D-B19E-F2A4B02FD5C5}" name="Plaats" dataDxfId="95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3000000}" name="Locaties" displayName="Locaties" ref="A4:D13" totalsRowShown="0" headerRowDxfId="94" dataDxfId="93">
  <autoFilter ref="A4:D13" xr:uid="{00000000-0009-0000-0100-00000D000000}"/>
  <tableColumns count="4">
    <tableColumn id="1" xr3:uid="{00000000-0010-0000-0300-000001000000}" name="Code" dataDxfId="92"/>
    <tableColumn id="2" xr3:uid="{00000000-0010-0000-0300-000002000000}" name="Locatie" dataDxfId="91"/>
    <tableColumn id="3" xr3:uid="{00000000-0010-0000-0300-000003000000}" name="Adres" dataDxfId="90" dataCellStyle="Standaard 4"/>
    <tableColumn id="4" xr3:uid="{00000000-0010-0000-0300-000004000000}" name="Plaats" dataDxfId="89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Vloersoorten" displayName="Vloersoorten" ref="A39:C44" totalsRowShown="0" headerRowDxfId="88" dataDxfId="87">
  <autoFilter ref="A39:C44" xr:uid="{00000000-0009-0000-0100-000007000000}"/>
  <tableColumns count="3">
    <tableColumn id="1" xr3:uid="{00000000-0010-0000-0100-000001000000}" name="Code" dataDxfId="86"/>
    <tableColumn id="4" xr3:uid="{00000000-0010-0000-0100-000004000000}" name="Naam" dataDxfId="85"/>
    <tableColumn id="2" xr3:uid="{00000000-0010-0000-0100-000002000000}" name="Vloersoort omschrijving" dataDxfId="84" dataCellStyle="Standaard 4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0000000}" name="Ruimtegroepen" displayName="Ruimtegroepen" ref="A16:B36" totalsRowShown="0" headerRowDxfId="83" dataDxfId="82">
  <autoFilter ref="A16:B36" xr:uid="{00000000-0009-0000-0100-000006000000}"/>
  <tableColumns count="2">
    <tableColumn id="1" xr3:uid="{00000000-0010-0000-0000-000001000000}" name="Code" dataDxfId="81" dataCellStyle="Standaard 4"/>
    <tableColumn id="2" xr3:uid="{00000000-0010-0000-0000-000002000000}" name="Ruimte omschrijving" dataDxfId="80" dataCellStyle="Standaard 4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4000000}" name="Ruimtestaat" displayName="Ruimtestaat" ref="A4:N788" totalsRowShown="0" headerRowDxfId="79" dataDxfId="78">
  <autoFilter ref="A4:N788" xr:uid="{396E59E9-BF0A-4D12-8DDE-B051B0F3D5F7}"/>
  <tableColumns count="14">
    <tableColumn id="32" xr3:uid="{00000000-0010-0000-0400-000020000000}" name="Code" dataDxfId="77" totalsRowDxfId="76"/>
    <tableColumn id="3" xr3:uid="{00000000-0010-0000-0400-000003000000}" name="Naam" dataDxfId="75" totalsRowDxfId="74"/>
    <tableColumn id="4" xr3:uid="{70782354-32A9-4BC9-88AC-C4AB6869B8E9}" name="Adres" dataDxfId="73" totalsRowDxfId="72">
      <calculatedColumnFormula>VLOOKUP(Ruimtestaat[[#This Row],[Code]],#REF!,4,FALSE)</calculatedColumnFormula>
    </tableColumn>
    <tableColumn id="80" xr3:uid="{476650B5-E93B-45F9-BED3-2256EBFA7240}" name="Plaatsnaam" dataDxfId="71" totalsRowDxfId="70">
      <calculatedColumnFormula>VLOOKUP(Ruimtestaat[[#This Row],[Code]],Locaties[#All],4,FALSE)</calculatedColumnFormula>
    </tableColumn>
    <tableColumn id="2" xr3:uid="{00000000-0010-0000-0400-000002000000}" name="Gebouw gedeelte" dataDxfId="69" totalsRowDxfId="68"/>
    <tableColumn id="6" xr3:uid="{00000000-0010-0000-0400-000006000000}" name="Etage" dataDxfId="67" totalsRowDxfId="66"/>
    <tableColumn id="7" xr3:uid="{00000000-0010-0000-0400-000007000000}" name="Ruimte-_x000a_nummer" dataDxfId="65" totalsRowDxfId="64"/>
    <tableColumn id="8" xr3:uid="{00000000-0010-0000-0400-000008000000}" name="Ruimte omschrijving" dataDxfId="63" totalsRowDxfId="62"/>
    <tableColumn id="9" xr3:uid="{00000000-0010-0000-0400-000009000000}" name="Ruimte code" dataDxfId="61" totalsRowDxfId="60"/>
    <tableColumn id="10" xr3:uid="{00000000-0010-0000-0400-00000A000000}" name="Ruimtesoort" dataDxfId="59" totalsRowDxfId="58">
      <calculatedColumnFormula>VLOOKUP(Ruimtestaat[[#This Row],[Ruimte code]],#REF!,2,FALSE)</calculatedColumnFormula>
    </tableColumn>
    <tableColumn id="11" xr3:uid="{00000000-0010-0000-0400-00000B000000}" name="Vloer code" dataDxfId="57" totalsRowDxfId="56"/>
    <tableColumn id="12" xr3:uid="{00000000-0010-0000-0400-00000C000000}" name="Vloer afwerking" dataDxfId="55" totalsRowDxfId="54"/>
    <tableColumn id="13" xr3:uid="{00000000-0010-0000-0400-00000D000000}" name="Oppervlak (netto)" dataDxfId="53" totalsRowDxfId="52"/>
    <tableColumn id="14" xr3:uid="{00000000-0010-0000-0400-00000E000000}" name="Oppervlakte n.i.o." dataDxfId="51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68E5AD75-4207-402C-A20C-56042472E510}" name="OverzichtVloer20" displayName="OverzichtVloer20" ref="A20:I69" totalsRowCount="1" headerRowDxfId="50" dataDxfId="49" totalsRowDxfId="48">
  <autoFilter ref="A20:I68" xr:uid="{00000000-0009-0000-0100-000002000000}"/>
  <tableColumns count="9">
    <tableColumn id="11" xr3:uid="{9970215E-3F06-4AEF-A1F5-0009C03D624E}" name="Code Locatie" dataDxfId="47" totalsRowDxfId="46"/>
    <tableColumn id="1" xr3:uid="{113C96F6-1924-406B-B23A-994513941647}" name="Locatie" totalsRowLabel="Totaal" dataDxfId="45" totalsRowDxfId="44">
      <calculatedColumnFormula>VLOOKUP(OverzichtVloer20[[#This Row],[Code Locatie]],Locaties[],2,0)</calculatedColumnFormula>
    </tableColumn>
    <tableColumn id="3" xr3:uid="{B3D3B5E7-D3C4-461C-9CA1-DBFD10306269}" name="Code Taak" dataDxfId="43" totalsRowDxfId="42"/>
    <tableColumn id="4" xr3:uid="{EBF3EF80-AF01-4C87-A6CF-BF63D79AF323}" name="Vloersoort / toelichting" dataDxfId="41" totalsRowDxfId="40">
      <calculatedColumnFormula>IF(Vloeronderhoud!$C21&gt;0,VLOOKUP(Vloeronderhoud!$C21,$A$8:$B$18,2,FALSE),"")</calculatedColumnFormula>
    </tableColumn>
    <tableColumn id="5" xr3:uid="{309F41B6-3D0E-446B-8EDD-5EB98BD855C7}" name="Vloersoort" dataDxfId="39" totalsRowDxfId="38"/>
    <tableColumn id="6" xr3:uid="{B97F1EF9-BC44-4F7E-8997-83E439999C81}" name="Oppervlakte" dataDxfId="37" totalsRowDxfId="36">
      <calculatedColumnFormula>SUMIFS('Ruimtestaat'!$M:$M,'Ruimtestaat'!K:K,Vloeronderhoud!E21,'Ruimtestaat'!A:A,Vloeronderhoud!A21)</calculatedColumnFormula>
    </tableColumn>
    <tableColumn id="8" xr3:uid="{A5FF7A00-BD80-4497-8A9A-905C07BFA557}" name="Frequentie (uitv./jaar)" dataDxfId="35" totalsRowDxfId="34"/>
    <tableColumn id="9" xr3:uid="{13C992BE-16CA-4305-AC75-C46233681A13}" name="Kosten/jaar excl. BTW" totalsRowFunction="sum" dataDxfId="33" totalsRowDxfId="32">
      <calculatedColumnFormula>VLOOKUP(OverzichtVloer20[[#This Row],[Code Taak]],#REF!,3,3)*F21*G21</calculatedColumnFormula>
    </tableColumn>
    <tableColumn id="2" xr3:uid="{BBD43C19-81F6-4223-A10B-97F2D79A548F}" name="Kosten/jaar incl BTW" totalsRowFunction="sum" dataDxfId="31" totalsRowDxfId="30" dataCellStyle="Valuta">
      <calculatedColumnFormula>OverzichtVloer20[[#This Row],[Kosten/jaar excl. BTW]]*1.21</calculatedColumnFormula>
    </tableColumn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97314165-68FD-4D3E-B0D9-9038EBEAD743}" name="InvulVloer19" displayName="InvulVloer19" ref="A8:D18" totalsRowShown="0" headerRowDxfId="29" dataDxfId="28">
  <autoFilter ref="A8:D18" xr:uid="{00000000-0009-0000-0100-000001000000}"/>
  <tableColumns count="4">
    <tableColumn id="1" xr3:uid="{634B9515-CED4-4B9C-AC41-91D68E2A6390}" name="Code Taak" dataDxfId="27"/>
    <tableColumn id="2" xr3:uid="{B45DE533-5F07-4399-BBF5-C49AD01DD88F}" name="Werkzaamheden" dataDxfId="26"/>
    <tableColumn id="3" xr3:uid="{569B4254-85AB-4A9D-9738-20A72FAFD71D}" name="Prijs" dataDxfId="25"/>
    <tableColumn id="4" xr3:uid="{3FCFDB06-433D-4D90-AC83-D401C0BB9D5F}" name="Omschrijving" dataDxfId="24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C000000}" name="Samenvattingschoonmaak" displayName="Samenvattingschoonmaak" ref="A6:C16" totalsRowCount="1" headerRowDxfId="23" dataDxfId="21" totalsRowDxfId="19" headerRowBorderDxfId="22" tableBorderDxfId="20" headerRowCellStyle="Komma 2">
  <autoFilter ref="A6:C15" xr:uid="{00000000-0009-0000-0100-00000E000000}"/>
  <tableColumns count="3">
    <tableColumn id="8" xr3:uid="{00000000-0010-0000-0C00-000008000000}" name="Code Locatie" dataDxfId="18" totalsRowDxfId="17">
      <calculatedColumnFormula>ROW() - ROW(Samenvattingschoonmaak[[#Headers],[Code Locatie]])</calculatedColumnFormula>
    </tableColumn>
    <tableColumn id="1" xr3:uid="{00000000-0010-0000-0C00-000001000000}" name="Locatie" totalsRowLabel="Totaal" dataDxfId="16" totalsRowDxfId="15">
      <calculatedColumnFormula>VLOOKUP(Samenvattingschoonmaak[[#This Row],[Code Locatie]],Locaties[],2,0)</calculatedColumnFormula>
    </tableColumn>
    <tableColumn id="2" xr3:uid="{00000000-0010-0000-0C00-000002000000}" name="Oppervlakte i/o" totalsRowFunction="sum" dataDxfId="14" totalsRowDxfId="13">
      <calculatedColumnFormula>SUMIF('Ruimtestaat'!$A:$A,Totalisatie!$A7,'Ruimtestaat'!$M:$M)</calculatedColumnFormula>
    </tableColumn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D000000}" name="Totalisatie" displayName="Totalisatie" ref="A19:D29" totalsRowCount="1" headerRowDxfId="12" dataDxfId="10" totalsRowDxfId="8" headerRowBorderDxfId="11" tableBorderDxfId="9">
  <autoFilter ref="A19:D28" xr:uid="{00000000-0009-0000-0100-00000F000000}"/>
  <tableColumns count="4">
    <tableColumn id="8" xr3:uid="{00000000-0010-0000-0D00-000008000000}" name="Code Locatie" dataDxfId="7" totalsRowDxfId="6">
      <calculatedColumnFormula>ROW() - ROW(Totalisatie[[#Headers],[Code Locatie]])</calculatedColumnFormula>
    </tableColumn>
    <tableColumn id="1" xr3:uid="{00000000-0010-0000-0D00-000001000000}" name="Locaties" totalsRowLabel="Totaal" dataDxfId="5" totalsRowDxfId="4">
      <calculatedColumnFormula>VLOOKUP(Totalisatie[[#This Row],[Code Locatie]],Locaties[],2,0)</calculatedColumnFormula>
    </tableColumn>
    <tableColumn id="2" xr3:uid="{00000000-0010-0000-0D00-000002000000}" name="Vloeronderhoud_x000a_Kosten / jaar excl btw" totalsRowFunction="sum" dataDxfId="3" totalsRowDxfId="2">
      <calculatedColumnFormula>SUMIF(OverzichtVloer20[[#All],[Code Locatie]:[Kosten/jaar excl. BTW]],Totalisatie[[#This Row],[Code Locatie]],OverzichtVloer20[[#Headers],[#Data],[Kosten/jaar excl. BTW]])</calculatedColumnFormula>
    </tableColumn>
    <tableColumn id="5" xr3:uid="{2A8C3CF1-513F-4CAD-A439-3F5FCA3E0363}" name="Totaalprijs_x000a_Kosten / jaar excl. btw" totalsRowFunction="sum" dataDxfId="1" totalsRowDxfId="0">
      <calculatedColumnFormula>SUM(Totalisatie[[#This Row],[Vloeronderhoud
Kosten / jaar excl btw]])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F3696-70AF-4F67-96DF-BFEB733E5DCC}">
  <sheetPr>
    <tabColor theme="0" tint="-0.14999847407452621"/>
  </sheetPr>
  <dimension ref="A1:D14"/>
  <sheetViews>
    <sheetView view="pageBreakPreview" zoomScaleNormal="100" zoomScaleSheetLayoutView="100" workbookViewId="0">
      <selection activeCell="C3" sqref="C3"/>
    </sheetView>
  </sheetViews>
  <sheetFormatPr defaultRowHeight="13.2"/>
  <cols>
    <col min="1" max="1" width="5.5546875" bestFit="1" customWidth="1"/>
    <col min="2" max="2" width="19.6640625" bestFit="1" customWidth="1"/>
    <col min="3" max="3" width="20.44140625" bestFit="1" customWidth="1"/>
    <col min="4" max="4" width="19.44140625" bestFit="1" customWidth="1"/>
  </cols>
  <sheetData>
    <row r="1" spans="1:4" ht="15.6">
      <c r="A1" s="160" t="s">
        <v>55</v>
      </c>
      <c r="B1" s="160"/>
      <c r="C1" s="160"/>
      <c r="D1" s="160"/>
    </row>
    <row r="2" spans="1:4">
      <c r="A2" s="14"/>
      <c r="B2" s="11"/>
      <c r="C2" s="11"/>
      <c r="D2" s="87"/>
    </row>
    <row r="3" spans="1:4">
      <c r="A3" s="14"/>
      <c r="B3" s="11"/>
      <c r="C3" s="11"/>
      <c r="D3" s="87"/>
    </row>
    <row r="4" spans="1:4" ht="37.950000000000003" customHeight="1">
      <c r="A4" s="9"/>
      <c r="B4" s="9"/>
      <c r="C4" s="9"/>
      <c r="D4" s="10"/>
    </row>
    <row r="5" spans="1:4" ht="13.8" thickBot="1">
      <c r="A5" s="88" t="s">
        <v>117</v>
      </c>
      <c r="B5" s="89" t="s">
        <v>33</v>
      </c>
      <c r="C5" s="90" t="s">
        <v>86</v>
      </c>
      <c r="D5" s="4" t="s">
        <v>88</v>
      </c>
    </row>
    <row r="6" spans="1:4" ht="13.8" thickTop="1">
      <c r="A6" s="79">
        <v>1</v>
      </c>
      <c r="B6" s="158" t="s">
        <v>755</v>
      </c>
      <c r="C6" s="81" t="s">
        <v>107</v>
      </c>
      <c r="D6" s="91" t="s">
        <v>113</v>
      </c>
    </row>
    <row r="7" spans="1:4">
      <c r="A7" s="79">
        <v>2</v>
      </c>
      <c r="B7" s="80" t="s">
        <v>99</v>
      </c>
      <c r="C7" s="81" t="s">
        <v>107</v>
      </c>
      <c r="D7" s="91" t="s">
        <v>113</v>
      </c>
    </row>
    <row r="8" spans="1:4">
      <c r="A8" s="79">
        <v>3</v>
      </c>
      <c r="B8" s="80" t="s">
        <v>100</v>
      </c>
      <c r="C8" s="91" t="s">
        <v>106</v>
      </c>
      <c r="D8" s="91" t="s">
        <v>113</v>
      </c>
    </row>
    <row r="9" spans="1:4">
      <c r="A9" s="79">
        <v>4</v>
      </c>
      <c r="B9" s="34" t="s">
        <v>101</v>
      </c>
      <c r="C9" s="34" t="s">
        <v>108</v>
      </c>
      <c r="D9" s="91" t="s">
        <v>113</v>
      </c>
    </row>
    <row r="10" spans="1:4">
      <c r="A10" s="79">
        <v>5</v>
      </c>
      <c r="B10" s="80" t="s">
        <v>102</v>
      </c>
      <c r="C10" s="91" t="s">
        <v>109</v>
      </c>
      <c r="D10" s="91" t="s">
        <v>113</v>
      </c>
    </row>
    <row r="11" spans="1:4">
      <c r="A11" s="79">
        <v>6</v>
      </c>
      <c r="B11" s="92" t="s">
        <v>118</v>
      </c>
      <c r="C11" s="91" t="s">
        <v>119</v>
      </c>
      <c r="D11" s="3" t="s">
        <v>120</v>
      </c>
    </row>
    <row r="12" spans="1:4">
      <c r="A12" s="79">
        <v>7</v>
      </c>
      <c r="B12" s="34" t="s">
        <v>103</v>
      </c>
      <c r="C12" s="91" t="s">
        <v>110</v>
      </c>
      <c r="D12" s="3" t="s">
        <v>114</v>
      </c>
    </row>
    <row r="13" spans="1:4">
      <c r="A13" s="79">
        <v>8</v>
      </c>
      <c r="B13" s="80" t="s">
        <v>104</v>
      </c>
      <c r="C13" s="91" t="s">
        <v>111</v>
      </c>
      <c r="D13" s="34" t="s">
        <v>115</v>
      </c>
    </row>
    <row r="14" spans="1:4">
      <c r="A14" s="79">
        <v>9</v>
      </c>
      <c r="B14" s="80" t="s">
        <v>105</v>
      </c>
      <c r="C14" s="81" t="s">
        <v>112</v>
      </c>
      <c r="D14" s="34" t="s">
        <v>115</v>
      </c>
    </row>
  </sheetData>
  <sheetProtection algorithmName="SHA-512" hashValue="QhzO24cIgaTwBbiuJjn57W16w+60bZMxv6tOtvx/QemUcMu1qQQAunU+OKjmi9bcrcO5y1Qa7pWGh5aAeT3zRw==" saltValue="UiOd+nvIF3s8YVsMtItMng==" spinCount="100000" sheet="1" objects="1" scenarios="1"/>
  <mergeCells count="1">
    <mergeCell ref="A1:D1"/>
  </mergeCells>
  <pageMargins left="0.7" right="0.7" top="0.75" bottom="0.75" header="0.3" footer="0.3"/>
  <pageSetup paperSize="9" orientation="portrait" horizontalDpi="1200" verticalDpi="120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1">
    <tabColor theme="0" tint="-0.14999847407452621"/>
    <pageSetUpPr fitToPage="1"/>
  </sheetPr>
  <dimension ref="A1:S151"/>
  <sheetViews>
    <sheetView view="pageBreakPreview" zoomScaleNormal="100" zoomScaleSheetLayoutView="100" workbookViewId="0">
      <selection activeCell="B8" sqref="B8"/>
    </sheetView>
  </sheetViews>
  <sheetFormatPr defaultColWidth="14.109375" defaultRowHeight="15" customHeight="1"/>
  <cols>
    <col min="1" max="1" width="14.109375" style="37"/>
    <col min="2" max="2" width="44.88671875" style="34" customWidth="1"/>
    <col min="3" max="3" width="58.6640625" style="34" bestFit="1" customWidth="1"/>
    <col min="4" max="4" width="20" style="34" bestFit="1" customWidth="1"/>
    <col min="5" max="5" width="17.88671875" style="34" customWidth="1"/>
    <col min="6" max="6" width="16" style="38" bestFit="1" customWidth="1"/>
    <col min="7" max="7" width="16" style="34" bestFit="1" customWidth="1"/>
    <col min="8" max="8" width="14.109375" style="34"/>
    <col min="9" max="9" width="16" style="37" bestFit="1" customWidth="1"/>
    <col min="10" max="14" width="14.109375" style="39"/>
    <col min="15" max="16384" width="14.109375" style="34"/>
  </cols>
  <sheetData>
    <row r="1" spans="1:15" s="3" customFormat="1" ht="26.25" customHeight="1">
      <c r="A1" s="163" t="s">
        <v>24</v>
      </c>
      <c r="B1" s="163"/>
      <c r="C1" s="163"/>
      <c r="D1" s="163"/>
      <c r="E1" s="163"/>
      <c r="F1" s="7"/>
      <c r="G1" s="7"/>
      <c r="H1" s="7"/>
      <c r="I1" s="7"/>
      <c r="J1" s="7"/>
      <c r="K1" s="7"/>
      <c r="L1" s="7"/>
    </row>
    <row r="2" spans="1:15" s="3" customFormat="1" ht="15" customHeight="1">
      <c r="A2" s="161" t="s">
        <v>96</v>
      </c>
      <c r="B2" s="162"/>
      <c r="C2" s="162"/>
      <c r="D2" s="162"/>
      <c r="E2" s="162"/>
      <c r="F2" s="8"/>
      <c r="G2" s="8"/>
      <c r="H2" s="8"/>
      <c r="I2" s="8"/>
      <c r="J2" s="8"/>
      <c r="K2" s="8"/>
      <c r="L2" s="8"/>
      <c r="M2" s="8"/>
    </row>
    <row r="3" spans="1:15" s="11" customFormat="1" ht="26.25" customHeight="1">
      <c r="A3" s="9" t="s">
        <v>64</v>
      </c>
      <c r="B3" s="9"/>
      <c r="C3" s="9"/>
      <c r="D3" s="10"/>
      <c r="E3" s="10"/>
      <c r="G3" s="12"/>
      <c r="H3" s="12"/>
      <c r="J3" s="13"/>
      <c r="K3" s="14"/>
      <c r="L3" s="14"/>
      <c r="M3" s="14"/>
      <c r="N3" s="14"/>
      <c r="O3" s="14"/>
    </row>
    <row r="4" spans="1:15" s="11" customFormat="1" ht="26.25" customHeight="1" thickBot="1">
      <c r="A4" s="93" t="s">
        <v>5</v>
      </c>
      <c r="B4" s="94" t="s">
        <v>33</v>
      </c>
      <c r="C4" s="95" t="s">
        <v>86</v>
      </c>
      <c r="D4" s="96" t="s">
        <v>88</v>
      </c>
      <c r="E4" s="12"/>
      <c r="F4" s="12"/>
      <c r="H4" s="13"/>
      <c r="I4" s="14"/>
      <c r="J4" s="14"/>
      <c r="K4" s="14"/>
      <c r="L4" s="14"/>
      <c r="M4" s="14"/>
    </row>
    <row r="5" spans="1:15" s="11" customFormat="1" ht="15" customHeight="1" thickTop="1">
      <c r="A5" s="97">
        <v>1</v>
      </c>
      <c r="B5" s="159" t="s">
        <v>755</v>
      </c>
      <c r="C5" s="98" t="s">
        <v>107</v>
      </c>
      <c r="D5" s="4" t="s">
        <v>113</v>
      </c>
      <c r="E5" s="12"/>
      <c r="F5" s="12"/>
      <c r="H5" s="13"/>
      <c r="I5" s="14"/>
      <c r="J5" s="14"/>
      <c r="K5" s="14"/>
      <c r="L5" s="14"/>
      <c r="M5" s="14"/>
    </row>
    <row r="6" spans="1:15" s="11" customFormat="1" ht="15" customHeight="1">
      <c r="A6" s="97">
        <v>2</v>
      </c>
      <c r="B6" s="99" t="s">
        <v>99</v>
      </c>
      <c r="C6" s="98" t="s">
        <v>107</v>
      </c>
      <c r="D6" s="100" t="s">
        <v>113</v>
      </c>
      <c r="E6" s="12"/>
      <c r="F6" s="12"/>
      <c r="H6" s="13"/>
      <c r="I6" s="14"/>
      <c r="J6" s="14"/>
      <c r="K6" s="14"/>
      <c r="L6" s="14"/>
      <c r="M6" s="14"/>
    </row>
    <row r="7" spans="1:15" s="11" customFormat="1" ht="15" customHeight="1">
      <c r="A7" s="97">
        <v>3</v>
      </c>
      <c r="B7" s="99" t="s">
        <v>100</v>
      </c>
      <c r="C7" s="98" t="s">
        <v>106</v>
      </c>
      <c r="D7" s="100" t="s">
        <v>113</v>
      </c>
      <c r="E7" s="12"/>
      <c r="F7" s="12"/>
      <c r="H7" s="13"/>
      <c r="I7" s="14"/>
      <c r="J7" s="14"/>
      <c r="K7" s="14"/>
      <c r="L7" s="14"/>
      <c r="M7" s="14"/>
    </row>
    <row r="8" spans="1:15" s="11" customFormat="1" ht="15" customHeight="1">
      <c r="A8" s="97">
        <v>4</v>
      </c>
      <c r="B8" s="99" t="s">
        <v>101</v>
      </c>
      <c r="C8" s="98" t="s">
        <v>108</v>
      </c>
      <c r="D8" s="100" t="s">
        <v>113</v>
      </c>
      <c r="E8" s="12"/>
      <c r="F8" s="12"/>
      <c r="H8" s="13"/>
      <c r="I8" s="14"/>
      <c r="J8" s="14"/>
      <c r="K8" s="14"/>
      <c r="L8" s="14"/>
      <c r="M8" s="14"/>
    </row>
    <row r="9" spans="1:15" s="11" customFormat="1" ht="15" customHeight="1">
      <c r="A9" s="97">
        <v>5</v>
      </c>
      <c r="B9" s="99" t="s">
        <v>102</v>
      </c>
      <c r="C9" s="98" t="s">
        <v>109</v>
      </c>
      <c r="D9" s="100" t="s">
        <v>113</v>
      </c>
      <c r="E9" s="12"/>
      <c r="F9" s="12"/>
      <c r="H9" s="13"/>
      <c r="I9" s="14"/>
      <c r="J9" s="14"/>
      <c r="K9" s="14"/>
      <c r="L9" s="14"/>
      <c r="M9" s="14"/>
    </row>
    <row r="10" spans="1:15" s="11" customFormat="1" ht="15" customHeight="1">
      <c r="A10" s="101">
        <v>6</v>
      </c>
      <c r="B10" s="102" t="s">
        <v>118</v>
      </c>
      <c r="C10" s="103" t="s">
        <v>119</v>
      </c>
      <c r="D10" s="100" t="s">
        <v>120</v>
      </c>
      <c r="E10" s="12"/>
      <c r="F10" s="12"/>
      <c r="H10" s="13"/>
      <c r="I10" s="14"/>
      <c r="J10" s="14"/>
      <c r="K10" s="14"/>
      <c r="L10" s="14"/>
      <c r="M10" s="14"/>
    </row>
    <row r="11" spans="1:15" s="11" customFormat="1" ht="15" customHeight="1">
      <c r="A11" s="101">
        <v>7</v>
      </c>
      <c r="B11" s="102" t="s">
        <v>103</v>
      </c>
      <c r="C11" s="103" t="s">
        <v>110</v>
      </c>
      <c r="D11" s="100" t="s">
        <v>114</v>
      </c>
      <c r="E11" s="12"/>
      <c r="F11" s="12"/>
      <c r="H11" s="13"/>
      <c r="I11" s="14"/>
      <c r="J11" s="14"/>
      <c r="K11" s="14"/>
      <c r="L11" s="14"/>
      <c r="M11" s="14"/>
    </row>
    <row r="12" spans="1:15" s="11" customFormat="1" ht="15" customHeight="1">
      <c r="A12" s="101">
        <v>8</v>
      </c>
      <c r="B12" s="80" t="s">
        <v>104</v>
      </c>
      <c r="C12" s="91" t="s">
        <v>111</v>
      </c>
      <c r="D12" s="100" t="s">
        <v>115</v>
      </c>
      <c r="E12" s="12"/>
      <c r="F12" s="12"/>
      <c r="H12" s="13"/>
      <c r="I12" s="14"/>
      <c r="J12" s="14"/>
      <c r="K12" s="14"/>
      <c r="L12" s="14"/>
      <c r="M12" s="14"/>
    </row>
    <row r="13" spans="1:15" s="11" customFormat="1" ht="15" customHeight="1">
      <c r="A13" s="101">
        <v>9</v>
      </c>
      <c r="B13" s="102" t="s">
        <v>105</v>
      </c>
      <c r="C13" s="103" t="s">
        <v>112</v>
      </c>
      <c r="D13" s="100" t="s">
        <v>115</v>
      </c>
      <c r="E13" s="12"/>
      <c r="F13" s="12"/>
      <c r="H13" s="13"/>
      <c r="I13" s="14"/>
      <c r="J13" s="14"/>
      <c r="K13" s="14"/>
      <c r="L13" s="14"/>
      <c r="M13" s="14"/>
    </row>
    <row r="14" spans="1:15" s="11" customFormat="1" ht="15" customHeight="1">
      <c r="A14" s="6"/>
      <c r="B14" s="4"/>
      <c r="C14" s="4"/>
      <c r="D14" s="4"/>
      <c r="E14" s="4"/>
      <c r="G14" s="12"/>
      <c r="H14" s="12"/>
      <c r="J14" s="13"/>
      <c r="K14" s="14"/>
      <c r="L14" s="14"/>
      <c r="M14" s="14"/>
      <c r="N14" s="14"/>
      <c r="O14" s="14"/>
    </row>
    <row r="15" spans="1:15" s="11" customFormat="1" ht="15" customHeight="1">
      <c r="A15" s="104" t="s">
        <v>65</v>
      </c>
      <c r="B15" s="10"/>
      <c r="C15" s="10"/>
      <c r="D15" s="87"/>
      <c r="E15" s="87"/>
      <c r="G15" s="12"/>
      <c r="H15" s="12"/>
      <c r="J15" s="13"/>
      <c r="K15" s="14"/>
      <c r="L15" s="14"/>
      <c r="M15" s="14"/>
      <c r="N15" s="14"/>
      <c r="O15" s="14"/>
    </row>
    <row r="16" spans="1:15" s="11" customFormat="1" ht="15" customHeight="1">
      <c r="A16" s="105" t="s">
        <v>5</v>
      </c>
      <c r="B16" s="106" t="s">
        <v>15</v>
      </c>
      <c r="C16" s="87"/>
      <c r="E16" s="12"/>
      <c r="G16" s="13"/>
      <c r="H16" s="14"/>
      <c r="I16" s="14"/>
      <c r="J16" s="14"/>
      <c r="K16" s="14"/>
      <c r="L16" s="14"/>
    </row>
    <row r="17" spans="1:15" s="11" customFormat="1" ht="15" customHeight="1">
      <c r="A17" s="101">
        <v>1</v>
      </c>
      <c r="B17" s="3" t="s">
        <v>9</v>
      </c>
      <c r="C17" s="107"/>
      <c r="D17" s="15"/>
      <c r="E17" s="12"/>
      <c r="F17" s="15"/>
      <c r="G17" s="13"/>
      <c r="H17" s="14"/>
      <c r="I17" s="14"/>
      <c r="J17" s="14"/>
      <c r="K17" s="14"/>
      <c r="L17" s="14"/>
    </row>
    <row r="18" spans="1:15" s="11" customFormat="1" ht="15" customHeight="1">
      <c r="A18" s="101">
        <v>2</v>
      </c>
      <c r="B18" s="3" t="s">
        <v>10</v>
      </c>
      <c r="C18" s="108"/>
      <c r="D18" s="15"/>
      <c r="E18" s="12"/>
      <c r="G18" s="13"/>
      <c r="H18" s="14"/>
      <c r="I18" s="14"/>
      <c r="J18" s="14"/>
      <c r="K18" s="14"/>
      <c r="L18" s="14"/>
    </row>
    <row r="19" spans="1:15" s="11" customFormat="1" ht="12">
      <c r="A19" s="101">
        <v>3</v>
      </c>
      <c r="B19" s="3" t="s">
        <v>11</v>
      </c>
      <c r="C19" s="109"/>
      <c r="E19" s="12"/>
      <c r="G19" s="13"/>
      <c r="H19" s="14"/>
      <c r="I19" s="14"/>
      <c r="J19" s="14"/>
      <c r="K19" s="14"/>
      <c r="L19" s="14"/>
    </row>
    <row r="20" spans="1:15" s="11" customFormat="1" ht="14.25" customHeight="1">
      <c r="A20" s="101">
        <v>4</v>
      </c>
      <c r="B20" s="3" t="s">
        <v>70</v>
      </c>
      <c r="C20" s="108"/>
      <c r="E20" s="12"/>
      <c r="G20" s="13"/>
      <c r="H20" s="14"/>
      <c r="I20" s="14"/>
      <c r="J20" s="14"/>
      <c r="K20" s="14"/>
      <c r="L20" s="14"/>
    </row>
    <row r="21" spans="1:15" s="11" customFormat="1" ht="15" customHeight="1">
      <c r="A21" s="101">
        <v>5</v>
      </c>
      <c r="B21" s="3" t="s">
        <v>0</v>
      </c>
      <c r="C21" s="108"/>
      <c r="D21" s="15"/>
      <c r="E21" s="12"/>
      <c r="F21" s="15"/>
      <c r="G21" s="13"/>
      <c r="H21" s="16"/>
      <c r="I21" s="16"/>
      <c r="J21" s="16"/>
      <c r="K21" s="14"/>
      <c r="L21" s="14"/>
      <c r="M21" s="17"/>
      <c r="N21" s="17"/>
      <c r="O21" s="17"/>
    </row>
    <row r="22" spans="1:15" s="10" customFormat="1" ht="15" customHeight="1">
      <c r="A22" s="101">
        <v>6</v>
      </c>
      <c r="B22" s="3" t="s">
        <v>12</v>
      </c>
      <c r="C22" s="108"/>
      <c r="E22" s="12"/>
      <c r="F22" s="18"/>
      <c r="K22" s="19"/>
      <c r="L22" s="19"/>
      <c r="M22" s="20"/>
      <c r="N22" s="21"/>
      <c r="O22" s="21"/>
    </row>
    <row r="23" spans="1:15" s="27" customFormat="1" ht="15" customHeight="1">
      <c r="A23" s="101">
        <v>7</v>
      </c>
      <c r="B23" s="3" t="s">
        <v>8</v>
      </c>
      <c r="C23" s="108"/>
      <c r="D23" s="22"/>
      <c r="E23" s="12"/>
      <c r="F23" s="23"/>
      <c r="G23" s="22"/>
      <c r="H23" s="22"/>
      <c r="I23" s="22"/>
      <c r="J23" s="22"/>
      <c r="K23" s="24"/>
      <c r="L23" s="24"/>
      <c r="M23" s="25"/>
      <c r="N23" s="25"/>
      <c r="O23" s="26"/>
    </row>
    <row r="24" spans="1:15" s="27" customFormat="1" ht="15" customHeight="1">
      <c r="A24" s="101">
        <v>8</v>
      </c>
      <c r="B24" s="3" t="s">
        <v>85</v>
      </c>
      <c r="C24" s="108"/>
      <c r="D24" s="22"/>
      <c r="E24" s="12"/>
      <c r="F24" s="23"/>
      <c r="G24" s="22"/>
      <c r="H24" s="22"/>
      <c r="I24" s="22"/>
      <c r="J24" s="22"/>
      <c r="K24" s="24"/>
      <c r="L24" s="24"/>
      <c r="M24" s="25"/>
      <c r="N24" s="25"/>
      <c r="O24" s="26"/>
    </row>
    <row r="25" spans="1:15" s="27" customFormat="1" ht="15" customHeight="1">
      <c r="A25" s="101">
        <v>9</v>
      </c>
      <c r="B25" s="3" t="s">
        <v>76</v>
      </c>
      <c r="C25" s="108"/>
      <c r="D25" s="28"/>
      <c r="E25" s="12"/>
      <c r="F25" s="29"/>
      <c r="G25" s="22"/>
      <c r="H25" s="16"/>
      <c r="I25" s="16"/>
      <c r="J25" s="28"/>
      <c r="K25" s="24"/>
      <c r="L25" s="24"/>
      <c r="M25" s="25"/>
      <c r="N25" s="25"/>
      <c r="O25" s="26"/>
    </row>
    <row r="26" spans="1:15" s="27" customFormat="1" ht="15" customHeight="1">
      <c r="A26" s="101">
        <v>10</v>
      </c>
      <c r="B26" s="3" t="s">
        <v>13</v>
      </c>
      <c r="C26" s="108"/>
      <c r="D26" s="22"/>
      <c r="E26" s="22"/>
      <c r="F26" s="23"/>
      <c r="G26" s="22"/>
      <c r="H26" s="22"/>
      <c r="I26" s="22"/>
      <c r="J26" s="22"/>
      <c r="K26" s="24"/>
      <c r="L26" s="24"/>
      <c r="M26" s="25"/>
      <c r="N26" s="25"/>
      <c r="O26" s="26"/>
    </row>
    <row r="27" spans="1:15" s="27" customFormat="1" ht="15" customHeight="1">
      <c r="A27" s="101">
        <v>11</v>
      </c>
      <c r="B27" s="3" t="s">
        <v>77</v>
      </c>
      <c r="C27" s="108"/>
      <c r="D27" s="22"/>
      <c r="E27" s="22"/>
      <c r="F27" s="29"/>
      <c r="G27" s="22"/>
      <c r="H27" s="22"/>
      <c r="I27" s="28"/>
      <c r="J27" s="22"/>
      <c r="K27" s="24"/>
      <c r="L27" s="24"/>
      <c r="M27" s="25"/>
      <c r="N27" s="25"/>
      <c r="O27" s="26"/>
    </row>
    <row r="28" spans="1:15" s="27" customFormat="1" ht="15" customHeight="1">
      <c r="A28" s="101">
        <v>12</v>
      </c>
      <c r="B28" s="3" t="s">
        <v>78</v>
      </c>
      <c r="C28" s="108"/>
      <c r="D28" s="22"/>
      <c r="E28" s="22"/>
      <c r="F28" s="23"/>
      <c r="G28" s="22"/>
      <c r="H28" s="22"/>
      <c r="I28" s="22"/>
      <c r="J28" s="22"/>
      <c r="K28" s="24"/>
      <c r="L28" s="24"/>
      <c r="M28" s="25"/>
      <c r="N28" s="25"/>
      <c r="O28" s="26"/>
    </row>
    <row r="29" spans="1:15" s="27" customFormat="1" ht="15" customHeight="1">
      <c r="A29" s="101">
        <v>13</v>
      </c>
      <c r="B29" s="3" t="s">
        <v>95</v>
      </c>
      <c r="C29" s="108"/>
      <c r="D29" s="22"/>
      <c r="E29" s="22"/>
      <c r="F29" s="23"/>
      <c r="G29" s="22"/>
      <c r="H29" s="28"/>
      <c r="I29" s="22"/>
      <c r="J29" s="28"/>
      <c r="K29" s="24"/>
      <c r="L29" s="24"/>
      <c r="M29" s="25"/>
      <c r="N29" s="25"/>
      <c r="O29" s="26"/>
    </row>
    <row r="30" spans="1:15" s="27" customFormat="1" ht="15" customHeight="1">
      <c r="A30" s="101">
        <v>14</v>
      </c>
      <c r="B30" s="3" t="s">
        <v>79</v>
      </c>
      <c r="C30" s="108"/>
      <c r="D30" s="22"/>
      <c r="E30" s="22"/>
      <c r="F30" s="23"/>
      <c r="G30" s="22"/>
      <c r="H30" s="22"/>
      <c r="I30" s="22"/>
      <c r="J30" s="22"/>
      <c r="K30" s="24"/>
      <c r="L30" s="24"/>
      <c r="M30" s="24"/>
      <c r="N30" s="24"/>
    </row>
    <row r="31" spans="1:15" s="4" customFormat="1" ht="15" customHeight="1">
      <c r="A31" s="101">
        <v>15</v>
      </c>
      <c r="B31" s="3" t="s">
        <v>14</v>
      </c>
      <c r="C31" s="108"/>
      <c r="D31" s="10"/>
      <c r="E31" s="10"/>
      <c r="F31" s="18"/>
      <c r="G31" s="10"/>
      <c r="H31" s="10"/>
      <c r="I31" s="10"/>
      <c r="J31" s="10"/>
      <c r="K31" s="19"/>
      <c r="L31" s="19"/>
      <c r="M31" s="19"/>
      <c r="N31" s="19"/>
    </row>
    <row r="32" spans="1:15" s="4" customFormat="1" ht="15" customHeight="1">
      <c r="A32" s="101">
        <v>16</v>
      </c>
      <c r="B32" s="3" t="s">
        <v>80</v>
      </c>
      <c r="C32" s="108"/>
      <c r="D32" s="10"/>
      <c r="E32" s="10"/>
      <c r="F32" s="18"/>
      <c r="G32" s="10"/>
      <c r="H32" s="10"/>
      <c r="I32" s="10"/>
      <c r="J32" s="10"/>
      <c r="K32" s="19"/>
      <c r="L32" s="19"/>
      <c r="M32" s="19"/>
      <c r="N32" s="19"/>
    </row>
    <row r="33" spans="1:19" s="4" customFormat="1" ht="15" customHeight="1">
      <c r="A33" s="101">
        <v>17</v>
      </c>
      <c r="B33" s="3" t="s">
        <v>81</v>
      </c>
      <c r="C33" s="108"/>
      <c r="D33" s="10"/>
      <c r="E33" s="10"/>
      <c r="F33" s="18"/>
      <c r="G33" s="10"/>
      <c r="H33" s="10"/>
      <c r="I33" s="10"/>
      <c r="J33" s="10"/>
      <c r="K33" s="19"/>
      <c r="L33" s="19"/>
      <c r="M33" s="19"/>
      <c r="N33" s="19"/>
    </row>
    <row r="34" spans="1:19" s="4" customFormat="1" ht="15" customHeight="1">
      <c r="A34" s="101">
        <v>18</v>
      </c>
      <c r="B34" s="3" t="s">
        <v>82</v>
      </c>
      <c r="C34" s="108"/>
      <c r="D34" s="10"/>
      <c r="E34" s="10"/>
      <c r="F34" s="18"/>
      <c r="G34" s="10"/>
      <c r="H34" s="10"/>
      <c r="I34" s="10"/>
      <c r="J34" s="10"/>
      <c r="K34" s="19"/>
      <c r="L34" s="19"/>
      <c r="M34" s="19"/>
      <c r="N34" s="19"/>
    </row>
    <row r="35" spans="1:19" s="4" customFormat="1" ht="15" customHeight="1">
      <c r="A35" s="101">
        <v>19</v>
      </c>
      <c r="B35" s="3" t="s">
        <v>84</v>
      </c>
      <c r="C35" s="108"/>
      <c r="D35" s="10"/>
      <c r="E35" s="10"/>
      <c r="F35" s="18"/>
      <c r="G35" s="10"/>
      <c r="H35" s="30"/>
      <c r="I35" s="10"/>
      <c r="J35" s="10"/>
      <c r="K35" s="19"/>
      <c r="L35" s="19"/>
      <c r="M35" s="19"/>
      <c r="N35" s="19"/>
    </row>
    <row r="36" spans="1:19" s="4" customFormat="1" ht="15" customHeight="1">
      <c r="A36" s="101">
        <v>20</v>
      </c>
      <c r="B36" s="3" t="s">
        <v>83</v>
      </c>
      <c r="C36" s="108"/>
      <c r="D36" s="10"/>
      <c r="E36" s="10"/>
      <c r="F36" s="18"/>
      <c r="G36" s="10"/>
      <c r="H36" s="10"/>
      <c r="I36" s="10"/>
      <c r="J36" s="10"/>
      <c r="K36" s="19"/>
      <c r="L36" s="19"/>
      <c r="M36" s="19"/>
      <c r="N36" s="19"/>
    </row>
    <row r="37" spans="1:19" s="4" customFormat="1" ht="15" customHeight="1">
      <c r="A37" s="10"/>
      <c r="B37" s="10"/>
      <c r="C37" s="10"/>
      <c r="D37" s="31"/>
      <c r="E37" s="10"/>
      <c r="F37" s="10"/>
      <c r="G37" s="31"/>
      <c r="H37" s="10"/>
      <c r="I37" s="10"/>
      <c r="J37" s="10"/>
      <c r="K37" s="19"/>
      <c r="L37" s="19"/>
      <c r="M37" s="19"/>
      <c r="N37" s="19"/>
      <c r="O37" s="19"/>
      <c r="P37" s="10"/>
      <c r="Q37" s="10"/>
    </row>
    <row r="38" spans="1:19" s="4" customFormat="1" ht="15" customHeight="1">
      <c r="A38" s="9" t="s">
        <v>66</v>
      </c>
      <c r="B38" s="9"/>
      <c r="C38" s="10"/>
      <c r="D38" s="31"/>
      <c r="E38" s="10"/>
      <c r="F38" s="10"/>
      <c r="G38" s="10"/>
      <c r="H38" s="10"/>
      <c r="I38" s="10"/>
      <c r="J38" s="10"/>
      <c r="K38" s="19"/>
      <c r="L38" s="19"/>
      <c r="M38" s="19"/>
      <c r="N38" s="19"/>
      <c r="O38" s="19"/>
      <c r="P38" s="10"/>
      <c r="Q38" s="10"/>
    </row>
    <row r="39" spans="1:19" s="4" customFormat="1" ht="22.95" customHeight="1">
      <c r="A39" s="110" t="s">
        <v>5</v>
      </c>
      <c r="B39" s="111" t="s">
        <v>30</v>
      </c>
      <c r="C39" s="112" t="s">
        <v>16</v>
      </c>
      <c r="D39" s="10"/>
      <c r="E39" s="10"/>
      <c r="F39" s="10"/>
      <c r="G39" s="10"/>
      <c r="H39" s="19"/>
      <c r="I39" s="19"/>
      <c r="J39" s="19"/>
      <c r="K39" s="19"/>
      <c r="L39" s="19"/>
      <c r="M39" s="10"/>
      <c r="N39" s="10"/>
    </row>
    <row r="40" spans="1:19" s="4" customFormat="1" ht="15" customHeight="1">
      <c r="A40" s="113" t="s">
        <v>18</v>
      </c>
      <c r="B40" s="101" t="s">
        <v>31</v>
      </c>
      <c r="C40" s="3" t="s">
        <v>21</v>
      </c>
      <c r="D40" s="10"/>
      <c r="E40" s="10"/>
      <c r="F40" s="10"/>
      <c r="G40" s="10"/>
      <c r="H40" s="19"/>
      <c r="I40" s="19"/>
      <c r="J40" s="19"/>
      <c r="K40" s="19"/>
      <c r="L40" s="19"/>
      <c r="M40" s="10"/>
      <c r="N40" s="10"/>
    </row>
    <row r="41" spans="1:19" s="4" customFormat="1" ht="15" customHeight="1">
      <c r="A41" s="113" t="s">
        <v>17</v>
      </c>
      <c r="B41" s="101" t="s">
        <v>6</v>
      </c>
      <c r="C41" s="3" t="s">
        <v>22</v>
      </c>
      <c r="D41" s="10"/>
      <c r="E41" s="10"/>
      <c r="F41" s="10"/>
      <c r="G41" s="10"/>
      <c r="H41" s="19"/>
      <c r="I41" s="19"/>
      <c r="J41" s="19"/>
      <c r="K41" s="19"/>
      <c r="L41" s="19"/>
      <c r="M41" s="10"/>
      <c r="N41" s="10"/>
    </row>
    <row r="42" spans="1:19" s="4" customFormat="1" ht="12">
      <c r="A42" s="113" t="s">
        <v>19</v>
      </c>
      <c r="B42" s="101" t="s">
        <v>28</v>
      </c>
      <c r="C42" s="3" t="s">
        <v>69</v>
      </c>
      <c r="D42" s="10"/>
      <c r="E42" s="10"/>
      <c r="F42" s="10"/>
      <c r="G42" s="10"/>
      <c r="H42" s="19"/>
      <c r="I42" s="19"/>
      <c r="J42" s="19"/>
      <c r="K42" s="19"/>
      <c r="L42" s="19"/>
      <c r="M42" s="10"/>
      <c r="N42" s="10"/>
    </row>
    <row r="43" spans="1:19" s="4" customFormat="1" ht="15" customHeight="1">
      <c r="A43" s="113" t="s">
        <v>20</v>
      </c>
      <c r="B43" s="101" t="s">
        <v>29</v>
      </c>
      <c r="C43" s="3" t="s">
        <v>23</v>
      </c>
      <c r="D43" s="10"/>
      <c r="E43" s="10"/>
      <c r="F43" s="10"/>
      <c r="G43" s="10"/>
      <c r="H43" s="10"/>
      <c r="I43" s="10"/>
      <c r="J43" s="19"/>
      <c r="K43" s="19"/>
      <c r="L43" s="19"/>
      <c r="M43" s="19"/>
      <c r="N43" s="19"/>
      <c r="O43" s="10"/>
      <c r="P43" s="10"/>
    </row>
    <row r="44" spans="1:19" s="4" customFormat="1" ht="15" customHeight="1">
      <c r="A44" s="113" t="s">
        <v>92</v>
      </c>
      <c r="B44" s="101" t="s">
        <v>74</v>
      </c>
      <c r="C44" s="3" t="s">
        <v>93</v>
      </c>
      <c r="D44" s="10"/>
      <c r="E44" s="10"/>
      <c r="F44" s="10"/>
      <c r="G44" s="10"/>
      <c r="H44" s="10"/>
      <c r="I44" s="10"/>
      <c r="J44" s="10"/>
      <c r="K44" s="10"/>
      <c r="L44" s="19"/>
      <c r="M44" s="19"/>
      <c r="N44" s="19"/>
      <c r="O44" s="19"/>
      <c r="P44" s="19"/>
      <c r="Q44" s="10"/>
      <c r="R44" s="10"/>
    </row>
    <row r="45" spans="1:19" s="4" customFormat="1" ht="15" customHeight="1">
      <c r="A45" s="10"/>
      <c r="B45" s="10"/>
      <c r="C45" s="10"/>
      <c r="D45" s="11"/>
      <c r="E45" s="11"/>
      <c r="F45" s="10"/>
      <c r="G45" s="10"/>
      <c r="H45" s="10"/>
      <c r="I45" s="10"/>
      <c r="J45" s="10"/>
      <c r="K45" s="10"/>
      <c r="L45" s="10"/>
      <c r="M45" s="19"/>
      <c r="N45" s="19"/>
      <c r="O45" s="19"/>
      <c r="P45" s="19"/>
      <c r="Q45" s="19"/>
      <c r="R45" s="10"/>
      <c r="S45" s="10"/>
    </row>
    <row r="46" spans="1:19" ht="15" customHeight="1">
      <c r="A46" s="35"/>
      <c r="B46" s="19"/>
      <c r="C46" s="19"/>
      <c r="D46" s="11"/>
      <c r="E46" s="11"/>
      <c r="F46" s="11"/>
      <c r="G46" s="33"/>
      <c r="H46" s="33"/>
      <c r="I46" s="14"/>
      <c r="J46" s="14"/>
      <c r="K46" s="14"/>
      <c r="L46" s="14"/>
      <c r="M46" s="14"/>
      <c r="N46" s="11"/>
      <c r="O46" s="11"/>
      <c r="P46" s="11"/>
    </row>
    <row r="47" spans="1:19" ht="15" customHeight="1">
      <c r="A47" s="33"/>
      <c r="B47" s="11"/>
      <c r="C47" s="11"/>
      <c r="D47" s="11"/>
      <c r="E47" s="11"/>
      <c r="F47" s="11"/>
      <c r="G47" s="33"/>
      <c r="H47" s="33"/>
      <c r="I47" s="14"/>
      <c r="J47" s="14"/>
      <c r="K47" s="14"/>
      <c r="L47" s="14"/>
      <c r="M47" s="14"/>
      <c r="N47" s="11"/>
      <c r="O47" s="11"/>
      <c r="P47" s="11"/>
    </row>
    <row r="48" spans="1:19" ht="15" customHeight="1">
      <c r="A48" s="33"/>
      <c r="B48" s="11"/>
      <c r="C48" s="36"/>
      <c r="D48" s="11"/>
      <c r="E48" s="11"/>
      <c r="F48" s="11"/>
      <c r="G48" s="33"/>
      <c r="H48" s="33"/>
      <c r="I48" s="14"/>
      <c r="J48" s="14"/>
      <c r="K48" s="14"/>
      <c r="L48" s="14"/>
      <c r="M48" s="14"/>
      <c r="N48" s="11"/>
      <c r="O48" s="11"/>
      <c r="P48" s="11"/>
    </row>
    <row r="49" spans="1:17" ht="15" customHeight="1">
      <c r="A49" s="33"/>
      <c r="B49" s="11"/>
      <c r="C49" s="11"/>
      <c r="D49" s="11"/>
      <c r="E49" s="11"/>
      <c r="F49" s="12"/>
      <c r="G49" s="11"/>
      <c r="H49" s="11"/>
      <c r="I49" s="33"/>
      <c r="J49" s="14"/>
      <c r="K49" s="14"/>
      <c r="L49" s="14"/>
      <c r="M49" s="14"/>
      <c r="N49" s="14"/>
      <c r="O49" s="11"/>
      <c r="P49" s="11"/>
      <c r="Q49" s="11"/>
    </row>
    <row r="50" spans="1:17" ht="15" customHeight="1">
      <c r="A50" s="33"/>
      <c r="B50" s="11"/>
      <c r="C50" s="11"/>
      <c r="E50" s="11"/>
      <c r="F50" s="12"/>
      <c r="G50" s="11"/>
      <c r="H50" s="11"/>
      <c r="I50" s="33"/>
      <c r="J50" s="14"/>
      <c r="K50" s="14"/>
      <c r="L50" s="14"/>
      <c r="M50" s="14"/>
      <c r="N50" s="14"/>
      <c r="O50" s="11"/>
      <c r="P50" s="11"/>
      <c r="Q50" s="11"/>
    </row>
    <row r="51" spans="1:17" ht="15" customHeight="1">
      <c r="E51" s="11"/>
      <c r="F51" s="12"/>
      <c r="G51" s="11"/>
      <c r="H51" s="11"/>
      <c r="I51" s="33"/>
      <c r="J51" s="14"/>
      <c r="K51" s="14"/>
      <c r="L51" s="14"/>
      <c r="M51" s="14"/>
      <c r="N51" s="14"/>
      <c r="O51" s="11"/>
      <c r="P51" s="11"/>
      <c r="Q51" s="11"/>
    </row>
    <row r="52" spans="1:17" ht="15" customHeight="1">
      <c r="E52" s="11"/>
      <c r="F52" s="12"/>
      <c r="G52" s="11"/>
      <c r="H52" s="11"/>
      <c r="I52" s="33"/>
      <c r="J52" s="14"/>
      <c r="K52" s="14"/>
      <c r="L52" s="14"/>
      <c r="M52" s="14"/>
      <c r="N52" s="14"/>
      <c r="O52" s="11"/>
      <c r="P52" s="11"/>
      <c r="Q52" s="11"/>
    </row>
    <row r="53" spans="1:17" ht="15" customHeight="1">
      <c r="E53" s="11"/>
      <c r="F53" s="12"/>
      <c r="G53" s="11"/>
      <c r="H53" s="11"/>
      <c r="I53" s="33"/>
      <c r="J53" s="14"/>
      <c r="K53" s="14"/>
      <c r="L53" s="14"/>
      <c r="M53" s="14"/>
      <c r="N53" s="14"/>
      <c r="O53" s="11"/>
      <c r="P53" s="11"/>
      <c r="Q53" s="11"/>
    </row>
    <row r="54" spans="1:17" ht="15" customHeight="1">
      <c r="E54" s="11"/>
      <c r="F54" s="12"/>
      <c r="G54" s="11"/>
      <c r="H54" s="11"/>
      <c r="I54" s="33"/>
      <c r="J54" s="14"/>
      <c r="K54" s="14"/>
      <c r="L54" s="14"/>
      <c r="M54" s="14"/>
      <c r="N54" s="14"/>
      <c r="O54" s="11"/>
      <c r="P54" s="11"/>
      <c r="Q54" s="11"/>
    </row>
    <row r="55" spans="1:17" ht="15" customHeight="1">
      <c r="E55" s="11"/>
      <c r="F55" s="12"/>
      <c r="G55" s="11"/>
      <c r="H55" s="11"/>
      <c r="I55" s="33"/>
      <c r="J55" s="14"/>
      <c r="K55" s="14"/>
      <c r="L55" s="14"/>
      <c r="M55" s="14"/>
      <c r="N55" s="14"/>
      <c r="O55" s="11"/>
      <c r="P55" s="11"/>
      <c r="Q55" s="11"/>
    </row>
    <row r="56" spans="1:17" ht="15" customHeight="1">
      <c r="E56" s="11"/>
      <c r="F56" s="12"/>
      <c r="G56" s="11"/>
      <c r="H56" s="11"/>
      <c r="I56" s="33"/>
      <c r="J56" s="14"/>
      <c r="K56" s="14"/>
      <c r="L56" s="14"/>
      <c r="M56" s="14"/>
      <c r="N56" s="14"/>
      <c r="O56" s="11"/>
      <c r="P56" s="11"/>
      <c r="Q56" s="11"/>
    </row>
    <row r="57" spans="1:17" ht="15" customHeight="1">
      <c r="E57" s="11"/>
      <c r="F57" s="12"/>
      <c r="G57" s="11"/>
      <c r="H57" s="11"/>
      <c r="I57" s="33"/>
      <c r="J57" s="14"/>
      <c r="K57" s="14"/>
      <c r="L57" s="14"/>
      <c r="M57" s="14"/>
      <c r="N57" s="14"/>
      <c r="O57" s="11"/>
      <c r="P57" s="11"/>
      <c r="Q57" s="11"/>
    </row>
    <row r="58" spans="1:17" ht="15" customHeight="1">
      <c r="E58" s="11"/>
      <c r="F58" s="12"/>
      <c r="G58" s="11"/>
      <c r="H58" s="11"/>
      <c r="I58" s="33"/>
      <c r="J58" s="14"/>
      <c r="K58" s="14"/>
      <c r="L58" s="14"/>
      <c r="M58" s="14"/>
      <c r="N58" s="14"/>
      <c r="O58" s="11"/>
      <c r="P58" s="11"/>
      <c r="Q58" s="11"/>
    </row>
    <row r="59" spans="1:17" ht="15" customHeight="1">
      <c r="E59" s="11"/>
      <c r="F59" s="12"/>
      <c r="G59" s="11"/>
      <c r="H59" s="11"/>
      <c r="I59" s="33"/>
      <c r="J59" s="14"/>
      <c r="K59" s="14"/>
      <c r="L59" s="14"/>
      <c r="M59" s="14"/>
      <c r="N59" s="14"/>
      <c r="O59" s="11"/>
      <c r="P59" s="11"/>
      <c r="Q59" s="11"/>
    </row>
    <row r="60" spans="1:17" ht="15" customHeight="1">
      <c r="E60" s="11"/>
      <c r="F60" s="12"/>
      <c r="G60" s="11"/>
      <c r="H60" s="11"/>
      <c r="I60" s="33"/>
      <c r="J60" s="14"/>
      <c r="K60" s="14"/>
      <c r="L60" s="14"/>
      <c r="M60" s="14"/>
      <c r="N60" s="14"/>
      <c r="O60" s="11"/>
      <c r="P60" s="11"/>
      <c r="Q60" s="11"/>
    </row>
    <row r="61" spans="1:17" ht="15" customHeight="1">
      <c r="E61" s="11"/>
      <c r="F61" s="12"/>
      <c r="G61" s="11"/>
      <c r="H61" s="11"/>
      <c r="I61" s="33"/>
      <c r="J61" s="14"/>
      <c r="K61" s="14"/>
      <c r="L61" s="14"/>
      <c r="M61" s="14"/>
      <c r="N61" s="14"/>
      <c r="O61" s="11"/>
      <c r="P61" s="11"/>
      <c r="Q61" s="11"/>
    </row>
    <row r="62" spans="1:17" ht="15" customHeight="1">
      <c r="E62" s="11"/>
      <c r="F62" s="12"/>
      <c r="G62" s="11"/>
      <c r="H62" s="11"/>
      <c r="I62" s="33"/>
      <c r="J62" s="14"/>
      <c r="K62" s="14"/>
      <c r="L62" s="14"/>
      <c r="M62" s="14"/>
      <c r="N62" s="14"/>
      <c r="O62" s="11"/>
      <c r="P62" s="11"/>
      <c r="Q62" s="11"/>
    </row>
    <row r="63" spans="1:17" ht="15" customHeight="1">
      <c r="E63" s="11"/>
      <c r="F63" s="12"/>
      <c r="G63" s="11"/>
      <c r="H63" s="11"/>
      <c r="I63" s="33"/>
      <c r="J63" s="14"/>
      <c r="K63" s="14"/>
      <c r="L63" s="14"/>
      <c r="M63" s="14"/>
      <c r="N63" s="14"/>
      <c r="O63" s="11"/>
      <c r="P63" s="11"/>
      <c r="Q63" s="11"/>
    </row>
    <row r="64" spans="1:17" ht="15" customHeight="1">
      <c r="E64" s="11"/>
      <c r="F64" s="12"/>
      <c r="G64" s="11"/>
      <c r="H64" s="11"/>
      <c r="I64" s="33"/>
      <c r="J64" s="14"/>
      <c r="K64" s="14"/>
      <c r="L64" s="14"/>
      <c r="M64" s="14"/>
      <c r="N64" s="14"/>
      <c r="O64" s="11"/>
      <c r="P64" s="11"/>
      <c r="Q64" s="11"/>
    </row>
    <row r="65" spans="5:17" ht="15" customHeight="1">
      <c r="E65" s="11"/>
      <c r="F65" s="12"/>
      <c r="G65" s="11"/>
      <c r="H65" s="11"/>
      <c r="I65" s="33"/>
      <c r="J65" s="14"/>
      <c r="K65" s="14"/>
      <c r="L65" s="14"/>
      <c r="M65" s="14"/>
      <c r="N65" s="14"/>
      <c r="O65" s="11"/>
      <c r="P65" s="11"/>
      <c r="Q65" s="11"/>
    </row>
    <row r="66" spans="5:17" ht="15" customHeight="1">
      <c r="E66" s="11"/>
      <c r="F66" s="12"/>
      <c r="G66" s="11"/>
      <c r="H66" s="11"/>
      <c r="I66" s="33"/>
      <c r="J66" s="14"/>
      <c r="K66" s="14"/>
      <c r="L66" s="14"/>
      <c r="M66" s="14"/>
      <c r="N66" s="14"/>
      <c r="O66" s="11"/>
      <c r="P66" s="11"/>
      <c r="Q66" s="11"/>
    </row>
    <row r="67" spans="5:17" ht="15" customHeight="1">
      <c r="E67" s="11"/>
      <c r="F67" s="12"/>
      <c r="G67" s="11"/>
      <c r="H67" s="11"/>
      <c r="I67" s="33"/>
      <c r="J67" s="14"/>
      <c r="K67" s="14"/>
      <c r="L67" s="14"/>
      <c r="M67" s="14"/>
      <c r="N67" s="14"/>
      <c r="O67" s="11"/>
      <c r="P67" s="11"/>
      <c r="Q67" s="11"/>
    </row>
    <row r="68" spans="5:17" ht="15" customHeight="1">
      <c r="E68" s="11"/>
      <c r="F68" s="12"/>
      <c r="G68" s="11"/>
      <c r="H68" s="11"/>
      <c r="I68" s="33"/>
      <c r="J68" s="14"/>
      <c r="K68" s="14"/>
      <c r="L68" s="14"/>
      <c r="M68" s="14"/>
      <c r="N68" s="14"/>
      <c r="O68" s="11"/>
      <c r="P68" s="11"/>
      <c r="Q68" s="11"/>
    </row>
    <row r="69" spans="5:17" ht="15" customHeight="1">
      <c r="E69" s="11"/>
      <c r="F69" s="12"/>
      <c r="G69" s="11"/>
      <c r="H69" s="11"/>
      <c r="I69" s="33"/>
      <c r="J69" s="14"/>
      <c r="K69" s="14"/>
      <c r="L69" s="14"/>
      <c r="M69" s="14"/>
      <c r="N69" s="14"/>
      <c r="O69" s="11"/>
      <c r="P69" s="11"/>
      <c r="Q69" s="11"/>
    </row>
    <row r="70" spans="5:17" ht="15" customHeight="1">
      <c r="E70" s="11"/>
      <c r="F70" s="12"/>
      <c r="G70" s="11"/>
      <c r="H70" s="11"/>
      <c r="I70" s="33"/>
      <c r="J70" s="14"/>
      <c r="K70" s="14"/>
      <c r="L70" s="14"/>
      <c r="M70" s="14"/>
      <c r="N70" s="14"/>
      <c r="O70" s="11"/>
      <c r="P70" s="11"/>
      <c r="Q70" s="11"/>
    </row>
    <row r="71" spans="5:17" ht="15" customHeight="1">
      <c r="E71" s="11"/>
      <c r="F71" s="12"/>
      <c r="G71" s="11"/>
      <c r="H71" s="11"/>
      <c r="I71" s="33"/>
      <c r="J71" s="14"/>
      <c r="K71" s="14"/>
      <c r="L71" s="14"/>
      <c r="M71" s="14"/>
      <c r="N71" s="14"/>
      <c r="O71" s="11"/>
      <c r="P71" s="11"/>
      <c r="Q71" s="11"/>
    </row>
    <row r="72" spans="5:17" ht="15" customHeight="1">
      <c r="E72" s="11"/>
      <c r="F72" s="12"/>
      <c r="G72" s="11"/>
      <c r="H72" s="11"/>
      <c r="I72" s="33"/>
      <c r="J72" s="14"/>
      <c r="K72" s="14"/>
      <c r="L72" s="14"/>
      <c r="M72" s="14"/>
      <c r="N72" s="14"/>
      <c r="O72" s="11"/>
      <c r="P72" s="11"/>
      <c r="Q72" s="11"/>
    </row>
    <row r="73" spans="5:17" ht="15" customHeight="1">
      <c r="E73" s="11"/>
      <c r="F73" s="12"/>
      <c r="G73" s="11"/>
      <c r="H73" s="11"/>
      <c r="I73" s="33"/>
      <c r="J73" s="14"/>
      <c r="K73" s="14"/>
      <c r="L73" s="14"/>
      <c r="M73" s="14"/>
      <c r="N73" s="14"/>
      <c r="O73" s="11"/>
      <c r="P73" s="11"/>
      <c r="Q73" s="11"/>
    </row>
    <row r="74" spans="5:17" ht="15" customHeight="1">
      <c r="E74" s="11"/>
      <c r="F74" s="12"/>
      <c r="G74" s="11"/>
      <c r="H74" s="11"/>
      <c r="I74" s="33"/>
      <c r="J74" s="14"/>
      <c r="K74" s="14"/>
      <c r="L74" s="14"/>
      <c r="M74" s="14"/>
      <c r="N74" s="14"/>
      <c r="O74" s="11"/>
      <c r="P74" s="11"/>
      <c r="Q74" s="11"/>
    </row>
    <row r="75" spans="5:17" ht="15" customHeight="1">
      <c r="E75" s="11"/>
      <c r="F75" s="12"/>
      <c r="G75" s="11"/>
      <c r="H75" s="11"/>
      <c r="I75" s="33"/>
      <c r="J75" s="14"/>
      <c r="K75" s="14"/>
      <c r="L75" s="14"/>
      <c r="M75" s="14"/>
      <c r="N75" s="14"/>
      <c r="O75" s="11"/>
      <c r="P75" s="11"/>
      <c r="Q75" s="11"/>
    </row>
    <row r="76" spans="5:17" ht="15" customHeight="1">
      <c r="E76" s="11"/>
      <c r="F76" s="12"/>
      <c r="G76" s="11"/>
      <c r="H76" s="11"/>
      <c r="I76" s="33"/>
      <c r="J76" s="14"/>
      <c r="K76" s="14"/>
      <c r="L76" s="14"/>
      <c r="M76" s="14"/>
      <c r="N76" s="14"/>
      <c r="O76" s="11"/>
      <c r="P76" s="11"/>
      <c r="Q76" s="11"/>
    </row>
    <row r="77" spans="5:17" ht="15" customHeight="1">
      <c r="E77" s="11"/>
      <c r="F77" s="12"/>
      <c r="G77" s="11"/>
      <c r="H77" s="11"/>
      <c r="I77" s="33"/>
      <c r="J77" s="14"/>
      <c r="K77" s="14"/>
      <c r="L77" s="14"/>
      <c r="M77" s="14"/>
      <c r="N77" s="14"/>
      <c r="O77" s="11"/>
      <c r="P77" s="11"/>
      <c r="Q77" s="11"/>
    </row>
    <row r="78" spans="5:17" ht="15" customHeight="1">
      <c r="E78" s="11"/>
      <c r="F78" s="12"/>
      <c r="G78" s="11"/>
      <c r="H78" s="11"/>
      <c r="I78" s="33"/>
      <c r="J78" s="14"/>
      <c r="K78" s="14"/>
      <c r="L78" s="14"/>
      <c r="M78" s="14"/>
      <c r="N78" s="14"/>
      <c r="O78" s="11"/>
      <c r="P78" s="11"/>
      <c r="Q78" s="11"/>
    </row>
    <row r="79" spans="5:17" ht="15" customHeight="1">
      <c r="E79" s="11"/>
      <c r="F79" s="12"/>
      <c r="G79" s="11"/>
      <c r="H79" s="11"/>
      <c r="I79" s="33"/>
      <c r="J79" s="14"/>
      <c r="K79" s="14"/>
      <c r="L79" s="14"/>
      <c r="M79" s="14"/>
      <c r="N79" s="14"/>
      <c r="O79" s="11"/>
      <c r="P79" s="11"/>
      <c r="Q79" s="11"/>
    </row>
    <row r="80" spans="5:17" ht="15" customHeight="1">
      <c r="E80" s="11"/>
      <c r="F80" s="12"/>
      <c r="G80" s="11"/>
      <c r="H80" s="11"/>
      <c r="I80" s="33"/>
      <c r="J80" s="14"/>
      <c r="K80" s="14"/>
      <c r="L80" s="14"/>
      <c r="M80" s="14"/>
      <c r="N80" s="14"/>
      <c r="O80" s="11"/>
      <c r="P80" s="11"/>
      <c r="Q80" s="11"/>
    </row>
    <row r="81" spans="5:17" ht="15" customHeight="1">
      <c r="E81" s="11"/>
      <c r="F81" s="12"/>
      <c r="G81" s="11"/>
      <c r="H81" s="11"/>
      <c r="I81" s="33"/>
      <c r="J81" s="14"/>
      <c r="K81" s="14"/>
      <c r="L81" s="14"/>
      <c r="M81" s="14"/>
      <c r="N81" s="14"/>
      <c r="O81" s="11"/>
      <c r="P81" s="11"/>
      <c r="Q81" s="11"/>
    </row>
    <row r="82" spans="5:17" ht="15" customHeight="1">
      <c r="E82" s="11"/>
      <c r="F82" s="12"/>
      <c r="G82" s="11"/>
      <c r="H82" s="11"/>
      <c r="I82" s="33"/>
      <c r="J82" s="14"/>
      <c r="K82" s="14"/>
      <c r="L82" s="14"/>
      <c r="M82" s="14"/>
      <c r="N82" s="14"/>
      <c r="O82" s="11"/>
      <c r="P82" s="11"/>
      <c r="Q82" s="11"/>
    </row>
    <row r="83" spans="5:17" ht="15" customHeight="1">
      <c r="E83" s="11"/>
      <c r="F83" s="12"/>
      <c r="G83" s="11"/>
      <c r="H83" s="11"/>
      <c r="I83" s="33"/>
      <c r="J83" s="14"/>
      <c r="K83" s="14"/>
      <c r="L83" s="14"/>
      <c r="M83" s="14"/>
      <c r="N83" s="14"/>
      <c r="O83" s="11"/>
      <c r="P83" s="11"/>
      <c r="Q83" s="11"/>
    </row>
    <row r="84" spans="5:17" ht="15" customHeight="1">
      <c r="E84" s="11"/>
      <c r="F84" s="12"/>
      <c r="G84" s="11"/>
      <c r="H84" s="11"/>
      <c r="I84" s="33"/>
      <c r="J84" s="14"/>
      <c r="K84" s="14"/>
      <c r="L84" s="14"/>
      <c r="M84" s="14"/>
      <c r="N84" s="14"/>
      <c r="O84" s="11"/>
      <c r="P84" s="11"/>
      <c r="Q84" s="11"/>
    </row>
    <row r="85" spans="5:17" ht="15" customHeight="1">
      <c r="E85" s="11"/>
      <c r="F85" s="12"/>
      <c r="G85" s="11"/>
      <c r="H85" s="11"/>
      <c r="I85" s="33"/>
      <c r="J85" s="14"/>
      <c r="K85" s="14"/>
      <c r="L85" s="14"/>
      <c r="M85" s="14"/>
      <c r="N85" s="14"/>
      <c r="O85" s="11"/>
      <c r="P85" s="11"/>
      <c r="Q85" s="11"/>
    </row>
    <row r="86" spans="5:17" ht="15" customHeight="1">
      <c r="E86" s="11"/>
      <c r="F86" s="12"/>
      <c r="G86" s="11"/>
      <c r="H86" s="11"/>
      <c r="I86" s="33"/>
      <c r="J86" s="14"/>
      <c r="K86" s="14"/>
      <c r="L86" s="14"/>
      <c r="M86" s="14"/>
      <c r="N86" s="14"/>
      <c r="O86" s="11"/>
      <c r="P86" s="11"/>
      <c r="Q86" s="11"/>
    </row>
    <row r="87" spans="5:17" ht="15" customHeight="1">
      <c r="E87" s="11"/>
      <c r="F87" s="12"/>
      <c r="G87" s="11"/>
      <c r="H87" s="11"/>
      <c r="I87" s="33"/>
      <c r="J87" s="14"/>
      <c r="K87" s="14"/>
      <c r="L87" s="14"/>
      <c r="M87" s="14"/>
      <c r="N87" s="14"/>
      <c r="O87" s="11"/>
      <c r="P87" s="11"/>
      <c r="Q87" s="11"/>
    </row>
    <row r="88" spans="5:17" ht="15" customHeight="1">
      <c r="E88" s="11"/>
      <c r="F88" s="12"/>
      <c r="G88" s="11"/>
      <c r="H88" s="11"/>
      <c r="I88" s="33"/>
      <c r="J88" s="14"/>
      <c r="K88" s="14"/>
      <c r="L88" s="14"/>
      <c r="M88" s="14"/>
      <c r="N88" s="14"/>
      <c r="O88" s="11"/>
      <c r="P88" s="11"/>
      <c r="Q88" s="11"/>
    </row>
    <row r="89" spans="5:17" ht="15" customHeight="1">
      <c r="E89" s="11"/>
      <c r="F89" s="12"/>
      <c r="G89" s="11"/>
      <c r="H89" s="11"/>
      <c r="I89" s="33"/>
      <c r="J89" s="14"/>
      <c r="K89" s="14"/>
      <c r="L89" s="14"/>
      <c r="M89" s="14"/>
      <c r="N89" s="14"/>
      <c r="O89" s="11"/>
      <c r="P89" s="11"/>
      <c r="Q89" s="11"/>
    </row>
    <row r="90" spans="5:17" ht="15" customHeight="1">
      <c r="E90" s="11"/>
      <c r="F90" s="12"/>
      <c r="G90" s="11"/>
      <c r="H90" s="11"/>
      <c r="I90" s="33"/>
      <c r="J90" s="14"/>
      <c r="K90" s="14"/>
      <c r="L90" s="14"/>
      <c r="M90" s="14"/>
      <c r="N90" s="14"/>
      <c r="O90" s="11"/>
      <c r="P90" s="11"/>
      <c r="Q90" s="11"/>
    </row>
    <row r="91" spans="5:17" ht="15" customHeight="1">
      <c r="E91" s="11"/>
      <c r="F91" s="12"/>
      <c r="G91" s="11"/>
      <c r="H91" s="11"/>
      <c r="I91" s="33"/>
      <c r="J91" s="14"/>
      <c r="K91" s="14"/>
      <c r="L91" s="14"/>
      <c r="M91" s="14"/>
      <c r="N91" s="14"/>
      <c r="O91" s="11"/>
      <c r="P91" s="11"/>
      <c r="Q91" s="11"/>
    </row>
    <row r="92" spans="5:17" ht="15" customHeight="1">
      <c r="E92" s="11"/>
      <c r="F92" s="12"/>
      <c r="G92" s="11"/>
      <c r="H92" s="11"/>
      <c r="I92" s="33"/>
      <c r="J92" s="14"/>
      <c r="K92" s="14"/>
      <c r="L92" s="14"/>
      <c r="M92" s="14"/>
      <c r="N92" s="14"/>
      <c r="O92" s="11"/>
      <c r="P92" s="11"/>
      <c r="Q92" s="11"/>
    </row>
    <row r="93" spans="5:17" ht="15" customHeight="1">
      <c r="E93" s="11"/>
      <c r="F93" s="12"/>
      <c r="G93" s="11"/>
      <c r="H93" s="11"/>
      <c r="I93" s="33"/>
      <c r="J93" s="14"/>
      <c r="K93" s="14"/>
      <c r="L93" s="14"/>
      <c r="M93" s="14"/>
      <c r="N93" s="14"/>
      <c r="O93" s="11"/>
      <c r="P93" s="11"/>
      <c r="Q93" s="11"/>
    </row>
    <row r="94" spans="5:17" ht="15" customHeight="1">
      <c r="E94" s="11"/>
      <c r="F94" s="12"/>
      <c r="G94" s="11"/>
      <c r="H94" s="11"/>
      <c r="I94" s="33"/>
      <c r="J94" s="14"/>
      <c r="K94" s="14"/>
      <c r="L94" s="14"/>
      <c r="M94" s="14"/>
      <c r="N94" s="14"/>
      <c r="O94" s="11"/>
      <c r="P94" s="11"/>
      <c r="Q94" s="11"/>
    </row>
    <row r="95" spans="5:17" ht="15" customHeight="1">
      <c r="E95" s="11"/>
      <c r="F95" s="12"/>
      <c r="G95" s="11"/>
      <c r="H95" s="11"/>
      <c r="I95" s="33"/>
      <c r="J95" s="14"/>
      <c r="K95" s="14"/>
      <c r="L95" s="14"/>
      <c r="M95" s="14"/>
      <c r="N95" s="14"/>
      <c r="O95" s="11"/>
      <c r="P95" s="11"/>
      <c r="Q95" s="11"/>
    </row>
    <row r="96" spans="5:17" ht="15" customHeight="1">
      <c r="E96" s="11"/>
      <c r="F96" s="12"/>
      <c r="G96" s="11"/>
      <c r="H96" s="11"/>
      <c r="I96" s="33"/>
      <c r="J96" s="14"/>
      <c r="K96" s="14"/>
      <c r="L96" s="14"/>
      <c r="M96" s="14"/>
      <c r="N96" s="14"/>
      <c r="O96" s="11"/>
      <c r="P96" s="11"/>
      <c r="Q96" s="11"/>
    </row>
    <row r="97" spans="5:17" ht="15" customHeight="1">
      <c r="E97" s="11"/>
      <c r="F97" s="12"/>
      <c r="G97" s="11"/>
      <c r="H97" s="11"/>
      <c r="I97" s="33"/>
      <c r="J97" s="14"/>
      <c r="K97" s="14"/>
      <c r="L97" s="14"/>
      <c r="M97" s="14"/>
      <c r="N97" s="14"/>
      <c r="O97" s="11"/>
      <c r="P97" s="11"/>
      <c r="Q97" s="11"/>
    </row>
    <row r="98" spans="5:17" ht="15" customHeight="1">
      <c r="E98" s="11"/>
      <c r="F98" s="12"/>
      <c r="G98" s="11"/>
      <c r="H98" s="11"/>
      <c r="I98" s="33"/>
      <c r="J98" s="14"/>
      <c r="K98" s="14"/>
      <c r="L98" s="14"/>
      <c r="M98" s="14"/>
      <c r="N98" s="14"/>
      <c r="O98" s="11"/>
      <c r="P98" s="11"/>
      <c r="Q98" s="11"/>
    </row>
    <row r="99" spans="5:17" ht="15" customHeight="1">
      <c r="E99" s="11"/>
      <c r="F99" s="12"/>
      <c r="G99" s="11"/>
      <c r="H99" s="11"/>
      <c r="I99" s="33"/>
      <c r="J99" s="14"/>
      <c r="K99" s="14"/>
      <c r="L99" s="14"/>
      <c r="M99" s="14"/>
      <c r="N99" s="14"/>
      <c r="O99" s="11"/>
      <c r="P99" s="11"/>
      <c r="Q99" s="11"/>
    </row>
    <row r="100" spans="5:17" ht="15" customHeight="1">
      <c r="E100" s="11"/>
      <c r="F100" s="12"/>
      <c r="G100" s="11"/>
      <c r="H100" s="11"/>
      <c r="I100" s="33"/>
      <c r="J100" s="14"/>
      <c r="K100" s="14"/>
      <c r="L100" s="14"/>
      <c r="M100" s="14"/>
      <c r="N100" s="14"/>
      <c r="O100" s="11"/>
      <c r="P100" s="11"/>
      <c r="Q100" s="11"/>
    </row>
    <row r="101" spans="5:17" ht="15" customHeight="1">
      <c r="E101" s="11"/>
      <c r="F101" s="12"/>
      <c r="G101" s="11"/>
      <c r="H101" s="11"/>
      <c r="I101" s="33"/>
      <c r="J101" s="14"/>
      <c r="K101" s="14"/>
      <c r="L101" s="14"/>
      <c r="M101" s="14"/>
      <c r="N101" s="14"/>
      <c r="O101" s="11"/>
      <c r="P101" s="11"/>
      <c r="Q101" s="11"/>
    </row>
    <row r="102" spans="5:17" ht="15" customHeight="1">
      <c r="E102" s="11"/>
      <c r="F102" s="12"/>
      <c r="G102" s="11"/>
      <c r="H102" s="11"/>
      <c r="I102" s="33"/>
      <c r="J102" s="14"/>
      <c r="K102" s="14"/>
      <c r="L102" s="14"/>
      <c r="M102" s="14"/>
      <c r="N102" s="14"/>
      <c r="O102" s="11"/>
      <c r="P102" s="11"/>
      <c r="Q102" s="11"/>
    </row>
    <row r="103" spans="5:17" ht="15" customHeight="1">
      <c r="E103" s="11"/>
      <c r="F103" s="12"/>
      <c r="G103" s="11"/>
      <c r="H103" s="11"/>
      <c r="I103" s="33"/>
      <c r="J103" s="14"/>
      <c r="K103" s="14"/>
      <c r="L103" s="14"/>
      <c r="M103" s="14"/>
      <c r="N103" s="14"/>
      <c r="O103" s="11"/>
      <c r="P103" s="11"/>
      <c r="Q103" s="11"/>
    </row>
    <row r="104" spans="5:17" ht="15" customHeight="1">
      <c r="E104" s="11"/>
      <c r="F104" s="12"/>
      <c r="G104" s="11"/>
      <c r="H104" s="11"/>
      <c r="I104" s="33"/>
      <c r="J104" s="14"/>
      <c r="K104" s="14"/>
      <c r="L104" s="14"/>
      <c r="M104" s="14"/>
      <c r="N104" s="14"/>
      <c r="O104" s="11"/>
      <c r="P104" s="11"/>
      <c r="Q104" s="11"/>
    </row>
    <row r="105" spans="5:17" ht="15" customHeight="1">
      <c r="E105" s="11"/>
      <c r="F105" s="12"/>
      <c r="G105" s="11"/>
      <c r="H105" s="11"/>
      <c r="I105" s="33"/>
      <c r="J105" s="14"/>
      <c r="K105" s="14"/>
      <c r="L105" s="14"/>
      <c r="M105" s="14"/>
      <c r="N105" s="14"/>
      <c r="O105" s="11"/>
      <c r="P105" s="11"/>
      <c r="Q105" s="11"/>
    </row>
    <row r="106" spans="5:17" ht="15" customHeight="1">
      <c r="E106" s="11"/>
      <c r="F106" s="12"/>
      <c r="G106" s="11"/>
      <c r="H106" s="11"/>
      <c r="I106" s="33"/>
      <c r="J106" s="14"/>
      <c r="K106" s="14"/>
      <c r="L106" s="14"/>
      <c r="M106" s="14"/>
      <c r="N106" s="14"/>
      <c r="O106" s="11"/>
      <c r="P106" s="11"/>
      <c r="Q106" s="11"/>
    </row>
    <row r="107" spans="5:17" ht="15" customHeight="1">
      <c r="E107" s="11"/>
      <c r="F107" s="12"/>
      <c r="G107" s="11"/>
      <c r="H107" s="11"/>
      <c r="I107" s="33"/>
      <c r="J107" s="14"/>
      <c r="K107" s="14"/>
      <c r="L107" s="14"/>
      <c r="M107" s="14"/>
      <c r="N107" s="14"/>
      <c r="O107" s="11"/>
      <c r="P107" s="11"/>
      <c r="Q107" s="11"/>
    </row>
    <row r="108" spans="5:17" ht="15" customHeight="1">
      <c r="E108" s="11"/>
      <c r="F108" s="12"/>
      <c r="G108" s="11"/>
      <c r="H108" s="11"/>
      <c r="I108" s="33"/>
      <c r="J108" s="14"/>
      <c r="K108" s="14"/>
      <c r="L108" s="14"/>
      <c r="M108" s="14"/>
      <c r="N108" s="14"/>
      <c r="O108" s="11"/>
      <c r="P108" s="11"/>
      <c r="Q108" s="11"/>
    </row>
    <row r="109" spans="5:17" ht="15" customHeight="1">
      <c r="E109" s="11"/>
      <c r="F109" s="12"/>
      <c r="G109" s="11"/>
      <c r="H109" s="11"/>
      <c r="I109" s="33"/>
      <c r="J109" s="14"/>
      <c r="K109" s="14"/>
      <c r="L109" s="14"/>
      <c r="M109" s="14"/>
      <c r="N109" s="14"/>
      <c r="O109" s="11"/>
      <c r="P109" s="11"/>
      <c r="Q109" s="11"/>
    </row>
    <row r="110" spans="5:17" ht="15" customHeight="1">
      <c r="E110" s="11"/>
      <c r="F110" s="12"/>
      <c r="G110" s="11"/>
      <c r="H110" s="11"/>
      <c r="I110" s="33"/>
      <c r="J110" s="14"/>
      <c r="K110" s="14"/>
      <c r="L110" s="14"/>
      <c r="M110" s="14"/>
      <c r="N110" s="14"/>
      <c r="O110" s="11"/>
      <c r="P110" s="11"/>
      <c r="Q110" s="11"/>
    </row>
    <row r="111" spans="5:17" ht="15" customHeight="1">
      <c r="E111" s="11"/>
      <c r="F111" s="12"/>
      <c r="G111" s="11"/>
      <c r="H111" s="11"/>
      <c r="I111" s="33"/>
      <c r="J111" s="14"/>
      <c r="K111" s="14"/>
      <c r="L111" s="14"/>
      <c r="M111" s="14"/>
      <c r="N111" s="14"/>
      <c r="O111" s="11"/>
      <c r="P111" s="11"/>
      <c r="Q111" s="11"/>
    </row>
    <row r="112" spans="5:17" ht="15" customHeight="1">
      <c r="E112" s="11"/>
      <c r="F112" s="12"/>
      <c r="G112" s="11"/>
      <c r="H112" s="11"/>
      <c r="I112" s="33"/>
      <c r="J112" s="14"/>
      <c r="K112" s="14"/>
      <c r="L112" s="14"/>
      <c r="M112" s="14"/>
      <c r="N112" s="14"/>
      <c r="O112" s="11"/>
      <c r="P112" s="11"/>
      <c r="Q112" s="11"/>
    </row>
    <row r="113" spans="5:17" ht="15" customHeight="1">
      <c r="E113" s="11"/>
      <c r="F113" s="12"/>
      <c r="G113" s="11"/>
      <c r="H113" s="11"/>
      <c r="I113" s="33"/>
      <c r="J113" s="14"/>
      <c r="K113" s="14"/>
      <c r="L113" s="14"/>
      <c r="M113" s="14"/>
      <c r="N113" s="14"/>
      <c r="O113" s="11"/>
      <c r="P113" s="11"/>
      <c r="Q113" s="11"/>
    </row>
    <row r="114" spans="5:17" ht="15" customHeight="1">
      <c r="E114" s="11"/>
      <c r="F114" s="12"/>
      <c r="G114" s="11"/>
      <c r="H114" s="11"/>
      <c r="I114" s="33"/>
      <c r="J114" s="14"/>
      <c r="K114" s="14"/>
      <c r="L114" s="14"/>
      <c r="M114" s="14"/>
      <c r="N114" s="14"/>
      <c r="O114" s="11"/>
      <c r="P114" s="11"/>
      <c r="Q114" s="11"/>
    </row>
    <row r="115" spans="5:17" ht="15" customHeight="1">
      <c r="E115" s="11"/>
      <c r="F115" s="12"/>
      <c r="G115" s="11"/>
      <c r="H115" s="11"/>
      <c r="I115" s="33"/>
      <c r="J115" s="14"/>
      <c r="K115" s="14"/>
      <c r="L115" s="14"/>
      <c r="M115" s="14"/>
      <c r="N115" s="14"/>
      <c r="O115" s="11"/>
      <c r="P115" s="11"/>
      <c r="Q115" s="11"/>
    </row>
    <row r="116" spans="5:17" ht="15" customHeight="1">
      <c r="E116" s="11"/>
      <c r="F116" s="12"/>
      <c r="G116" s="11"/>
      <c r="H116" s="11"/>
      <c r="I116" s="33"/>
      <c r="J116" s="14"/>
      <c r="K116" s="14"/>
      <c r="L116" s="14"/>
      <c r="M116" s="14"/>
      <c r="N116" s="14"/>
      <c r="O116" s="11"/>
      <c r="P116" s="11"/>
      <c r="Q116" s="11"/>
    </row>
    <row r="117" spans="5:17" ht="15" customHeight="1">
      <c r="E117" s="11"/>
      <c r="F117" s="12"/>
      <c r="G117" s="11"/>
      <c r="H117" s="11"/>
      <c r="I117" s="33"/>
      <c r="J117" s="14"/>
      <c r="K117" s="14"/>
      <c r="L117" s="14"/>
      <c r="M117" s="14"/>
      <c r="N117" s="14"/>
      <c r="O117" s="11"/>
      <c r="P117" s="11"/>
      <c r="Q117" s="11"/>
    </row>
    <row r="118" spans="5:17" ht="15" customHeight="1">
      <c r="E118" s="11"/>
      <c r="F118" s="12"/>
      <c r="G118" s="11"/>
      <c r="H118" s="11"/>
      <c r="I118" s="33"/>
      <c r="J118" s="14"/>
      <c r="K118" s="14"/>
      <c r="L118" s="14"/>
      <c r="M118" s="14"/>
      <c r="N118" s="14"/>
      <c r="O118" s="11"/>
      <c r="P118" s="11"/>
      <c r="Q118" s="11"/>
    </row>
    <row r="119" spans="5:17" ht="15" customHeight="1">
      <c r="E119" s="11"/>
      <c r="F119" s="12"/>
      <c r="G119" s="11"/>
      <c r="H119" s="11"/>
      <c r="I119" s="33"/>
      <c r="J119" s="14"/>
      <c r="K119" s="14"/>
      <c r="L119" s="14"/>
      <c r="M119" s="14"/>
      <c r="N119" s="14"/>
      <c r="O119" s="11"/>
      <c r="P119" s="11"/>
      <c r="Q119" s="11"/>
    </row>
    <row r="120" spans="5:17" ht="15" customHeight="1">
      <c r="E120" s="11"/>
      <c r="F120" s="12"/>
      <c r="G120" s="11"/>
      <c r="H120" s="11"/>
      <c r="I120" s="33"/>
      <c r="J120" s="14"/>
      <c r="K120" s="14"/>
      <c r="L120" s="14"/>
      <c r="M120" s="14"/>
      <c r="N120" s="14"/>
      <c r="O120" s="11"/>
      <c r="P120" s="11"/>
      <c r="Q120" s="11"/>
    </row>
    <row r="121" spans="5:17" ht="15" customHeight="1">
      <c r="E121" s="11"/>
      <c r="F121" s="12"/>
      <c r="G121" s="11"/>
      <c r="H121" s="11"/>
      <c r="I121" s="33"/>
      <c r="J121" s="14"/>
      <c r="K121" s="14"/>
      <c r="L121" s="14"/>
      <c r="M121" s="14"/>
      <c r="N121" s="14"/>
      <c r="O121" s="11"/>
      <c r="P121" s="11"/>
      <c r="Q121" s="11"/>
    </row>
    <row r="122" spans="5:17" ht="15" customHeight="1">
      <c r="E122" s="11"/>
      <c r="F122" s="12"/>
      <c r="G122" s="11"/>
      <c r="H122" s="11"/>
      <c r="I122" s="33"/>
      <c r="J122" s="14"/>
      <c r="K122" s="14"/>
      <c r="L122" s="14"/>
      <c r="M122" s="14"/>
      <c r="N122" s="14"/>
      <c r="O122" s="11"/>
      <c r="P122" s="11"/>
      <c r="Q122" s="11"/>
    </row>
    <row r="123" spans="5:17" ht="15" customHeight="1">
      <c r="E123" s="11"/>
      <c r="F123" s="12"/>
      <c r="G123" s="11"/>
      <c r="H123" s="11"/>
      <c r="I123" s="33"/>
      <c r="J123" s="14"/>
      <c r="K123" s="14"/>
      <c r="L123" s="14"/>
      <c r="M123" s="14"/>
      <c r="N123" s="14"/>
      <c r="O123" s="11"/>
      <c r="P123" s="11"/>
      <c r="Q123" s="11"/>
    </row>
    <row r="124" spans="5:17" ht="15" customHeight="1">
      <c r="E124" s="11"/>
      <c r="F124" s="12"/>
      <c r="G124" s="11"/>
      <c r="H124" s="11"/>
      <c r="I124" s="33"/>
      <c r="J124" s="14"/>
      <c r="K124" s="14"/>
      <c r="L124" s="14"/>
      <c r="M124" s="14"/>
      <c r="N124" s="14"/>
      <c r="O124" s="11"/>
      <c r="P124" s="11"/>
      <c r="Q124" s="11"/>
    </row>
    <row r="125" spans="5:17" ht="15" customHeight="1">
      <c r="E125" s="11"/>
      <c r="F125" s="12"/>
      <c r="G125" s="11"/>
      <c r="H125" s="11"/>
      <c r="I125" s="33"/>
      <c r="J125" s="14"/>
      <c r="K125" s="14"/>
      <c r="L125" s="14"/>
      <c r="M125" s="14"/>
      <c r="N125" s="14"/>
      <c r="O125" s="11"/>
      <c r="P125" s="11"/>
      <c r="Q125" s="11"/>
    </row>
    <row r="126" spans="5:17" ht="15" customHeight="1">
      <c r="E126" s="11"/>
      <c r="F126" s="12"/>
      <c r="G126" s="11"/>
      <c r="H126" s="11"/>
      <c r="I126" s="33"/>
      <c r="J126" s="14"/>
      <c r="K126" s="14"/>
      <c r="L126" s="14"/>
      <c r="M126" s="14"/>
      <c r="N126" s="14"/>
      <c r="O126" s="11"/>
      <c r="P126" s="11"/>
      <c r="Q126" s="11"/>
    </row>
    <row r="127" spans="5:17" ht="15" customHeight="1">
      <c r="E127" s="11"/>
      <c r="F127" s="12"/>
      <c r="G127" s="11"/>
      <c r="H127" s="11"/>
      <c r="I127" s="33"/>
      <c r="J127" s="14"/>
      <c r="K127" s="14"/>
      <c r="L127" s="14"/>
      <c r="M127" s="14"/>
      <c r="N127" s="14"/>
      <c r="O127" s="11"/>
      <c r="P127" s="11"/>
      <c r="Q127" s="11"/>
    </row>
    <row r="128" spans="5:17" ht="15" customHeight="1">
      <c r="E128" s="11"/>
      <c r="F128" s="12"/>
      <c r="G128" s="11"/>
      <c r="H128" s="11"/>
      <c r="I128" s="33"/>
      <c r="J128" s="14"/>
      <c r="K128" s="14"/>
      <c r="L128" s="14"/>
      <c r="M128" s="14"/>
      <c r="N128" s="14"/>
      <c r="O128" s="11"/>
      <c r="P128" s="11"/>
      <c r="Q128" s="11"/>
    </row>
    <row r="129" spans="5:17" ht="15" customHeight="1">
      <c r="E129" s="11"/>
      <c r="F129" s="12"/>
      <c r="G129" s="11"/>
      <c r="H129" s="11"/>
      <c r="I129" s="33"/>
      <c r="J129" s="14"/>
      <c r="K129" s="14"/>
      <c r="L129" s="14"/>
      <c r="M129" s="14"/>
      <c r="N129" s="14"/>
      <c r="O129" s="11"/>
      <c r="P129" s="11"/>
      <c r="Q129" s="11"/>
    </row>
    <row r="130" spans="5:17" ht="15" customHeight="1">
      <c r="E130" s="11"/>
      <c r="F130" s="12"/>
      <c r="G130" s="11"/>
      <c r="H130" s="11"/>
      <c r="I130" s="33"/>
      <c r="J130" s="14"/>
      <c r="K130" s="14"/>
      <c r="L130" s="14"/>
      <c r="M130" s="14"/>
      <c r="N130" s="14"/>
      <c r="O130" s="11"/>
      <c r="P130" s="11"/>
      <c r="Q130" s="11"/>
    </row>
    <row r="131" spans="5:17" ht="15" customHeight="1">
      <c r="E131" s="11"/>
      <c r="F131" s="12"/>
      <c r="G131" s="11"/>
      <c r="H131" s="11"/>
      <c r="I131" s="33"/>
      <c r="J131" s="14"/>
      <c r="K131" s="14"/>
      <c r="L131" s="14"/>
      <c r="M131" s="14"/>
      <c r="N131" s="14"/>
      <c r="O131" s="11"/>
      <c r="P131" s="11"/>
      <c r="Q131" s="11"/>
    </row>
    <row r="132" spans="5:17" ht="15" customHeight="1">
      <c r="E132" s="11"/>
      <c r="F132" s="12"/>
      <c r="G132" s="11"/>
      <c r="H132" s="11"/>
      <c r="I132" s="33"/>
      <c r="J132" s="14"/>
      <c r="K132" s="14"/>
      <c r="L132" s="14"/>
      <c r="M132" s="14"/>
      <c r="N132" s="14"/>
      <c r="O132" s="11"/>
      <c r="P132" s="11"/>
      <c r="Q132" s="11"/>
    </row>
    <row r="133" spans="5:17" ht="15" customHeight="1">
      <c r="E133" s="11"/>
      <c r="F133" s="12"/>
      <c r="G133" s="11"/>
      <c r="H133" s="11"/>
      <c r="I133" s="33"/>
      <c r="J133" s="14"/>
      <c r="K133" s="14"/>
      <c r="L133" s="14"/>
      <c r="M133" s="14"/>
      <c r="N133" s="14"/>
      <c r="O133" s="11"/>
      <c r="P133" s="11"/>
      <c r="Q133" s="11"/>
    </row>
    <row r="134" spans="5:17" ht="15" customHeight="1">
      <c r="E134" s="11"/>
      <c r="F134" s="12"/>
      <c r="G134" s="11"/>
      <c r="H134" s="11"/>
      <c r="I134" s="33"/>
      <c r="J134" s="14"/>
      <c r="K134" s="14"/>
      <c r="L134" s="14"/>
      <c r="M134" s="14"/>
      <c r="N134" s="14"/>
      <c r="O134" s="11"/>
      <c r="P134" s="11"/>
      <c r="Q134" s="11"/>
    </row>
    <row r="135" spans="5:17" ht="15" customHeight="1">
      <c r="E135" s="11"/>
      <c r="F135" s="12"/>
      <c r="G135" s="11"/>
      <c r="H135" s="11"/>
      <c r="I135" s="33"/>
      <c r="J135" s="14"/>
      <c r="K135" s="14"/>
      <c r="L135" s="14"/>
      <c r="M135" s="14"/>
      <c r="N135" s="14"/>
      <c r="O135" s="11"/>
      <c r="P135" s="11"/>
      <c r="Q135" s="11"/>
    </row>
    <row r="136" spans="5:17" ht="15" customHeight="1">
      <c r="E136" s="11"/>
      <c r="F136" s="12"/>
      <c r="G136" s="11"/>
      <c r="H136" s="11"/>
      <c r="I136" s="33"/>
      <c r="J136" s="14"/>
      <c r="K136" s="14"/>
      <c r="L136" s="14"/>
      <c r="M136" s="14"/>
      <c r="N136" s="14"/>
      <c r="O136" s="11"/>
      <c r="P136" s="11"/>
      <c r="Q136" s="11"/>
    </row>
    <row r="137" spans="5:17" ht="15" customHeight="1">
      <c r="E137" s="11"/>
      <c r="F137" s="12"/>
      <c r="G137" s="11"/>
      <c r="H137" s="11"/>
      <c r="I137" s="33"/>
      <c r="J137" s="14"/>
      <c r="K137" s="14"/>
      <c r="L137" s="14"/>
      <c r="M137" s="14"/>
      <c r="N137" s="14"/>
      <c r="O137" s="11"/>
      <c r="P137" s="11"/>
      <c r="Q137" s="11"/>
    </row>
    <row r="138" spans="5:17" ht="15" customHeight="1">
      <c r="E138" s="11"/>
      <c r="F138" s="12"/>
      <c r="G138" s="11"/>
      <c r="H138" s="11"/>
      <c r="I138" s="33"/>
      <c r="J138" s="14"/>
      <c r="K138" s="14"/>
      <c r="L138" s="14"/>
      <c r="M138" s="14"/>
      <c r="N138" s="14"/>
      <c r="O138" s="11"/>
      <c r="P138" s="11"/>
      <c r="Q138" s="11"/>
    </row>
    <row r="139" spans="5:17" ht="15" customHeight="1">
      <c r="E139" s="11"/>
      <c r="F139" s="12"/>
      <c r="G139" s="11"/>
      <c r="H139" s="11"/>
      <c r="I139" s="33"/>
      <c r="J139" s="14"/>
      <c r="K139" s="14"/>
      <c r="L139" s="14"/>
      <c r="M139" s="14"/>
      <c r="N139" s="14"/>
      <c r="O139" s="11"/>
      <c r="P139" s="11"/>
      <c r="Q139" s="11"/>
    </row>
    <row r="140" spans="5:17" ht="15" customHeight="1">
      <c r="E140" s="11"/>
      <c r="F140" s="12"/>
      <c r="G140" s="11"/>
      <c r="H140" s="11"/>
      <c r="I140" s="33"/>
      <c r="J140" s="14"/>
      <c r="K140" s="14"/>
      <c r="L140" s="14"/>
      <c r="M140" s="14"/>
      <c r="N140" s="14"/>
      <c r="O140" s="11"/>
      <c r="P140" s="11"/>
      <c r="Q140" s="11"/>
    </row>
    <row r="141" spans="5:17" ht="15" customHeight="1">
      <c r="E141" s="11"/>
      <c r="F141" s="12"/>
      <c r="G141" s="11"/>
      <c r="H141" s="11"/>
      <c r="I141" s="33"/>
      <c r="J141" s="14"/>
      <c r="K141" s="14"/>
      <c r="L141" s="14"/>
      <c r="M141" s="14"/>
      <c r="N141" s="14"/>
      <c r="O141" s="11"/>
      <c r="P141" s="11"/>
      <c r="Q141" s="11"/>
    </row>
    <row r="142" spans="5:17" ht="15" customHeight="1">
      <c r="E142" s="11"/>
      <c r="F142" s="12"/>
      <c r="G142" s="11"/>
      <c r="H142" s="11"/>
      <c r="I142" s="33"/>
      <c r="J142" s="14"/>
      <c r="K142" s="14"/>
      <c r="L142" s="14"/>
      <c r="M142" s="14"/>
      <c r="N142" s="14"/>
      <c r="O142" s="11"/>
      <c r="P142" s="11"/>
      <c r="Q142" s="11"/>
    </row>
    <row r="143" spans="5:17" ht="15" customHeight="1">
      <c r="E143" s="11"/>
      <c r="F143" s="12"/>
      <c r="G143" s="11"/>
      <c r="H143" s="11"/>
      <c r="I143" s="33"/>
      <c r="J143" s="14"/>
      <c r="K143" s="14"/>
      <c r="L143" s="14"/>
      <c r="M143" s="14"/>
      <c r="N143" s="14"/>
      <c r="O143" s="11"/>
      <c r="P143" s="11"/>
      <c r="Q143" s="11"/>
    </row>
    <row r="144" spans="5:17" ht="15" customHeight="1">
      <c r="E144" s="11"/>
      <c r="F144" s="12"/>
      <c r="G144" s="11"/>
      <c r="H144" s="11"/>
      <c r="I144" s="33"/>
      <c r="J144" s="14"/>
      <c r="K144" s="14"/>
      <c r="L144" s="14"/>
      <c r="M144" s="14"/>
      <c r="N144" s="14"/>
      <c r="O144" s="11"/>
      <c r="P144" s="11"/>
      <c r="Q144" s="11"/>
    </row>
    <row r="145" spans="5:17" ht="15" customHeight="1">
      <c r="E145" s="11"/>
      <c r="F145" s="12"/>
      <c r="G145" s="11"/>
      <c r="H145" s="11"/>
      <c r="I145" s="33"/>
      <c r="J145" s="14"/>
      <c r="K145" s="14"/>
      <c r="L145" s="14"/>
      <c r="M145" s="14"/>
      <c r="N145" s="14"/>
      <c r="O145" s="11"/>
      <c r="P145" s="11"/>
      <c r="Q145" s="11"/>
    </row>
    <row r="146" spans="5:17" ht="15" customHeight="1">
      <c r="E146" s="11"/>
      <c r="F146" s="12"/>
      <c r="G146" s="11"/>
      <c r="H146" s="11"/>
      <c r="I146" s="33"/>
      <c r="J146" s="14"/>
      <c r="K146" s="14"/>
      <c r="L146" s="14"/>
      <c r="M146" s="14"/>
      <c r="N146" s="14"/>
      <c r="O146" s="11"/>
      <c r="P146" s="11"/>
      <c r="Q146" s="11"/>
    </row>
    <row r="147" spans="5:17" ht="15" customHeight="1">
      <c r="E147" s="11"/>
      <c r="F147" s="12"/>
      <c r="G147" s="11"/>
      <c r="H147" s="11"/>
      <c r="I147" s="33"/>
      <c r="J147" s="14"/>
      <c r="K147" s="14"/>
      <c r="L147" s="14"/>
      <c r="M147" s="14"/>
      <c r="N147" s="14"/>
      <c r="O147" s="11"/>
      <c r="P147" s="11"/>
      <c r="Q147" s="11"/>
    </row>
    <row r="148" spans="5:17" ht="15" customHeight="1">
      <c r="F148" s="12"/>
      <c r="G148" s="11"/>
      <c r="H148" s="11"/>
      <c r="I148" s="33"/>
      <c r="J148" s="14"/>
      <c r="K148" s="14"/>
      <c r="L148" s="14"/>
      <c r="M148" s="14"/>
      <c r="N148" s="14"/>
      <c r="O148" s="11"/>
      <c r="P148" s="11"/>
      <c r="Q148" s="11"/>
    </row>
    <row r="149" spans="5:17" ht="15" customHeight="1">
      <c r="F149" s="12"/>
      <c r="G149" s="11"/>
      <c r="H149" s="11"/>
      <c r="I149" s="33"/>
      <c r="J149" s="14"/>
      <c r="K149" s="14"/>
      <c r="L149" s="14"/>
      <c r="M149" s="14"/>
      <c r="N149" s="14"/>
      <c r="O149" s="11"/>
      <c r="P149" s="11"/>
      <c r="Q149" s="11"/>
    </row>
    <row r="150" spans="5:17" ht="15" customHeight="1">
      <c r="F150" s="12"/>
      <c r="G150" s="11"/>
      <c r="H150" s="11"/>
      <c r="I150" s="33"/>
      <c r="J150" s="14"/>
      <c r="K150" s="14"/>
      <c r="L150" s="14"/>
      <c r="M150" s="14"/>
      <c r="N150" s="14"/>
      <c r="O150" s="11"/>
      <c r="P150" s="11"/>
      <c r="Q150" s="11"/>
    </row>
    <row r="151" spans="5:17" ht="15" customHeight="1">
      <c r="F151" s="12"/>
      <c r="G151" s="11"/>
      <c r="H151" s="11"/>
      <c r="I151" s="33"/>
      <c r="J151" s="14"/>
      <c r="K151" s="14"/>
      <c r="L151" s="14"/>
      <c r="M151" s="14"/>
      <c r="N151" s="14"/>
      <c r="O151" s="11"/>
      <c r="P151" s="11"/>
      <c r="Q151" s="11"/>
    </row>
  </sheetData>
  <sheetProtection algorithmName="SHA-512" hashValue="dRYohuKzLf53+P/BinISv+l3ziCvhJFA3t83vYvlDlGi4dLg3J0cGDWSQ7Pxw5FVfsIoltiEmpJHf3xnHMn3uA==" saltValue="cgEHEocBjdrxuUPryxbhCw==" spinCount="100000" sheet="1" objects="1" scenarios="1"/>
  <mergeCells count="2">
    <mergeCell ref="A2:E2"/>
    <mergeCell ref="A1:E1"/>
  </mergeCells>
  <phoneticPr fontId="7" type="noConversion"/>
  <pageMargins left="0.74803149606299213" right="0.74803149606299213" top="0.98425196850393704" bottom="0.98425196850393704" header="0.51181102362204722" footer="0.51181102362204722"/>
  <pageSetup paperSize="9" scale="56" fitToHeight="0" orientation="portrait" horizontalDpi="1200" verticalDpi="1200" r:id="rId1"/>
  <headerFooter alignWithMargins="0">
    <oddFooter>&amp;L&amp;F&amp;C&amp;D&amp;R&amp;A</oddFooter>
  </headerFooter>
  <rowBreaks count="1" manualBreakCount="1">
    <brk id="13" max="5" man="1"/>
  </rowBreaks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3">
    <tabColor theme="0" tint="-0.14999847407452621"/>
  </sheetPr>
  <dimension ref="A1:FD793"/>
  <sheetViews>
    <sheetView view="pageBreakPreview" zoomScale="91" zoomScaleNormal="40" zoomScaleSheetLayoutView="91" workbookViewId="0">
      <pane ySplit="4" topLeftCell="A5" activePane="bottomLeft" state="frozen"/>
      <selection activeCell="T6105" sqref="T6105"/>
      <selection pane="bottomLeft" activeCell="E16" sqref="E16"/>
    </sheetView>
  </sheetViews>
  <sheetFormatPr defaultColWidth="10.33203125" defaultRowHeight="15" customHeight="1"/>
  <cols>
    <col min="1" max="1" width="7.88671875" style="6" customWidth="1"/>
    <col min="2" max="2" width="25" style="41" customWidth="1"/>
    <col min="3" max="3" width="21" style="41" bestFit="1" customWidth="1"/>
    <col min="4" max="4" width="20" style="41" bestFit="1" customWidth="1"/>
    <col min="5" max="5" width="10.33203125" style="4" customWidth="1"/>
    <col min="6" max="6" width="13.44140625" style="6" bestFit="1" customWidth="1"/>
    <col min="7" max="7" width="11.109375" style="6" customWidth="1"/>
    <col min="8" max="8" width="32.109375" style="42" bestFit="1" customWidth="1"/>
    <col min="9" max="9" width="10" style="6" customWidth="1"/>
    <col min="10" max="10" width="23.109375" style="42" bestFit="1" customWidth="1"/>
    <col min="11" max="11" width="10" style="6" customWidth="1"/>
    <col min="12" max="12" width="19.109375" style="43" customWidth="1"/>
    <col min="13" max="13" width="14.5546875" style="43" bestFit="1" customWidth="1"/>
    <col min="14" max="14" width="13.88671875" style="44" customWidth="1"/>
    <col min="15" max="159" width="10.33203125" style="10"/>
    <col min="160" max="16384" width="10.33203125" style="4"/>
  </cols>
  <sheetData>
    <row r="1" spans="1:160" ht="15" customHeight="1">
      <c r="A1" s="164" t="s">
        <v>47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</row>
    <row r="2" spans="1:160" ht="15" customHeight="1">
      <c r="A2" s="19"/>
      <c r="B2" s="114"/>
      <c r="C2" s="114"/>
      <c r="D2" s="114"/>
      <c r="E2" s="10"/>
      <c r="F2" s="19"/>
      <c r="G2" s="19"/>
      <c r="H2" s="115"/>
      <c r="I2" s="116"/>
      <c r="J2" s="117"/>
      <c r="K2" s="19"/>
      <c r="L2" s="118"/>
      <c r="M2" s="118"/>
      <c r="N2" s="119"/>
    </row>
    <row r="3" spans="1:160" s="10" customFormat="1" ht="15" customHeight="1">
      <c r="A3" s="19"/>
      <c r="B3" s="114"/>
      <c r="C3" s="114"/>
      <c r="D3" s="114"/>
      <c r="F3" s="19"/>
      <c r="G3" s="19"/>
      <c r="H3" s="120"/>
      <c r="I3" s="19"/>
      <c r="J3" s="120"/>
      <c r="K3" s="19"/>
      <c r="L3" s="118"/>
      <c r="M3" s="118"/>
      <c r="N3" s="119"/>
    </row>
    <row r="4" spans="1:160" s="5" customFormat="1" ht="46.5" customHeight="1">
      <c r="A4" s="121" t="s">
        <v>5</v>
      </c>
      <c r="B4" s="121" t="s">
        <v>30</v>
      </c>
      <c r="C4" s="121" t="s">
        <v>86</v>
      </c>
      <c r="D4" s="121" t="s">
        <v>87</v>
      </c>
      <c r="E4" s="121" t="s">
        <v>2</v>
      </c>
      <c r="F4" s="121" t="s">
        <v>25</v>
      </c>
      <c r="G4" s="121" t="s">
        <v>625</v>
      </c>
      <c r="H4" s="121" t="s">
        <v>15</v>
      </c>
      <c r="I4" s="121" t="s">
        <v>1</v>
      </c>
      <c r="J4" s="121" t="s">
        <v>26</v>
      </c>
      <c r="K4" s="121" t="s">
        <v>27</v>
      </c>
      <c r="L4" s="121" t="s">
        <v>7</v>
      </c>
      <c r="M4" s="121" t="s">
        <v>3</v>
      </c>
      <c r="N4" s="121" t="s">
        <v>32</v>
      </c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40"/>
      <c r="DB4" s="40"/>
      <c r="DC4" s="40"/>
      <c r="DD4" s="40"/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  <c r="DS4" s="40"/>
      <c r="DT4" s="40"/>
      <c r="DU4" s="40"/>
      <c r="DV4" s="40"/>
      <c r="DW4" s="40"/>
      <c r="DX4" s="40"/>
      <c r="DY4" s="40"/>
      <c r="DZ4" s="40"/>
      <c r="EA4" s="40"/>
      <c r="EB4" s="40"/>
      <c r="EC4" s="40"/>
      <c r="ED4" s="40"/>
      <c r="EE4" s="40"/>
      <c r="EF4" s="40"/>
      <c r="EG4" s="40"/>
      <c r="EH4" s="40"/>
      <c r="EI4" s="40"/>
      <c r="EJ4" s="40"/>
      <c r="EK4" s="40"/>
      <c r="EL4" s="40"/>
      <c r="EM4" s="40"/>
      <c r="EN4" s="40"/>
      <c r="EO4" s="40"/>
      <c r="EP4" s="40"/>
      <c r="EQ4" s="40"/>
      <c r="ER4" s="40"/>
      <c r="ES4" s="40"/>
      <c r="ET4" s="40"/>
      <c r="EU4" s="40"/>
      <c r="EV4" s="40"/>
      <c r="EW4" s="40"/>
      <c r="EX4" s="40"/>
      <c r="EY4" s="40"/>
      <c r="EZ4" s="40"/>
      <c r="FA4" s="40"/>
      <c r="FB4" s="40"/>
      <c r="FC4" s="40"/>
      <c r="FD4" s="40"/>
    </row>
    <row r="5" spans="1:160" s="5" customFormat="1" ht="15" customHeight="1">
      <c r="A5" s="32">
        <v>2</v>
      </c>
      <c r="B5" s="41" t="str">
        <f>VLOOKUP(Ruimtestaat[[#This Row],[Code]],Locaties[[Code]:[Locatie]],2,FALSE)</f>
        <v>Gilde Vakcollege</v>
      </c>
      <c r="C5" s="41" t="str">
        <f>VLOOKUP(Ruimtestaat[[#This Row],[Code]],Locaties[#All],3,FALSE)</f>
        <v>Grote Haarsekade 123</v>
      </c>
      <c r="D5" s="41" t="str">
        <f>VLOOKUP(Ruimtestaat[[#This Row],[Code]],Locaties[#All],4,FALSE)</f>
        <v>Gorinchem</v>
      </c>
      <c r="E5" s="32"/>
      <c r="F5" s="32" t="s">
        <v>121</v>
      </c>
      <c r="G5" s="122" t="s">
        <v>392</v>
      </c>
      <c r="H5" s="34" t="s">
        <v>8</v>
      </c>
      <c r="I5" s="32">
        <v>7</v>
      </c>
      <c r="J5" s="123" t="str">
        <f>VLOOKUP(Ruimtestaat[[#This Row],[Ruimte code]],Ruimtegroepen[[#All],[Code]:[Ruimte omschrijving]],2,FALSE)</f>
        <v>Entree</v>
      </c>
      <c r="K5" s="32" t="s">
        <v>19</v>
      </c>
      <c r="L5" s="34" t="s">
        <v>438</v>
      </c>
      <c r="M5" s="124">
        <v>45.8</v>
      </c>
      <c r="N5" s="32"/>
    </row>
    <row r="6" spans="1:160" s="5" customFormat="1" ht="15" customHeight="1">
      <c r="A6" s="32">
        <v>2</v>
      </c>
      <c r="B6" s="41" t="str">
        <f>VLOOKUP(Ruimtestaat[[#This Row],[Code]],Locaties[[Code]:[Locatie]],2,FALSE)</f>
        <v>Gilde Vakcollege</v>
      </c>
      <c r="C6" s="41" t="str">
        <f>VLOOKUP(Ruimtestaat[[#This Row],[Code]],Locaties[#All],3,FALSE)</f>
        <v>Grote Haarsekade 123</v>
      </c>
      <c r="D6" s="41" t="str">
        <f>VLOOKUP(Ruimtestaat[[#This Row],[Code]],Locaties[#All],4,FALSE)</f>
        <v>Gorinchem</v>
      </c>
      <c r="E6" s="32"/>
      <c r="F6" s="32" t="s">
        <v>121</v>
      </c>
      <c r="G6" s="122" t="s">
        <v>393</v>
      </c>
      <c r="H6" s="34" t="s">
        <v>159</v>
      </c>
      <c r="I6" s="32">
        <v>2</v>
      </c>
      <c r="J6" s="123" t="str">
        <f>VLOOKUP(Ruimtestaat[[#This Row],[Ruimte code]],Ruimtegroepen[[#All],[Code]:[Ruimte omschrijving]],2,FALSE)</f>
        <v>Kantoren</v>
      </c>
      <c r="K6" s="32" t="s">
        <v>19</v>
      </c>
      <c r="L6" s="34" t="s">
        <v>438</v>
      </c>
      <c r="M6" s="124">
        <v>18.3</v>
      </c>
      <c r="N6" s="32"/>
    </row>
    <row r="7" spans="1:160" s="5" customFormat="1" ht="15" customHeight="1">
      <c r="A7" s="32">
        <v>2</v>
      </c>
      <c r="B7" s="41" t="str">
        <f>VLOOKUP(Ruimtestaat[[#This Row],[Code]],Locaties[[Code]:[Locatie]],2,FALSE)</f>
        <v>Gilde Vakcollege</v>
      </c>
      <c r="C7" s="41" t="str">
        <f>VLOOKUP(Ruimtestaat[[#This Row],[Code]],Locaties[#All],3,FALSE)</f>
        <v>Grote Haarsekade 123</v>
      </c>
      <c r="D7" s="41" t="str">
        <f>VLOOKUP(Ruimtestaat[[#This Row],[Code]],Locaties[#All],4,FALSE)</f>
        <v>Gorinchem</v>
      </c>
      <c r="E7" s="32"/>
      <c r="F7" s="32" t="s">
        <v>121</v>
      </c>
      <c r="G7" s="122" t="s">
        <v>394</v>
      </c>
      <c r="H7" s="34" t="s">
        <v>129</v>
      </c>
      <c r="I7" s="32">
        <v>10</v>
      </c>
      <c r="J7" s="123" t="str">
        <f>VLOOKUP(Ruimtestaat[[#This Row],[Ruimte code]],Ruimtegroepen[[#All],[Code]:[Ruimte omschrijving]],2,FALSE)</f>
        <v>Trappenhuizen/lift</v>
      </c>
      <c r="K7" s="32" t="s">
        <v>19</v>
      </c>
      <c r="L7" s="34" t="s">
        <v>438</v>
      </c>
      <c r="M7" s="124">
        <v>4.13</v>
      </c>
      <c r="N7" s="32"/>
    </row>
    <row r="8" spans="1:160" s="5" customFormat="1" ht="15" customHeight="1">
      <c r="A8" s="32">
        <v>2</v>
      </c>
      <c r="B8" s="41" t="str">
        <f>VLOOKUP(Ruimtestaat[[#This Row],[Code]],Locaties[[Code]:[Locatie]],2,FALSE)</f>
        <v>Gilde Vakcollege</v>
      </c>
      <c r="C8" s="41" t="str">
        <f>VLOOKUP(Ruimtestaat[[#This Row],[Code]],Locaties[#All],3,FALSE)</f>
        <v>Grote Haarsekade 123</v>
      </c>
      <c r="D8" s="41" t="str">
        <f>VLOOKUP(Ruimtestaat[[#This Row],[Code]],Locaties[#All],4,FALSE)</f>
        <v>Gorinchem</v>
      </c>
      <c r="E8" s="32"/>
      <c r="F8" s="32" t="s">
        <v>121</v>
      </c>
      <c r="G8" s="122" t="s">
        <v>395</v>
      </c>
      <c r="H8" s="34" t="s">
        <v>418</v>
      </c>
      <c r="I8" s="32">
        <v>5</v>
      </c>
      <c r="J8" s="123" t="str">
        <f>VLOOKUP(Ruimtestaat[[#This Row],[Ruimte code]],Ruimtegroepen[[#All],[Code]:[Ruimte omschrijving]],2,FALSE)</f>
        <v>Sanitair</v>
      </c>
      <c r="K8" s="32" t="s">
        <v>19</v>
      </c>
      <c r="L8" s="34" t="s">
        <v>438</v>
      </c>
      <c r="M8" s="124">
        <v>3.8</v>
      </c>
      <c r="N8" s="32"/>
    </row>
    <row r="9" spans="1:160" s="5" customFormat="1" ht="15" customHeight="1">
      <c r="A9" s="32">
        <v>2</v>
      </c>
      <c r="B9" s="41" t="str">
        <f>VLOOKUP(Ruimtestaat[[#This Row],[Code]],Locaties[[Code]:[Locatie]],2,FALSE)</f>
        <v>Gilde Vakcollege</v>
      </c>
      <c r="C9" s="41" t="str">
        <f>VLOOKUP(Ruimtestaat[[#This Row],[Code]],Locaties[#All],3,FALSE)</f>
        <v>Grote Haarsekade 123</v>
      </c>
      <c r="D9" s="41" t="str">
        <f>VLOOKUP(Ruimtestaat[[#This Row],[Code]],Locaties[#All],4,FALSE)</f>
        <v>Gorinchem</v>
      </c>
      <c r="E9" s="32"/>
      <c r="F9" s="32" t="s">
        <v>121</v>
      </c>
      <c r="G9" s="122" t="s">
        <v>314</v>
      </c>
      <c r="H9" s="34" t="s">
        <v>149</v>
      </c>
      <c r="I9" s="32">
        <v>5</v>
      </c>
      <c r="J9" s="123" t="str">
        <f>VLOOKUP(Ruimtestaat[[#This Row],[Ruimte code]],Ruimtegroepen[[#All],[Code]:[Ruimte omschrijving]],2,FALSE)</f>
        <v>Sanitair</v>
      </c>
      <c r="K9" s="32" t="s">
        <v>19</v>
      </c>
      <c r="L9" s="34" t="s">
        <v>438</v>
      </c>
      <c r="M9" s="124">
        <v>4.4000000000000004</v>
      </c>
      <c r="N9" s="32"/>
    </row>
    <row r="10" spans="1:160" s="5" customFormat="1" ht="15" customHeight="1">
      <c r="A10" s="32">
        <v>2</v>
      </c>
      <c r="B10" s="41" t="str">
        <f>VLOOKUP(Ruimtestaat[[#This Row],[Code]],Locaties[[Code]:[Locatie]],2,FALSE)</f>
        <v>Gilde Vakcollege</v>
      </c>
      <c r="C10" s="41" t="str">
        <f>VLOOKUP(Ruimtestaat[[#This Row],[Code]],Locaties[#All],3,FALSE)</f>
        <v>Grote Haarsekade 123</v>
      </c>
      <c r="D10" s="41" t="str">
        <f>VLOOKUP(Ruimtestaat[[#This Row],[Code]],Locaties[#All],4,FALSE)</f>
        <v>Gorinchem</v>
      </c>
      <c r="E10" s="32"/>
      <c r="F10" s="32" t="s">
        <v>121</v>
      </c>
      <c r="G10" s="122" t="s">
        <v>396</v>
      </c>
      <c r="H10" s="34" t="s">
        <v>148</v>
      </c>
      <c r="I10" s="32">
        <v>5</v>
      </c>
      <c r="J10" s="123" t="str">
        <f>VLOOKUP(Ruimtestaat[[#This Row],[Ruimte code]],Ruimtegroepen[[#All],[Code]:[Ruimte omschrijving]],2,FALSE)</f>
        <v>Sanitair</v>
      </c>
      <c r="K10" s="32" t="s">
        <v>19</v>
      </c>
      <c r="L10" s="34" t="s">
        <v>438</v>
      </c>
      <c r="M10" s="124">
        <v>6.5</v>
      </c>
      <c r="N10" s="32"/>
    </row>
    <row r="11" spans="1:160" s="5" customFormat="1" ht="15" customHeight="1">
      <c r="A11" s="32">
        <v>2</v>
      </c>
      <c r="B11" s="41" t="str">
        <f>VLOOKUP(Ruimtestaat[[#This Row],[Code]],Locaties[[Code]:[Locatie]],2,FALSE)</f>
        <v>Gilde Vakcollege</v>
      </c>
      <c r="C11" s="41" t="str">
        <f>VLOOKUP(Ruimtestaat[[#This Row],[Code]],Locaties[#All],3,FALSE)</f>
        <v>Grote Haarsekade 123</v>
      </c>
      <c r="D11" s="41" t="str">
        <f>VLOOKUP(Ruimtestaat[[#This Row],[Code]],Locaties[#All],4,FALSE)</f>
        <v>Gorinchem</v>
      </c>
      <c r="E11" s="32"/>
      <c r="F11" s="32" t="s">
        <v>121</v>
      </c>
      <c r="G11" s="122" t="s">
        <v>397</v>
      </c>
      <c r="H11" s="34" t="s">
        <v>128</v>
      </c>
      <c r="I11" s="32">
        <v>6</v>
      </c>
      <c r="J11" s="123" t="str">
        <f>VLOOKUP(Ruimtestaat[[#This Row],[Ruimte code]],Ruimtegroepen[[#All],[Code]:[Ruimte omschrijving]],2,FALSE)</f>
        <v>Gangen/hallen</v>
      </c>
      <c r="K11" s="32" t="s">
        <v>19</v>
      </c>
      <c r="L11" s="34" t="s">
        <v>438</v>
      </c>
      <c r="M11" s="124">
        <v>82.4</v>
      </c>
      <c r="N11" s="32"/>
    </row>
    <row r="12" spans="1:160" s="5" customFormat="1" ht="15" customHeight="1">
      <c r="A12" s="32">
        <v>2</v>
      </c>
      <c r="B12" s="41" t="str">
        <f>VLOOKUP(Ruimtestaat[[#This Row],[Code]],Locaties[[Code]:[Locatie]],2,FALSE)</f>
        <v>Gilde Vakcollege</v>
      </c>
      <c r="C12" s="41" t="str">
        <f>VLOOKUP(Ruimtestaat[[#This Row],[Code]],Locaties[#All],3,FALSE)</f>
        <v>Grote Haarsekade 123</v>
      </c>
      <c r="D12" s="41" t="str">
        <f>VLOOKUP(Ruimtestaat[[#This Row],[Code]],Locaties[#All],4,FALSE)</f>
        <v>Gorinchem</v>
      </c>
      <c r="E12" s="32"/>
      <c r="F12" s="32" t="s">
        <v>121</v>
      </c>
      <c r="G12" s="122" t="s">
        <v>397</v>
      </c>
      <c r="H12" s="34" t="s">
        <v>128</v>
      </c>
      <c r="I12" s="32">
        <v>6</v>
      </c>
      <c r="J12" s="123" t="str">
        <f>VLOOKUP(Ruimtestaat[[#This Row],[Ruimte code]],Ruimtegroepen[[#All],[Code]:[Ruimte omschrijving]],2,FALSE)</f>
        <v>Gangen/hallen</v>
      </c>
      <c r="K12" s="32" t="s">
        <v>92</v>
      </c>
      <c r="L12" s="34" t="s">
        <v>439</v>
      </c>
      <c r="M12" s="124">
        <v>70</v>
      </c>
      <c r="N12" s="32"/>
    </row>
    <row r="13" spans="1:160" s="5" customFormat="1" ht="15" customHeight="1">
      <c r="A13" s="32">
        <v>2</v>
      </c>
      <c r="B13" s="41" t="str">
        <f>VLOOKUP(Ruimtestaat[[#This Row],[Code]],Locaties[[Code]:[Locatie]],2,FALSE)</f>
        <v>Gilde Vakcollege</v>
      </c>
      <c r="C13" s="41" t="str">
        <f>VLOOKUP(Ruimtestaat[[#This Row],[Code]],Locaties[#All],3,FALSE)</f>
        <v>Grote Haarsekade 123</v>
      </c>
      <c r="D13" s="41" t="str">
        <f>VLOOKUP(Ruimtestaat[[#This Row],[Code]],Locaties[#All],4,FALSE)</f>
        <v>Gorinchem</v>
      </c>
      <c r="E13" s="32"/>
      <c r="F13" s="32" t="s">
        <v>121</v>
      </c>
      <c r="G13" s="122" t="s">
        <v>398</v>
      </c>
      <c r="H13" s="34" t="s">
        <v>131</v>
      </c>
      <c r="I13" s="32">
        <v>4</v>
      </c>
      <c r="J13" s="123" t="str">
        <f>VLOOKUP(Ruimtestaat[[#This Row],[Ruimte code]],Ruimtegroepen[[#All],[Code]:[Ruimte omschrijving]],2,FALSE)</f>
        <v>Vergader/spreekkamers</v>
      </c>
      <c r="K13" s="32" t="s">
        <v>19</v>
      </c>
      <c r="L13" s="34" t="s">
        <v>438</v>
      </c>
      <c r="M13" s="124">
        <v>15.1</v>
      </c>
      <c r="N13" s="32"/>
    </row>
    <row r="14" spans="1:160" s="5" customFormat="1" ht="15" customHeight="1">
      <c r="A14" s="32">
        <v>2</v>
      </c>
      <c r="B14" s="41" t="str">
        <f>VLOOKUP(Ruimtestaat[[#This Row],[Code]],Locaties[[Code]:[Locatie]],2,FALSE)</f>
        <v>Gilde Vakcollege</v>
      </c>
      <c r="C14" s="41" t="str">
        <f>VLOOKUP(Ruimtestaat[[#This Row],[Code]],Locaties[#All],3,FALSE)</f>
        <v>Grote Haarsekade 123</v>
      </c>
      <c r="D14" s="41" t="str">
        <f>VLOOKUP(Ruimtestaat[[#This Row],[Code]],Locaties[#All],4,FALSE)</f>
        <v>Gorinchem</v>
      </c>
      <c r="E14" s="32"/>
      <c r="F14" s="32" t="s">
        <v>121</v>
      </c>
      <c r="G14" s="122" t="s">
        <v>399</v>
      </c>
      <c r="H14" s="34" t="s">
        <v>420</v>
      </c>
      <c r="I14" s="32">
        <v>2</v>
      </c>
      <c r="J14" s="123" t="str">
        <f>VLOOKUP(Ruimtestaat[[#This Row],[Ruimte code]],Ruimtegroepen[[#All],[Code]:[Ruimte omschrijving]],2,FALSE)</f>
        <v>Kantoren</v>
      </c>
      <c r="K14" s="32" t="s">
        <v>19</v>
      </c>
      <c r="L14" s="34" t="s">
        <v>438</v>
      </c>
      <c r="M14" s="124">
        <v>30.5</v>
      </c>
      <c r="N14" s="32"/>
    </row>
    <row r="15" spans="1:160" s="5" customFormat="1" ht="15" customHeight="1">
      <c r="A15" s="32">
        <v>2</v>
      </c>
      <c r="B15" s="41" t="str">
        <f>VLOOKUP(Ruimtestaat[[#This Row],[Code]],Locaties[[Code]:[Locatie]],2,FALSE)</f>
        <v>Gilde Vakcollege</v>
      </c>
      <c r="C15" s="41" t="str">
        <f>VLOOKUP(Ruimtestaat[[#This Row],[Code]],Locaties[#All],3,FALSE)</f>
        <v>Grote Haarsekade 123</v>
      </c>
      <c r="D15" s="41" t="str">
        <f>VLOOKUP(Ruimtestaat[[#This Row],[Code]],Locaties[#All],4,FALSE)</f>
        <v>Gorinchem</v>
      </c>
      <c r="E15" s="32"/>
      <c r="F15" s="32" t="s">
        <v>121</v>
      </c>
      <c r="G15" s="122" t="s">
        <v>400</v>
      </c>
      <c r="H15" s="34" t="s">
        <v>421</v>
      </c>
      <c r="I15" s="32">
        <v>6</v>
      </c>
      <c r="J15" s="123" t="str">
        <f>VLOOKUP(Ruimtestaat[[#This Row],[Ruimte code]],Ruimtegroepen[[#All],[Code]:[Ruimte omschrijving]],2,FALSE)</f>
        <v>Gangen/hallen</v>
      </c>
      <c r="K15" s="32" t="s">
        <v>19</v>
      </c>
      <c r="L15" s="34" t="s">
        <v>438</v>
      </c>
      <c r="M15" s="124">
        <v>9.3000000000000007</v>
      </c>
      <c r="N15" s="32"/>
    </row>
    <row r="16" spans="1:160" s="5" customFormat="1" ht="15" customHeight="1">
      <c r="A16" s="32">
        <v>2</v>
      </c>
      <c r="B16" s="41" t="str">
        <f>VLOOKUP(Ruimtestaat[[#This Row],[Code]],Locaties[[Code]:[Locatie]],2,FALSE)</f>
        <v>Gilde Vakcollege</v>
      </c>
      <c r="C16" s="41" t="str">
        <f>VLOOKUP(Ruimtestaat[[#This Row],[Code]],Locaties[#All],3,FALSE)</f>
        <v>Grote Haarsekade 123</v>
      </c>
      <c r="D16" s="41" t="str">
        <f>VLOOKUP(Ruimtestaat[[#This Row],[Code]],Locaties[#All],4,FALSE)</f>
        <v>Gorinchem</v>
      </c>
      <c r="E16" s="32"/>
      <c r="F16" s="32" t="s">
        <v>121</v>
      </c>
      <c r="G16" s="122" t="s">
        <v>401</v>
      </c>
      <c r="H16" s="34" t="s">
        <v>148</v>
      </c>
      <c r="I16" s="32">
        <v>5</v>
      </c>
      <c r="J16" s="123" t="str">
        <f>VLOOKUP(Ruimtestaat[[#This Row],[Ruimte code]],Ruimtegroepen[[#All],[Code]:[Ruimte omschrijving]],2,FALSE)</f>
        <v>Sanitair</v>
      </c>
      <c r="K16" s="32" t="s">
        <v>19</v>
      </c>
      <c r="L16" s="34" t="s">
        <v>438</v>
      </c>
      <c r="M16" s="124">
        <v>12.3</v>
      </c>
      <c r="N16" s="32"/>
    </row>
    <row r="17" spans="1:14" s="5" customFormat="1" ht="15" customHeight="1">
      <c r="A17" s="32">
        <v>2</v>
      </c>
      <c r="B17" s="41" t="str">
        <f>VLOOKUP(Ruimtestaat[[#This Row],[Code]],Locaties[[Code]:[Locatie]],2,FALSE)</f>
        <v>Gilde Vakcollege</v>
      </c>
      <c r="C17" s="41" t="str">
        <f>VLOOKUP(Ruimtestaat[[#This Row],[Code]],Locaties[#All],3,FALSE)</f>
        <v>Grote Haarsekade 123</v>
      </c>
      <c r="D17" s="41" t="str">
        <f>VLOOKUP(Ruimtestaat[[#This Row],[Code]],Locaties[#All],4,FALSE)</f>
        <v>Gorinchem</v>
      </c>
      <c r="E17" s="32"/>
      <c r="F17" s="32" t="s">
        <v>121</v>
      </c>
      <c r="G17" s="122" t="s">
        <v>402</v>
      </c>
      <c r="H17" s="34" t="s">
        <v>419</v>
      </c>
      <c r="I17" s="32">
        <v>2</v>
      </c>
      <c r="J17" s="123" t="str">
        <f>VLOOKUP(Ruimtestaat[[#This Row],[Ruimte code]],Ruimtegroepen[[#All],[Code]:[Ruimte omschrijving]],2,FALSE)</f>
        <v>Kantoren</v>
      </c>
      <c r="K17" s="32" t="s">
        <v>19</v>
      </c>
      <c r="L17" s="34" t="s">
        <v>438</v>
      </c>
      <c r="M17" s="124">
        <v>29.5</v>
      </c>
      <c r="N17" s="32"/>
    </row>
    <row r="18" spans="1:14" s="5" customFormat="1" ht="15" customHeight="1">
      <c r="A18" s="32">
        <v>2</v>
      </c>
      <c r="B18" s="41" t="str">
        <f>VLOOKUP(Ruimtestaat[[#This Row],[Code]],Locaties[[Code]:[Locatie]],2,FALSE)</f>
        <v>Gilde Vakcollege</v>
      </c>
      <c r="C18" s="41" t="str">
        <f>VLOOKUP(Ruimtestaat[[#This Row],[Code]],Locaties[#All],3,FALSE)</f>
        <v>Grote Haarsekade 123</v>
      </c>
      <c r="D18" s="41" t="str">
        <f>VLOOKUP(Ruimtestaat[[#This Row],[Code]],Locaties[#All],4,FALSE)</f>
        <v>Gorinchem</v>
      </c>
      <c r="E18" s="32"/>
      <c r="F18" s="32" t="s">
        <v>121</v>
      </c>
      <c r="G18" s="122" t="s">
        <v>403</v>
      </c>
      <c r="H18" s="34" t="s">
        <v>422</v>
      </c>
      <c r="I18" s="32">
        <v>2</v>
      </c>
      <c r="J18" s="123" t="str">
        <f>VLOOKUP(Ruimtestaat[[#This Row],[Ruimte code]],Ruimtegroepen[[#All],[Code]:[Ruimte omschrijving]],2,FALSE)</f>
        <v>Kantoren</v>
      </c>
      <c r="K18" s="32" t="s">
        <v>19</v>
      </c>
      <c r="L18" s="34" t="s">
        <v>438</v>
      </c>
      <c r="M18" s="124">
        <v>9.9</v>
      </c>
      <c r="N18" s="32"/>
    </row>
    <row r="19" spans="1:14" s="5" customFormat="1" ht="15" customHeight="1">
      <c r="A19" s="32">
        <v>2</v>
      </c>
      <c r="B19" s="41" t="str">
        <f>VLOOKUP(Ruimtestaat[[#This Row],[Code]],Locaties[[Code]:[Locatie]],2,FALSE)</f>
        <v>Gilde Vakcollege</v>
      </c>
      <c r="C19" s="41" t="str">
        <f>VLOOKUP(Ruimtestaat[[#This Row],[Code]],Locaties[#All],3,FALSE)</f>
        <v>Grote Haarsekade 123</v>
      </c>
      <c r="D19" s="41" t="str">
        <f>VLOOKUP(Ruimtestaat[[#This Row],[Code]],Locaties[#All],4,FALSE)</f>
        <v>Gorinchem</v>
      </c>
      <c r="E19" s="32"/>
      <c r="F19" s="32" t="s">
        <v>121</v>
      </c>
      <c r="G19" s="122" t="s">
        <v>404</v>
      </c>
      <c r="H19" s="34" t="s">
        <v>128</v>
      </c>
      <c r="I19" s="32">
        <v>6</v>
      </c>
      <c r="J19" s="123" t="str">
        <f>VLOOKUP(Ruimtestaat[[#This Row],[Ruimte code]],Ruimtegroepen[[#All],[Code]:[Ruimte omschrijving]],2,FALSE)</f>
        <v>Gangen/hallen</v>
      </c>
      <c r="K19" s="32" t="s">
        <v>19</v>
      </c>
      <c r="L19" s="34" t="s">
        <v>438</v>
      </c>
      <c r="M19" s="124">
        <v>29.8</v>
      </c>
      <c r="N19" s="32"/>
    </row>
    <row r="20" spans="1:14" s="5" customFormat="1" ht="15" customHeight="1">
      <c r="A20" s="32">
        <v>2</v>
      </c>
      <c r="B20" s="41" t="str">
        <f>VLOOKUP(Ruimtestaat[[#This Row],[Code]],Locaties[[Code]:[Locatie]],2,FALSE)</f>
        <v>Gilde Vakcollege</v>
      </c>
      <c r="C20" s="41" t="str">
        <f>VLOOKUP(Ruimtestaat[[#This Row],[Code]],Locaties[#All],3,FALSE)</f>
        <v>Grote Haarsekade 123</v>
      </c>
      <c r="D20" s="41" t="str">
        <f>VLOOKUP(Ruimtestaat[[#This Row],[Code]],Locaties[#All],4,FALSE)</f>
        <v>Gorinchem</v>
      </c>
      <c r="E20" s="32"/>
      <c r="F20" s="32" t="s">
        <v>121</v>
      </c>
      <c r="G20" s="122" t="s">
        <v>405</v>
      </c>
      <c r="H20" s="34" t="s">
        <v>148</v>
      </c>
      <c r="I20" s="32">
        <v>5</v>
      </c>
      <c r="J20" s="123" t="str">
        <f>VLOOKUP(Ruimtestaat[[#This Row],[Ruimte code]],Ruimtegroepen[[#All],[Code]:[Ruimte omschrijving]],2,FALSE)</f>
        <v>Sanitair</v>
      </c>
      <c r="K20" s="32" t="s">
        <v>19</v>
      </c>
      <c r="L20" s="34" t="s">
        <v>438</v>
      </c>
      <c r="M20" s="124">
        <v>6</v>
      </c>
      <c r="N20" s="32"/>
    </row>
    <row r="21" spans="1:14" s="5" customFormat="1" ht="15" customHeight="1">
      <c r="A21" s="32">
        <v>2</v>
      </c>
      <c r="B21" s="41" t="str">
        <f>VLOOKUP(Ruimtestaat[[#This Row],[Code]],Locaties[[Code]:[Locatie]],2,FALSE)</f>
        <v>Gilde Vakcollege</v>
      </c>
      <c r="C21" s="41" t="str">
        <f>VLOOKUP(Ruimtestaat[[#This Row],[Code]],Locaties[#All],3,FALSE)</f>
        <v>Grote Haarsekade 123</v>
      </c>
      <c r="D21" s="41" t="str">
        <f>VLOOKUP(Ruimtestaat[[#This Row],[Code]],Locaties[#All],4,FALSE)</f>
        <v>Gorinchem</v>
      </c>
      <c r="E21" s="32"/>
      <c r="F21" s="32" t="s">
        <v>121</v>
      </c>
      <c r="G21" s="122" t="s">
        <v>406</v>
      </c>
      <c r="H21" s="34" t="s">
        <v>148</v>
      </c>
      <c r="I21" s="32">
        <v>5</v>
      </c>
      <c r="J21" s="123" t="str">
        <f>VLOOKUP(Ruimtestaat[[#This Row],[Ruimte code]],Ruimtegroepen[[#All],[Code]:[Ruimte omschrijving]],2,FALSE)</f>
        <v>Sanitair</v>
      </c>
      <c r="K21" s="32" t="s">
        <v>19</v>
      </c>
      <c r="L21" s="34" t="s">
        <v>438</v>
      </c>
      <c r="M21" s="124">
        <v>4.37</v>
      </c>
      <c r="N21" s="32"/>
    </row>
    <row r="22" spans="1:14" s="5" customFormat="1" ht="15" customHeight="1">
      <c r="A22" s="32">
        <v>2</v>
      </c>
      <c r="B22" s="41" t="str">
        <f>VLOOKUP(Ruimtestaat[[#This Row],[Code]],Locaties[[Code]:[Locatie]],2,FALSE)</f>
        <v>Gilde Vakcollege</v>
      </c>
      <c r="C22" s="41" t="str">
        <f>VLOOKUP(Ruimtestaat[[#This Row],[Code]],Locaties[#All],3,FALSE)</f>
        <v>Grote Haarsekade 123</v>
      </c>
      <c r="D22" s="41" t="str">
        <f>VLOOKUP(Ruimtestaat[[#This Row],[Code]],Locaties[#All],4,FALSE)</f>
        <v>Gorinchem</v>
      </c>
      <c r="E22" s="32"/>
      <c r="F22" s="32" t="s">
        <v>121</v>
      </c>
      <c r="G22" s="122" t="s">
        <v>407</v>
      </c>
      <c r="H22" s="34" t="s">
        <v>423</v>
      </c>
      <c r="I22" s="32">
        <v>15</v>
      </c>
      <c r="J22" s="123" t="str">
        <f>VLOOKUP(Ruimtestaat[[#This Row],[Ruimte code]],Ruimtegroepen[[#All],[Code]:[Ruimte omschrijving]],2,FALSE)</f>
        <v>Keuken/pantry</v>
      </c>
      <c r="K22" s="32" t="s">
        <v>19</v>
      </c>
      <c r="L22" s="34" t="s">
        <v>438</v>
      </c>
      <c r="M22" s="124">
        <v>28.9</v>
      </c>
      <c r="N22" s="32"/>
    </row>
    <row r="23" spans="1:14" s="5" customFormat="1" ht="15" customHeight="1">
      <c r="A23" s="32">
        <v>2</v>
      </c>
      <c r="B23" s="41" t="str">
        <f>VLOOKUP(Ruimtestaat[[#This Row],[Code]],Locaties[[Code]:[Locatie]],2,FALSE)</f>
        <v>Gilde Vakcollege</v>
      </c>
      <c r="C23" s="41" t="str">
        <f>VLOOKUP(Ruimtestaat[[#This Row],[Code]],Locaties[#All],3,FALSE)</f>
        <v>Grote Haarsekade 123</v>
      </c>
      <c r="D23" s="41" t="str">
        <f>VLOOKUP(Ruimtestaat[[#This Row],[Code]],Locaties[#All],4,FALSE)</f>
        <v>Gorinchem</v>
      </c>
      <c r="E23" s="32"/>
      <c r="F23" s="32" t="s">
        <v>121</v>
      </c>
      <c r="G23" s="122" t="s">
        <v>408</v>
      </c>
      <c r="H23" s="34" t="s">
        <v>424</v>
      </c>
      <c r="I23" s="32">
        <v>7</v>
      </c>
      <c r="J23" s="123" t="str">
        <f>VLOOKUP(Ruimtestaat[[#This Row],[Ruimte code]],Ruimtegroepen[[#All],[Code]:[Ruimte omschrijving]],2,FALSE)</f>
        <v>Entree</v>
      </c>
      <c r="K23" s="32" t="s">
        <v>19</v>
      </c>
      <c r="L23" s="34" t="s">
        <v>438</v>
      </c>
      <c r="M23" s="124">
        <v>19.28</v>
      </c>
      <c r="N23" s="32"/>
    </row>
    <row r="24" spans="1:14" s="5" customFormat="1" ht="15" customHeight="1">
      <c r="A24" s="32">
        <v>2</v>
      </c>
      <c r="B24" s="41" t="str">
        <f>VLOOKUP(Ruimtestaat[[#This Row],[Code]],Locaties[[Code]:[Locatie]],2,FALSE)</f>
        <v>Gilde Vakcollege</v>
      </c>
      <c r="C24" s="41" t="str">
        <f>VLOOKUP(Ruimtestaat[[#This Row],[Code]],Locaties[#All],3,FALSE)</f>
        <v>Grote Haarsekade 123</v>
      </c>
      <c r="D24" s="41" t="str">
        <f>VLOOKUP(Ruimtestaat[[#This Row],[Code]],Locaties[#All],4,FALSE)</f>
        <v>Gorinchem</v>
      </c>
      <c r="E24" s="32"/>
      <c r="F24" s="32" t="s">
        <v>121</v>
      </c>
      <c r="G24" s="122" t="s">
        <v>409</v>
      </c>
      <c r="H24" s="34" t="s">
        <v>128</v>
      </c>
      <c r="I24" s="32">
        <v>6</v>
      </c>
      <c r="J24" s="123" t="str">
        <f>VLOOKUP(Ruimtestaat[[#This Row],[Ruimte code]],Ruimtegroepen[[#All],[Code]:[Ruimte omschrijving]],2,FALSE)</f>
        <v>Gangen/hallen</v>
      </c>
      <c r="K24" s="32" t="s">
        <v>19</v>
      </c>
      <c r="L24" s="34" t="s">
        <v>438</v>
      </c>
      <c r="M24" s="124">
        <v>82.1</v>
      </c>
      <c r="N24" s="32"/>
    </row>
    <row r="25" spans="1:14" s="5" customFormat="1" ht="15" customHeight="1">
      <c r="A25" s="32">
        <v>2</v>
      </c>
      <c r="B25" s="41" t="str">
        <f>VLOOKUP(Ruimtestaat[[#This Row],[Code]],Locaties[[Code]:[Locatie]],2,FALSE)</f>
        <v>Gilde Vakcollege</v>
      </c>
      <c r="C25" s="41" t="str">
        <f>VLOOKUP(Ruimtestaat[[#This Row],[Code]],Locaties[#All],3,FALSE)</f>
        <v>Grote Haarsekade 123</v>
      </c>
      <c r="D25" s="41" t="str">
        <f>VLOOKUP(Ruimtestaat[[#This Row],[Code]],Locaties[#All],4,FALSE)</f>
        <v>Gorinchem</v>
      </c>
      <c r="E25" s="32"/>
      <c r="F25" s="32" t="s">
        <v>121</v>
      </c>
      <c r="G25" s="122" t="s">
        <v>410</v>
      </c>
      <c r="H25" s="34" t="s">
        <v>149</v>
      </c>
      <c r="I25" s="32">
        <v>5</v>
      </c>
      <c r="J25" s="123" t="str">
        <f>VLOOKUP(Ruimtestaat[[#This Row],[Ruimte code]],Ruimtegroepen[[#All],[Code]:[Ruimte omschrijving]],2,FALSE)</f>
        <v>Sanitair</v>
      </c>
      <c r="K25" s="32" t="s">
        <v>19</v>
      </c>
      <c r="L25" s="34" t="s">
        <v>438</v>
      </c>
      <c r="M25" s="124">
        <v>3.2</v>
      </c>
      <c r="N25" s="32"/>
    </row>
    <row r="26" spans="1:14" s="5" customFormat="1" ht="15" customHeight="1">
      <c r="A26" s="32">
        <v>2</v>
      </c>
      <c r="B26" s="41" t="str">
        <f>VLOOKUP(Ruimtestaat[[#This Row],[Code]],Locaties[[Code]:[Locatie]],2,FALSE)</f>
        <v>Gilde Vakcollege</v>
      </c>
      <c r="C26" s="41" t="str">
        <f>VLOOKUP(Ruimtestaat[[#This Row],[Code]],Locaties[#All],3,FALSE)</f>
        <v>Grote Haarsekade 123</v>
      </c>
      <c r="D26" s="41" t="str">
        <f>VLOOKUP(Ruimtestaat[[#This Row],[Code]],Locaties[#All],4,FALSE)</f>
        <v>Gorinchem</v>
      </c>
      <c r="E26" s="32"/>
      <c r="F26" s="32" t="s">
        <v>121</v>
      </c>
      <c r="G26" s="122" t="s">
        <v>411</v>
      </c>
      <c r="H26" s="34" t="s">
        <v>309</v>
      </c>
      <c r="I26" s="32">
        <v>1</v>
      </c>
      <c r="J26" s="123" t="str">
        <f>VLOOKUP(Ruimtestaat[[#This Row],[Ruimte code]],Ruimtegroepen[[#All],[Code]:[Ruimte omschrijving]],2,FALSE)</f>
        <v>Magazijnen/bergingen</v>
      </c>
      <c r="K26" s="32" t="s">
        <v>19</v>
      </c>
      <c r="L26" s="34" t="s">
        <v>438</v>
      </c>
      <c r="M26" s="124">
        <v>2.2999999999999998</v>
      </c>
      <c r="N26" s="32"/>
    </row>
    <row r="27" spans="1:14" s="5" customFormat="1" ht="15" customHeight="1">
      <c r="A27" s="32">
        <v>2</v>
      </c>
      <c r="B27" s="41" t="str">
        <f>VLOOKUP(Ruimtestaat[[#This Row],[Code]],Locaties[[Code]:[Locatie]],2,FALSE)</f>
        <v>Gilde Vakcollege</v>
      </c>
      <c r="C27" s="41" t="str">
        <f>VLOOKUP(Ruimtestaat[[#This Row],[Code]],Locaties[#All],3,FALSE)</f>
        <v>Grote Haarsekade 123</v>
      </c>
      <c r="D27" s="41" t="str">
        <f>VLOOKUP(Ruimtestaat[[#This Row],[Code]],Locaties[#All],4,FALSE)</f>
        <v>Gorinchem</v>
      </c>
      <c r="E27" s="32"/>
      <c r="F27" s="32" t="s">
        <v>121</v>
      </c>
      <c r="G27" s="122" t="s">
        <v>412</v>
      </c>
      <c r="H27" s="34" t="s">
        <v>148</v>
      </c>
      <c r="I27" s="32">
        <v>5</v>
      </c>
      <c r="J27" s="123" t="str">
        <f>VLOOKUP(Ruimtestaat[[#This Row],[Ruimte code]],Ruimtegroepen[[#All],[Code]:[Ruimte omschrijving]],2,FALSE)</f>
        <v>Sanitair</v>
      </c>
      <c r="K27" s="32" t="s">
        <v>19</v>
      </c>
      <c r="L27" s="34" t="s">
        <v>438</v>
      </c>
      <c r="M27" s="124">
        <v>5.6</v>
      </c>
      <c r="N27" s="32"/>
    </row>
    <row r="28" spans="1:14" s="5" customFormat="1" ht="15" customHeight="1">
      <c r="A28" s="32">
        <v>2</v>
      </c>
      <c r="B28" s="41" t="str">
        <f>VLOOKUP(Ruimtestaat[[#This Row],[Code]],Locaties[[Code]:[Locatie]],2,FALSE)</f>
        <v>Gilde Vakcollege</v>
      </c>
      <c r="C28" s="41" t="str">
        <f>VLOOKUP(Ruimtestaat[[#This Row],[Code]],Locaties[#All],3,FALSE)</f>
        <v>Grote Haarsekade 123</v>
      </c>
      <c r="D28" s="41" t="str">
        <f>VLOOKUP(Ruimtestaat[[#This Row],[Code]],Locaties[#All],4,FALSE)</f>
        <v>Gorinchem</v>
      </c>
      <c r="E28" s="32"/>
      <c r="F28" s="32" t="s">
        <v>121</v>
      </c>
      <c r="G28" s="122" t="s">
        <v>413</v>
      </c>
      <c r="H28" s="34" t="s">
        <v>425</v>
      </c>
      <c r="I28" s="32">
        <v>5</v>
      </c>
      <c r="J28" s="123" t="str">
        <f>VLOOKUP(Ruimtestaat[[#This Row],[Ruimte code]],Ruimtegroepen[[#All],[Code]:[Ruimte omschrijving]],2,FALSE)</f>
        <v>Sanitair</v>
      </c>
      <c r="K28" s="32" t="s">
        <v>19</v>
      </c>
      <c r="L28" s="34" t="s">
        <v>438</v>
      </c>
      <c r="M28" s="124">
        <v>13.5</v>
      </c>
      <c r="N28" s="32"/>
    </row>
    <row r="29" spans="1:14" s="5" customFormat="1" ht="15" customHeight="1">
      <c r="A29" s="32">
        <v>2</v>
      </c>
      <c r="B29" s="41" t="str">
        <f>VLOOKUP(Ruimtestaat[[#This Row],[Code]],Locaties[[Code]:[Locatie]],2,FALSE)</f>
        <v>Gilde Vakcollege</v>
      </c>
      <c r="C29" s="41" t="str">
        <f>VLOOKUP(Ruimtestaat[[#This Row],[Code]],Locaties[#All],3,FALSE)</f>
        <v>Grote Haarsekade 123</v>
      </c>
      <c r="D29" s="41" t="str">
        <f>VLOOKUP(Ruimtestaat[[#This Row],[Code]],Locaties[#All],4,FALSE)</f>
        <v>Gorinchem</v>
      </c>
      <c r="E29" s="32"/>
      <c r="F29" s="32" t="s">
        <v>121</v>
      </c>
      <c r="G29" s="122" t="s">
        <v>414</v>
      </c>
      <c r="H29" s="34" t="s">
        <v>296</v>
      </c>
      <c r="I29" s="32">
        <v>2</v>
      </c>
      <c r="J29" s="123" t="str">
        <f>VLOOKUP(Ruimtestaat[[#This Row],[Ruimte code]],Ruimtegroepen[[#All],[Code]:[Ruimte omschrijving]],2,FALSE)</f>
        <v>Kantoren</v>
      </c>
      <c r="K29" s="32" t="s">
        <v>19</v>
      </c>
      <c r="L29" s="34" t="s">
        <v>438</v>
      </c>
      <c r="M29" s="124">
        <v>11.3</v>
      </c>
      <c r="N29" s="32"/>
    </row>
    <row r="30" spans="1:14" s="5" customFormat="1" ht="15" customHeight="1">
      <c r="A30" s="32">
        <v>2</v>
      </c>
      <c r="B30" s="41" t="str">
        <f>VLOOKUP(Ruimtestaat[[#This Row],[Code]],Locaties[[Code]:[Locatie]],2,FALSE)</f>
        <v>Gilde Vakcollege</v>
      </c>
      <c r="C30" s="41" t="str">
        <f>VLOOKUP(Ruimtestaat[[#This Row],[Code]],Locaties[#All],3,FALSE)</f>
        <v>Grote Haarsekade 123</v>
      </c>
      <c r="D30" s="41" t="str">
        <f>VLOOKUP(Ruimtestaat[[#This Row],[Code]],Locaties[#All],4,FALSE)</f>
        <v>Gorinchem</v>
      </c>
      <c r="E30" s="32"/>
      <c r="F30" s="32" t="s">
        <v>121</v>
      </c>
      <c r="G30" s="122" t="s">
        <v>415</v>
      </c>
      <c r="H30" s="34" t="s">
        <v>426</v>
      </c>
      <c r="I30" s="32">
        <v>6</v>
      </c>
      <c r="J30" s="123" t="str">
        <f>VLOOKUP(Ruimtestaat[[#This Row],[Ruimte code]],Ruimtegroepen[[#All],[Code]:[Ruimte omschrijving]],2,FALSE)</f>
        <v>Gangen/hallen</v>
      </c>
      <c r="K30" s="32" t="s">
        <v>19</v>
      </c>
      <c r="L30" s="34" t="s">
        <v>438</v>
      </c>
      <c r="M30" s="124">
        <v>821.8</v>
      </c>
      <c r="N30" s="32"/>
    </row>
    <row r="31" spans="1:14" s="5" customFormat="1" ht="15" customHeight="1">
      <c r="A31" s="32">
        <v>2</v>
      </c>
      <c r="B31" s="41" t="str">
        <f>VLOOKUP(Ruimtestaat[[#This Row],[Code]],Locaties[[Code]:[Locatie]],2,FALSE)</f>
        <v>Gilde Vakcollege</v>
      </c>
      <c r="C31" s="41" t="str">
        <f>VLOOKUP(Ruimtestaat[[#This Row],[Code]],Locaties[#All],3,FALSE)</f>
        <v>Grote Haarsekade 123</v>
      </c>
      <c r="D31" s="41" t="str">
        <f>VLOOKUP(Ruimtestaat[[#This Row],[Code]],Locaties[#All],4,FALSE)</f>
        <v>Gorinchem</v>
      </c>
      <c r="E31" s="32"/>
      <c r="F31" s="32" t="s">
        <v>121</v>
      </c>
      <c r="G31" s="122" t="s">
        <v>415</v>
      </c>
      <c r="H31" s="34" t="s">
        <v>426</v>
      </c>
      <c r="I31" s="32">
        <v>6</v>
      </c>
      <c r="J31" s="123" t="str">
        <f>VLOOKUP(Ruimtestaat[[#This Row],[Ruimte code]],Ruimtegroepen[[#All],[Code]:[Ruimte omschrijving]],2,FALSE)</f>
        <v>Gangen/hallen</v>
      </c>
      <c r="K31" s="32" t="s">
        <v>92</v>
      </c>
      <c r="L31" s="34" t="s">
        <v>439</v>
      </c>
      <c r="M31" s="124">
        <v>130</v>
      </c>
      <c r="N31" s="32"/>
    </row>
    <row r="32" spans="1:14" s="5" customFormat="1" ht="15" customHeight="1">
      <c r="A32" s="32">
        <v>2</v>
      </c>
      <c r="B32" s="41" t="str">
        <f>VLOOKUP(Ruimtestaat[[#This Row],[Code]],Locaties[[Code]:[Locatie]],2,FALSE)</f>
        <v>Gilde Vakcollege</v>
      </c>
      <c r="C32" s="41" t="str">
        <f>VLOOKUP(Ruimtestaat[[#This Row],[Code]],Locaties[#All],3,FALSE)</f>
        <v>Grote Haarsekade 123</v>
      </c>
      <c r="D32" s="41" t="str">
        <f>VLOOKUP(Ruimtestaat[[#This Row],[Code]],Locaties[#All],4,FALSE)</f>
        <v>Gorinchem</v>
      </c>
      <c r="E32" s="32"/>
      <c r="F32" s="32" t="s">
        <v>121</v>
      </c>
      <c r="G32" s="122" t="s">
        <v>312</v>
      </c>
      <c r="H32" s="34" t="s">
        <v>427</v>
      </c>
      <c r="I32" s="32">
        <v>6</v>
      </c>
      <c r="J32" s="123" t="str">
        <f>VLOOKUP(Ruimtestaat[[#This Row],[Ruimte code]],Ruimtegroepen[[#All],[Code]:[Ruimte omschrijving]],2,FALSE)</f>
        <v>Gangen/hallen</v>
      </c>
      <c r="K32" s="32" t="s">
        <v>19</v>
      </c>
      <c r="L32" s="34" t="s">
        <v>438</v>
      </c>
      <c r="M32" s="124">
        <v>951.8</v>
      </c>
      <c r="N32" s="32"/>
    </row>
    <row r="33" spans="1:14" s="5" customFormat="1" ht="15" customHeight="1">
      <c r="A33" s="32">
        <v>2</v>
      </c>
      <c r="B33" s="41" t="str">
        <f>VLOOKUP(Ruimtestaat[[#This Row],[Code]],Locaties[[Code]:[Locatie]],2,FALSE)</f>
        <v>Gilde Vakcollege</v>
      </c>
      <c r="C33" s="41" t="str">
        <f>VLOOKUP(Ruimtestaat[[#This Row],[Code]],Locaties[#All],3,FALSE)</f>
        <v>Grote Haarsekade 123</v>
      </c>
      <c r="D33" s="41" t="str">
        <f>VLOOKUP(Ruimtestaat[[#This Row],[Code]],Locaties[#All],4,FALSE)</f>
        <v>Gorinchem</v>
      </c>
      <c r="E33" s="32"/>
      <c r="F33" s="32" t="s">
        <v>121</v>
      </c>
      <c r="G33" s="122" t="s">
        <v>416</v>
      </c>
      <c r="H33" s="34" t="s">
        <v>128</v>
      </c>
      <c r="I33" s="32">
        <v>6</v>
      </c>
      <c r="J33" s="123" t="str">
        <f>VLOOKUP(Ruimtestaat[[#This Row],[Ruimte code]],Ruimtegroepen[[#All],[Code]:[Ruimte omschrijving]],2,FALSE)</f>
        <v>Gangen/hallen</v>
      </c>
      <c r="K33" s="32" t="s">
        <v>19</v>
      </c>
      <c r="L33" s="34" t="s">
        <v>438</v>
      </c>
      <c r="M33" s="124">
        <v>29.8</v>
      </c>
      <c r="N33" s="32"/>
    </row>
    <row r="34" spans="1:14" s="5" customFormat="1" ht="15" customHeight="1">
      <c r="A34" s="32">
        <v>2</v>
      </c>
      <c r="B34" s="41" t="str">
        <f>VLOOKUP(Ruimtestaat[[#This Row],[Code]],Locaties[[Code]:[Locatie]],2,FALSE)</f>
        <v>Gilde Vakcollege</v>
      </c>
      <c r="C34" s="41" t="str">
        <f>VLOOKUP(Ruimtestaat[[#This Row],[Code]],Locaties[#All],3,FALSE)</f>
        <v>Grote Haarsekade 123</v>
      </c>
      <c r="D34" s="41" t="str">
        <f>VLOOKUP(Ruimtestaat[[#This Row],[Code]],Locaties[#All],4,FALSE)</f>
        <v>Gorinchem</v>
      </c>
      <c r="E34" s="32"/>
      <c r="F34" s="32" t="s">
        <v>121</v>
      </c>
      <c r="G34" s="122" t="s">
        <v>417</v>
      </c>
      <c r="H34" s="34" t="s">
        <v>428</v>
      </c>
      <c r="I34" s="32">
        <v>6</v>
      </c>
      <c r="J34" s="123" t="str">
        <f>VLOOKUP(Ruimtestaat[[#This Row],[Ruimte code]],Ruimtegroepen[[#All],[Code]:[Ruimte omschrijving]],2,FALSE)</f>
        <v>Gangen/hallen</v>
      </c>
      <c r="K34" s="32" t="s">
        <v>19</v>
      </c>
      <c r="L34" s="34" t="s">
        <v>438</v>
      </c>
      <c r="M34" s="124">
        <v>951.8</v>
      </c>
      <c r="N34" s="32"/>
    </row>
    <row r="35" spans="1:14" s="5" customFormat="1" ht="15" customHeight="1">
      <c r="A35" s="32">
        <v>2</v>
      </c>
      <c r="B35" s="41" t="str">
        <f>VLOOKUP(Ruimtestaat[[#This Row],[Code]],Locaties[[Code]:[Locatie]],2,FALSE)</f>
        <v>Gilde Vakcollege</v>
      </c>
      <c r="C35" s="41" t="str">
        <f>VLOOKUP(Ruimtestaat[[#This Row],[Code]],Locaties[#All],3,FALSE)</f>
        <v>Grote Haarsekade 123</v>
      </c>
      <c r="D35" s="41" t="str">
        <f>VLOOKUP(Ruimtestaat[[#This Row],[Code]],Locaties[#All],4,FALSE)</f>
        <v>Gorinchem</v>
      </c>
      <c r="E35" s="32"/>
      <c r="F35" s="32" t="s">
        <v>121</v>
      </c>
      <c r="G35" s="122" t="s">
        <v>429</v>
      </c>
      <c r="H35" s="34" t="s">
        <v>504</v>
      </c>
      <c r="I35" s="32">
        <v>16</v>
      </c>
      <c r="J35" s="123" t="str">
        <f>VLOOKUP(Ruimtestaat[[#This Row],[Ruimte code]],Ruimtegroepen[[#All],[Code]:[Ruimte omschrijving]],2,FALSE)</f>
        <v>Leslokalen</v>
      </c>
      <c r="K35" s="32" t="s">
        <v>19</v>
      </c>
      <c r="L35" s="34" t="s">
        <v>438</v>
      </c>
      <c r="M35" s="124">
        <v>55</v>
      </c>
      <c r="N35" s="32"/>
    </row>
    <row r="36" spans="1:14" s="5" customFormat="1" ht="15" customHeight="1">
      <c r="A36" s="32">
        <v>2</v>
      </c>
      <c r="B36" s="41" t="str">
        <f>VLOOKUP(Ruimtestaat[[#This Row],[Code]],Locaties[[Code]:[Locatie]],2,FALSE)</f>
        <v>Gilde Vakcollege</v>
      </c>
      <c r="C36" s="41" t="str">
        <f>VLOOKUP(Ruimtestaat[[#This Row],[Code]],Locaties[#All],3,FALSE)</f>
        <v>Grote Haarsekade 123</v>
      </c>
      <c r="D36" s="41" t="str">
        <f>VLOOKUP(Ruimtestaat[[#This Row],[Code]],Locaties[#All],4,FALSE)</f>
        <v>Gorinchem</v>
      </c>
      <c r="E36" s="32"/>
      <c r="F36" s="32" t="s">
        <v>121</v>
      </c>
      <c r="G36" s="122" t="s">
        <v>430</v>
      </c>
      <c r="H36" s="34" t="s">
        <v>504</v>
      </c>
      <c r="I36" s="32">
        <v>16</v>
      </c>
      <c r="J36" s="123" t="str">
        <f>VLOOKUP(Ruimtestaat[[#This Row],[Ruimte code]],Ruimtegroepen[[#All],[Code]:[Ruimte omschrijving]],2,FALSE)</f>
        <v>Leslokalen</v>
      </c>
      <c r="K36" s="32" t="s">
        <v>19</v>
      </c>
      <c r="L36" s="34" t="s">
        <v>438</v>
      </c>
      <c r="M36" s="124">
        <v>61.6</v>
      </c>
      <c r="N36" s="32"/>
    </row>
    <row r="37" spans="1:14" s="5" customFormat="1" ht="15" customHeight="1">
      <c r="A37" s="32">
        <v>2</v>
      </c>
      <c r="B37" s="41" t="str">
        <f>VLOOKUP(Ruimtestaat[[#This Row],[Code]],Locaties[[Code]:[Locatie]],2,FALSE)</f>
        <v>Gilde Vakcollege</v>
      </c>
      <c r="C37" s="41" t="str">
        <f>VLOOKUP(Ruimtestaat[[#This Row],[Code]],Locaties[#All],3,FALSE)</f>
        <v>Grote Haarsekade 123</v>
      </c>
      <c r="D37" s="41" t="str">
        <f>VLOOKUP(Ruimtestaat[[#This Row],[Code]],Locaties[#All],4,FALSE)</f>
        <v>Gorinchem</v>
      </c>
      <c r="E37" s="32"/>
      <c r="F37" s="32" t="s">
        <v>121</v>
      </c>
      <c r="G37" s="122" t="s">
        <v>431</v>
      </c>
      <c r="H37" s="34" t="s">
        <v>505</v>
      </c>
      <c r="I37" s="32">
        <v>14</v>
      </c>
      <c r="J37" s="123" t="str">
        <f>VLOOKUP(Ruimtestaat[[#This Row],[Ruimte code]],Ruimtegroepen[[#All],[Code]:[Ruimte omschrijving]],2,FALSE)</f>
        <v>Praktijklokalen</v>
      </c>
      <c r="K37" s="32" t="s">
        <v>19</v>
      </c>
      <c r="L37" s="34" t="s">
        <v>438</v>
      </c>
      <c r="M37" s="124">
        <v>173.3</v>
      </c>
      <c r="N37" s="32"/>
    </row>
    <row r="38" spans="1:14" s="5" customFormat="1" ht="15" customHeight="1">
      <c r="A38" s="32">
        <v>2</v>
      </c>
      <c r="B38" s="41" t="str">
        <f>VLOOKUP(Ruimtestaat[[#This Row],[Code]],Locaties[[Code]:[Locatie]],2,FALSE)</f>
        <v>Gilde Vakcollege</v>
      </c>
      <c r="C38" s="41" t="str">
        <f>VLOOKUP(Ruimtestaat[[#This Row],[Code]],Locaties[#All],3,FALSE)</f>
        <v>Grote Haarsekade 123</v>
      </c>
      <c r="D38" s="41" t="str">
        <f>VLOOKUP(Ruimtestaat[[#This Row],[Code]],Locaties[#All],4,FALSE)</f>
        <v>Gorinchem</v>
      </c>
      <c r="E38" s="32"/>
      <c r="F38" s="32" t="s">
        <v>121</v>
      </c>
      <c r="G38" s="122"/>
      <c r="H38" s="34" t="s">
        <v>506</v>
      </c>
      <c r="I38" s="32">
        <v>14</v>
      </c>
      <c r="J38" s="123" t="str">
        <f>VLOOKUP(Ruimtestaat[[#This Row],[Ruimte code]],Ruimtegroepen[[#All],[Code]:[Ruimte omschrijving]],2,FALSE)</f>
        <v>Praktijklokalen</v>
      </c>
      <c r="K38" s="32" t="s">
        <v>19</v>
      </c>
      <c r="L38" s="34" t="s">
        <v>438</v>
      </c>
      <c r="M38" s="124">
        <v>10.3</v>
      </c>
      <c r="N38" s="32"/>
    </row>
    <row r="39" spans="1:14" s="5" customFormat="1" ht="15" customHeight="1">
      <c r="A39" s="32">
        <v>2</v>
      </c>
      <c r="B39" s="41" t="str">
        <f>VLOOKUP(Ruimtestaat[[#This Row],[Code]],Locaties[[Code]:[Locatie]],2,FALSE)</f>
        <v>Gilde Vakcollege</v>
      </c>
      <c r="C39" s="41" t="str">
        <f>VLOOKUP(Ruimtestaat[[#This Row],[Code]],Locaties[#All],3,FALSE)</f>
        <v>Grote Haarsekade 123</v>
      </c>
      <c r="D39" s="41" t="str">
        <f>VLOOKUP(Ruimtestaat[[#This Row],[Code]],Locaties[#All],4,FALSE)</f>
        <v>Gorinchem</v>
      </c>
      <c r="E39" s="32"/>
      <c r="F39" s="32" t="s">
        <v>121</v>
      </c>
      <c r="G39" s="122"/>
      <c r="H39" s="34" t="s">
        <v>507</v>
      </c>
      <c r="I39" s="32">
        <v>14</v>
      </c>
      <c r="J39" s="123" t="str">
        <f>VLOOKUP(Ruimtestaat[[#This Row],[Ruimte code]],Ruimtegroepen[[#All],[Code]:[Ruimte omschrijving]],2,FALSE)</f>
        <v>Praktijklokalen</v>
      </c>
      <c r="K39" s="32" t="s">
        <v>19</v>
      </c>
      <c r="L39" s="34" t="s">
        <v>438</v>
      </c>
      <c r="M39" s="124">
        <v>15</v>
      </c>
      <c r="N39" s="32"/>
    </row>
    <row r="40" spans="1:14" s="5" customFormat="1" ht="15" customHeight="1">
      <c r="A40" s="32">
        <v>2</v>
      </c>
      <c r="B40" s="41" t="str">
        <f>VLOOKUP(Ruimtestaat[[#This Row],[Code]],Locaties[[Code]:[Locatie]],2,FALSE)</f>
        <v>Gilde Vakcollege</v>
      </c>
      <c r="C40" s="41" t="str">
        <f>VLOOKUP(Ruimtestaat[[#This Row],[Code]],Locaties[#All],3,FALSE)</f>
        <v>Grote Haarsekade 123</v>
      </c>
      <c r="D40" s="41" t="str">
        <f>VLOOKUP(Ruimtestaat[[#This Row],[Code]],Locaties[#All],4,FALSE)</f>
        <v>Gorinchem</v>
      </c>
      <c r="E40" s="32"/>
      <c r="F40" s="32" t="s">
        <v>121</v>
      </c>
      <c r="G40" s="122"/>
      <c r="H40" s="34" t="s">
        <v>508</v>
      </c>
      <c r="I40" s="32">
        <v>14</v>
      </c>
      <c r="J40" s="123" t="str">
        <f>VLOOKUP(Ruimtestaat[[#This Row],[Ruimte code]],Ruimtegroepen[[#All],[Code]:[Ruimte omschrijving]],2,FALSE)</f>
        <v>Praktijklokalen</v>
      </c>
      <c r="K40" s="32" t="s">
        <v>19</v>
      </c>
      <c r="L40" s="34" t="s">
        <v>438</v>
      </c>
      <c r="M40" s="124">
        <v>48.6</v>
      </c>
      <c r="N40" s="32"/>
    </row>
    <row r="41" spans="1:14" s="5" customFormat="1" ht="15" customHeight="1">
      <c r="A41" s="32">
        <v>2</v>
      </c>
      <c r="B41" s="41" t="str">
        <f>VLOOKUP(Ruimtestaat[[#This Row],[Code]],Locaties[[Code]:[Locatie]],2,FALSE)</f>
        <v>Gilde Vakcollege</v>
      </c>
      <c r="C41" s="41" t="str">
        <f>VLOOKUP(Ruimtestaat[[#This Row],[Code]],Locaties[#All],3,FALSE)</f>
        <v>Grote Haarsekade 123</v>
      </c>
      <c r="D41" s="41" t="str">
        <f>VLOOKUP(Ruimtestaat[[#This Row],[Code]],Locaties[#All],4,FALSE)</f>
        <v>Gorinchem</v>
      </c>
      <c r="E41" s="32"/>
      <c r="F41" s="32" t="s">
        <v>121</v>
      </c>
      <c r="G41" s="122" t="s">
        <v>432</v>
      </c>
      <c r="H41" s="34" t="s">
        <v>509</v>
      </c>
      <c r="I41" s="32">
        <v>14</v>
      </c>
      <c r="J41" s="123" t="str">
        <f>VLOOKUP(Ruimtestaat[[#This Row],[Ruimte code]],Ruimtegroepen[[#All],[Code]:[Ruimte omschrijving]],2,FALSE)</f>
        <v>Praktijklokalen</v>
      </c>
      <c r="K41" s="32" t="s">
        <v>19</v>
      </c>
      <c r="L41" s="34" t="s">
        <v>438</v>
      </c>
      <c r="M41" s="124">
        <v>122.3</v>
      </c>
      <c r="N41" s="32"/>
    </row>
    <row r="42" spans="1:14" s="5" customFormat="1" ht="15" customHeight="1">
      <c r="A42" s="32">
        <v>2</v>
      </c>
      <c r="B42" s="41" t="str">
        <f>VLOOKUP(Ruimtestaat[[#This Row],[Code]],Locaties[[Code]:[Locatie]],2,FALSE)</f>
        <v>Gilde Vakcollege</v>
      </c>
      <c r="C42" s="41" t="str">
        <f>VLOOKUP(Ruimtestaat[[#This Row],[Code]],Locaties[#All],3,FALSE)</f>
        <v>Grote Haarsekade 123</v>
      </c>
      <c r="D42" s="41" t="str">
        <f>VLOOKUP(Ruimtestaat[[#This Row],[Code]],Locaties[#All],4,FALSE)</f>
        <v>Gorinchem</v>
      </c>
      <c r="E42" s="32"/>
      <c r="F42" s="32" t="s">
        <v>121</v>
      </c>
      <c r="G42" s="122"/>
      <c r="H42" s="34" t="s">
        <v>510</v>
      </c>
      <c r="I42" s="32">
        <v>14</v>
      </c>
      <c r="J42" s="123" t="str">
        <f>VLOOKUP(Ruimtestaat[[#This Row],[Ruimte code]],Ruimtegroepen[[#All],[Code]:[Ruimte omschrijving]],2,FALSE)</f>
        <v>Praktijklokalen</v>
      </c>
      <c r="K42" s="32" t="s">
        <v>19</v>
      </c>
      <c r="L42" s="34" t="s">
        <v>438</v>
      </c>
      <c r="M42" s="124">
        <v>13.7</v>
      </c>
      <c r="N42" s="32"/>
    </row>
    <row r="43" spans="1:14" s="5" customFormat="1" ht="15" customHeight="1">
      <c r="A43" s="32">
        <v>2</v>
      </c>
      <c r="B43" s="41" t="str">
        <f>VLOOKUP(Ruimtestaat[[#This Row],[Code]],Locaties[[Code]:[Locatie]],2,FALSE)</f>
        <v>Gilde Vakcollege</v>
      </c>
      <c r="C43" s="41" t="str">
        <f>VLOOKUP(Ruimtestaat[[#This Row],[Code]],Locaties[#All],3,FALSE)</f>
        <v>Grote Haarsekade 123</v>
      </c>
      <c r="D43" s="41" t="str">
        <f>VLOOKUP(Ruimtestaat[[#This Row],[Code]],Locaties[#All],4,FALSE)</f>
        <v>Gorinchem</v>
      </c>
      <c r="E43" s="32"/>
      <c r="F43" s="32" t="s">
        <v>121</v>
      </c>
      <c r="G43" s="122" t="s">
        <v>433</v>
      </c>
      <c r="H43" s="34" t="s">
        <v>505</v>
      </c>
      <c r="I43" s="32">
        <v>14</v>
      </c>
      <c r="J43" s="123" t="str">
        <f>VLOOKUP(Ruimtestaat[[#This Row],[Ruimte code]],Ruimtegroepen[[#All],[Code]:[Ruimte omschrijving]],2,FALSE)</f>
        <v>Praktijklokalen</v>
      </c>
      <c r="K43" s="32" t="s">
        <v>19</v>
      </c>
      <c r="L43" s="34" t="s">
        <v>438</v>
      </c>
      <c r="M43" s="124">
        <v>141.1</v>
      </c>
      <c r="N43" s="32"/>
    </row>
    <row r="44" spans="1:14" s="5" customFormat="1" ht="15" customHeight="1">
      <c r="A44" s="32">
        <v>2</v>
      </c>
      <c r="B44" s="41" t="str">
        <f>VLOOKUP(Ruimtestaat[[#This Row],[Code]],Locaties[[Code]:[Locatie]],2,FALSE)</f>
        <v>Gilde Vakcollege</v>
      </c>
      <c r="C44" s="41" t="str">
        <f>VLOOKUP(Ruimtestaat[[#This Row],[Code]],Locaties[#All],3,FALSE)</f>
        <v>Grote Haarsekade 123</v>
      </c>
      <c r="D44" s="41" t="str">
        <f>VLOOKUP(Ruimtestaat[[#This Row],[Code]],Locaties[#All],4,FALSE)</f>
        <v>Gorinchem</v>
      </c>
      <c r="E44" s="32"/>
      <c r="F44" s="32" t="s">
        <v>121</v>
      </c>
      <c r="G44" s="122"/>
      <c r="H44" s="34" t="s">
        <v>506</v>
      </c>
      <c r="I44" s="32">
        <v>14</v>
      </c>
      <c r="J44" s="123" t="str">
        <f>VLOOKUP(Ruimtestaat[[#This Row],[Ruimte code]],Ruimtegroepen[[#All],[Code]:[Ruimte omschrijving]],2,FALSE)</f>
        <v>Praktijklokalen</v>
      </c>
      <c r="K44" s="32" t="s">
        <v>19</v>
      </c>
      <c r="L44" s="34" t="s">
        <v>438</v>
      </c>
      <c r="M44" s="124">
        <v>10.3</v>
      </c>
      <c r="N44" s="32"/>
    </row>
    <row r="45" spans="1:14" s="5" customFormat="1" ht="15" customHeight="1">
      <c r="A45" s="32">
        <v>2</v>
      </c>
      <c r="B45" s="41" t="str">
        <f>VLOOKUP(Ruimtestaat[[#This Row],[Code]],Locaties[[Code]:[Locatie]],2,FALSE)</f>
        <v>Gilde Vakcollege</v>
      </c>
      <c r="C45" s="41" t="str">
        <f>VLOOKUP(Ruimtestaat[[#This Row],[Code]],Locaties[#All],3,FALSE)</f>
        <v>Grote Haarsekade 123</v>
      </c>
      <c r="D45" s="41" t="str">
        <f>VLOOKUP(Ruimtestaat[[#This Row],[Code]],Locaties[#All],4,FALSE)</f>
        <v>Gorinchem</v>
      </c>
      <c r="E45" s="32"/>
      <c r="F45" s="32" t="s">
        <v>121</v>
      </c>
      <c r="G45" s="122"/>
      <c r="H45" s="34" t="s">
        <v>507</v>
      </c>
      <c r="I45" s="32">
        <v>14</v>
      </c>
      <c r="J45" s="123" t="str">
        <f>VLOOKUP(Ruimtestaat[[#This Row],[Ruimte code]],Ruimtegroepen[[#All],[Code]:[Ruimte omschrijving]],2,FALSE)</f>
        <v>Praktijklokalen</v>
      </c>
      <c r="K45" s="32" t="s">
        <v>19</v>
      </c>
      <c r="L45" s="34" t="s">
        <v>438</v>
      </c>
      <c r="M45" s="124">
        <v>15</v>
      </c>
      <c r="N45" s="32"/>
    </row>
    <row r="46" spans="1:14" s="5" customFormat="1" ht="15" customHeight="1">
      <c r="A46" s="32">
        <v>2</v>
      </c>
      <c r="B46" s="41" t="str">
        <f>VLOOKUP(Ruimtestaat[[#This Row],[Code]],Locaties[[Code]:[Locatie]],2,FALSE)</f>
        <v>Gilde Vakcollege</v>
      </c>
      <c r="C46" s="41" t="str">
        <f>VLOOKUP(Ruimtestaat[[#This Row],[Code]],Locaties[#All],3,FALSE)</f>
        <v>Grote Haarsekade 123</v>
      </c>
      <c r="D46" s="41" t="str">
        <f>VLOOKUP(Ruimtestaat[[#This Row],[Code]],Locaties[#All],4,FALSE)</f>
        <v>Gorinchem</v>
      </c>
      <c r="E46" s="32"/>
      <c r="F46" s="32" t="s">
        <v>121</v>
      </c>
      <c r="G46" s="122" t="s">
        <v>434</v>
      </c>
      <c r="H46" s="34" t="s">
        <v>511</v>
      </c>
      <c r="I46" s="32">
        <v>1</v>
      </c>
      <c r="J46" s="123" t="str">
        <f>VLOOKUP(Ruimtestaat[[#This Row],[Ruimte code]],Ruimtegroepen[[#All],[Code]:[Ruimte omschrijving]],2,FALSE)</f>
        <v>Magazijnen/bergingen</v>
      </c>
      <c r="K46" s="32" t="s">
        <v>19</v>
      </c>
      <c r="L46" s="34" t="s">
        <v>438</v>
      </c>
      <c r="M46" s="124">
        <v>16.399999999999999</v>
      </c>
      <c r="N46" s="32"/>
    </row>
    <row r="47" spans="1:14" s="5" customFormat="1" ht="15" customHeight="1">
      <c r="A47" s="32">
        <v>2</v>
      </c>
      <c r="B47" s="41" t="str">
        <f>VLOOKUP(Ruimtestaat[[#This Row],[Code]],Locaties[[Code]:[Locatie]],2,FALSE)</f>
        <v>Gilde Vakcollege</v>
      </c>
      <c r="C47" s="41" t="str">
        <f>VLOOKUP(Ruimtestaat[[#This Row],[Code]],Locaties[#All],3,FALSE)</f>
        <v>Grote Haarsekade 123</v>
      </c>
      <c r="D47" s="41" t="str">
        <f>VLOOKUP(Ruimtestaat[[#This Row],[Code]],Locaties[#All],4,FALSE)</f>
        <v>Gorinchem</v>
      </c>
      <c r="E47" s="32"/>
      <c r="F47" s="32" t="s">
        <v>121</v>
      </c>
      <c r="G47" s="122" t="s">
        <v>435</v>
      </c>
      <c r="H47" s="34" t="s">
        <v>309</v>
      </c>
      <c r="I47" s="32">
        <v>1</v>
      </c>
      <c r="J47" s="123" t="str">
        <f>VLOOKUP(Ruimtestaat[[#This Row],[Ruimte code]],Ruimtegroepen[[#All],[Code]:[Ruimte omschrijving]],2,FALSE)</f>
        <v>Magazijnen/bergingen</v>
      </c>
      <c r="K47" s="32" t="s">
        <v>19</v>
      </c>
      <c r="L47" s="34" t="s">
        <v>438</v>
      </c>
      <c r="M47" s="124">
        <v>2.2000000000000002</v>
      </c>
      <c r="N47" s="32"/>
    </row>
    <row r="48" spans="1:14" s="5" customFormat="1" ht="15" customHeight="1">
      <c r="A48" s="32">
        <v>2</v>
      </c>
      <c r="B48" s="41" t="str">
        <f>VLOOKUP(Ruimtestaat[[#This Row],[Code]],Locaties[[Code]:[Locatie]],2,FALSE)</f>
        <v>Gilde Vakcollege</v>
      </c>
      <c r="C48" s="41" t="str">
        <f>VLOOKUP(Ruimtestaat[[#This Row],[Code]],Locaties[#All],3,FALSE)</f>
        <v>Grote Haarsekade 123</v>
      </c>
      <c r="D48" s="41" t="str">
        <f>VLOOKUP(Ruimtestaat[[#This Row],[Code]],Locaties[#All],4,FALSE)</f>
        <v>Gorinchem</v>
      </c>
      <c r="E48" s="32"/>
      <c r="F48" s="32" t="s">
        <v>121</v>
      </c>
      <c r="G48" s="122" t="s">
        <v>436</v>
      </c>
      <c r="H48" s="34" t="s">
        <v>512</v>
      </c>
      <c r="I48" s="32">
        <v>2</v>
      </c>
      <c r="J48" s="123" t="str">
        <f>VLOOKUP(Ruimtestaat[[#This Row],[Ruimte code]],Ruimtegroepen[[#All],[Code]:[Ruimte omschrijving]],2,FALSE)</f>
        <v>Kantoren</v>
      </c>
      <c r="K48" s="32" t="s">
        <v>19</v>
      </c>
      <c r="L48" s="34" t="s">
        <v>438</v>
      </c>
      <c r="M48" s="124">
        <v>10.199999999999999</v>
      </c>
      <c r="N48" s="32"/>
    </row>
    <row r="49" spans="1:14" s="5" customFormat="1" ht="15" customHeight="1">
      <c r="A49" s="32">
        <v>2</v>
      </c>
      <c r="B49" s="41" t="str">
        <f>VLOOKUP(Ruimtestaat[[#This Row],[Code]],Locaties[[Code]:[Locatie]],2,FALSE)</f>
        <v>Gilde Vakcollege</v>
      </c>
      <c r="C49" s="41" t="str">
        <f>VLOOKUP(Ruimtestaat[[#This Row],[Code]],Locaties[#All],3,FALSE)</f>
        <v>Grote Haarsekade 123</v>
      </c>
      <c r="D49" s="41" t="str">
        <f>VLOOKUP(Ruimtestaat[[#This Row],[Code]],Locaties[#All],4,FALSE)</f>
        <v>Gorinchem</v>
      </c>
      <c r="E49" s="32"/>
      <c r="F49" s="32" t="s">
        <v>121</v>
      </c>
      <c r="G49" s="122" t="s">
        <v>437</v>
      </c>
      <c r="H49" s="34" t="s">
        <v>505</v>
      </c>
      <c r="I49" s="32">
        <v>16</v>
      </c>
      <c r="J49" s="123" t="str">
        <f>VLOOKUP(Ruimtestaat[[#This Row],[Ruimte code]],Ruimtegroepen[[#All],[Code]:[Ruimte omschrijving]],2,FALSE)</f>
        <v>Leslokalen</v>
      </c>
      <c r="K49" s="32" t="s">
        <v>19</v>
      </c>
      <c r="L49" s="34" t="s">
        <v>438</v>
      </c>
      <c r="M49" s="124">
        <v>154.80000000000001</v>
      </c>
      <c r="N49" s="32"/>
    </row>
    <row r="50" spans="1:14" s="5" customFormat="1" ht="15" customHeight="1">
      <c r="A50" s="32">
        <v>2</v>
      </c>
      <c r="B50" s="41" t="str">
        <f>VLOOKUP(Ruimtestaat[[#This Row],[Code]],Locaties[[Code]:[Locatie]],2,FALSE)</f>
        <v>Gilde Vakcollege</v>
      </c>
      <c r="C50" s="41" t="str">
        <f>VLOOKUP(Ruimtestaat[[#This Row],[Code]],Locaties[#All],3,FALSE)</f>
        <v>Grote Haarsekade 123</v>
      </c>
      <c r="D50" s="41" t="str">
        <f>VLOOKUP(Ruimtestaat[[#This Row],[Code]],Locaties[#All],4,FALSE)</f>
        <v>Gorinchem</v>
      </c>
      <c r="E50" s="32"/>
      <c r="F50" s="32" t="s">
        <v>121</v>
      </c>
      <c r="G50" s="122" t="s">
        <v>440</v>
      </c>
      <c r="H50" s="34" t="s">
        <v>513</v>
      </c>
      <c r="I50" s="32">
        <v>1</v>
      </c>
      <c r="J50" s="123" t="str">
        <f>VLOOKUP(Ruimtestaat[[#This Row],[Ruimte code]],Ruimtegroepen[[#All],[Code]:[Ruimte omschrijving]],2,FALSE)</f>
        <v>Magazijnen/bergingen</v>
      </c>
      <c r="K50" s="32" t="s">
        <v>19</v>
      </c>
      <c r="L50" s="34" t="s">
        <v>438</v>
      </c>
      <c r="M50" s="124">
        <v>6.5</v>
      </c>
      <c r="N50" s="32"/>
    </row>
    <row r="51" spans="1:14" s="5" customFormat="1" ht="15" customHeight="1">
      <c r="A51" s="32">
        <v>2</v>
      </c>
      <c r="B51" s="41" t="str">
        <f>VLOOKUP(Ruimtestaat[[#This Row],[Code]],Locaties[[Code]:[Locatie]],2,FALSE)</f>
        <v>Gilde Vakcollege</v>
      </c>
      <c r="C51" s="41" t="str">
        <f>VLOOKUP(Ruimtestaat[[#This Row],[Code]],Locaties[#All],3,FALSE)</f>
        <v>Grote Haarsekade 123</v>
      </c>
      <c r="D51" s="41" t="str">
        <f>VLOOKUP(Ruimtestaat[[#This Row],[Code]],Locaties[#All],4,FALSE)</f>
        <v>Gorinchem</v>
      </c>
      <c r="E51" s="32"/>
      <c r="F51" s="32" t="s">
        <v>121</v>
      </c>
      <c r="G51" s="122" t="s">
        <v>441</v>
      </c>
      <c r="H51" s="34" t="s">
        <v>514</v>
      </c>
      <c r="I51" s="32">
        <v>14</v>
      </c>
      <c r="J51" s="123" t="str">
        <f>VLOOKUP(Ruimtestaat[[#This Row],[Ruimte code]],Ruimtegroepen[[#All],[Code]:[Ruimte omschrijving]],2,FALSE)</f>
        <v>Praktijklokalen</v>
      </c>
      <c r="K51" s="32" t="s">
        <v>19</v>
      </c>
      <c r="L51" s="34" t="s">
        <v>438</v>
      </c>
      <c r="M51" s="124">
        <v>191.9</v>
      </c>
      <c r="N51" s="32"/>
    </row>
    <row r="52" spans="1:14" s="5" customFormat="1" ht="15" customHeight="1">
      <c r="A52" s="32">
        <v>2</v>
      </c>
      <c r="B52" s="41" t="str">
        <f>VLOOKUP(Ruimtestaat[[#This Row],[Code]],Locaties[[Code]:[Locatie]],2,FALSE)</f>
        <v>Gilde Vakcollege</v>
      </c>
      <c r="C52" s="41" t="str">
        <f>VLOOKUP(Ruimtestaat[[#This Row],[Code]],Locaties[#All],3,FALSE)</f>
        <v>Grote Haarsekade 123</v>
      </c>
      <c r="D52" s="41" t="str">
        <f>VLOOKUP(Ruimtestaat[[#This Row],[Code]],Locaties[#All],4,FALSE)</f>
        <v>Gorinchem</v>
      </c>
      <c r="E52" s="32"/>
      <c r="F52" s="32" t="s">
        <v>121</v>
      </c>
      <c r="G52" s="122" t="s">
        <v>442</v>
      </c>
      <c r="H52" s="34" t="s">
        <v>323</v>
      </c>
      <c r="I52" s="32">
        <v>14</v>
      </c>
      <c r="J52" s="123" t="str">
        <f>VLOOKUP(Ruimtestaat[[#This Row],[Ruimte code]],Ruimtegroepen[[#All],[Code]:[Ruimte omschrijving]],2,FALSE)</f>
        <v>Praktijklokalen</v>
      </c>
      <c r="K52" s="32" t="s">
        <v>19</v>
      </c>
      <c r="L52" s="34" t="s">
        <v>438</v>
      </c>
      <c r="M52" s="124">
        <v>177.7</v>
      </c>
      <c r="N52" s="32"/>
    </row>
    <row r="53" spans="1:14" s="5" customFormat="1" ht="15" customHeight="1">
      <c r="A53" s="32">
        <v>2</v>
      </c>
      <c r="B53" s="41" t="str">
        <f>VLOOKUP(Ruimtestaat[[#This Row],[Code]],Locaties[[Code]:[Locatie]],2,FALSE)</f>
        <v>Gilde Vakcollege</v>
      </c>
      <c r="C53" s="41" t="str">
        <f>VLOOKUP(Ruimtestaat[[#This Row],[Code]],Locaties[#All],3,FALSE)</f>
        <v>Grote Haarsekade 123</v>
      </c>
      <c r="D53" s="41" t="str">
        <f>VLOOKUP(Ruimtestaat[[#This Row],[Code]],Locaties[#All],4,FALSE)</f>
        <v>Gorinchem</v>
      </c>
      <c r="E53" s="32"/>
      <c r="F53" s="32" t="s">
        <v>121</v>
      </c>
      <c r="G53" s="122" t="s">
        <v>443</v>
      </c>
      <c r="H53" s="34" t="s">
        <v>515</v>
      </c>
      <c r="I53" s="32">
        <v>2</v>
      </c>
      <c r="J53" s="123" t="str">
        <f>VLOOKUP(Ruimtestaat[[#This Row],[Ruimte code]],Ruimtegroepen[[#All],[Code]:[Ruimte omschrijving]],2,FALSE)</f>
        <v>Kantoren</v>
      </c>
      <c r="K53" s="32" t="s">
        <v>19</v>
      </c>
      <c r="L53" s="34" t="s">
        <v>438</v>
      </c>
      <c r="M53" s="124">
        <v>10.5</v>
      </c>
      <c r="N53" s="32"/>
    </row>
    <row r="54" spans="1:14" s="5" customFormat="1" ht="15" customHeight="1">
      <c r="A54" s="32">
        <v>2</v>
      </c>
      <c r="B54" s="41" t="str">
        <f>VLOOKUP(Ruimtestaat[[#This Row],[Code]],Locaties[[Code]:[Locatie]],2,FALSE)</f>
        <v>Gilde Vakcollege</v>
      </c>
      <c r="C54" s="41" t="str">
        <f>VLOOKUP(Ruimtestaat[[#This Row],[Code]],Locaties[#All],3,FALSE)</f>
        <v>Grote Haarsekade 123</v>
      </c>
      <c r="D54" s="41" t="str">
        <f>VLOOKUP(Ruimtestaat[[#This Row],[Code]],Locaties[#All],4,FALSE)</f>
        <v>Gorinchem</v>
      </c>
      <c r="E54" s="32"/>
      <c r="F54" s="32" t="s">
        <v>121</v>
      </c>
      <c r="G54" s="122" t="s">
        <v>444</v>
      </c>
      <c r="H54" s="34" t="s">
        <v>249</v>
      </c>
      <c r="I54" s="32">
        <v>16</v>
      </c>
      <c r="J54" s="123" t="str">
        <f>VLOOKUP(Ruimtestaat[[#This Row],[Ruimte code]],Ruimtegroepen[[#All],[Code]:[Ruimte omschrijving]],2,FALSE)</f>
        <v>Leslokalen</v>
      </c>
      <c r="K54" s="32" t="s">
        <v>19</v>
      </c>
      <c r="L54" s="34" t="s">
        <v>438</v>
      </c>
      <c r="M54" s="124">
        <v>44.9</v>
      </c>
      <c r="N54" s="32"/>
    </row>
    <row r="55" spans="1:14" s="5" customFormat="1" ht="15" customHeight="1">
      <c r="A55" s="32">
        <v>2</v>
      </c>
      <c r="B55" s="41" t="str">
        <f>VLOOKUP(Ruimtestaat[[#This Row],[Code]],Locaties[[Code]:[Locatie]],2,FALSE)</f>
        <v>Gilde Vakcollege</v>
      </c>
      <c r="C55" s="41" t="str">
        <f>VLOOKUP(Ruimtestaat[[#This Row],[Code]],Locaties[#All],3,FALSE)</f>
        <v>Grote Haarsekade 123</v>
      </c>
      <c r="D55" s="41" t="str">
        <f>VLOOKUP(Ruimtestaat[[#This Row],[Code]],Locaties[#All],4,FALSE)</f>
        <v>Gorinchem</v>
      </c>
      <c r="E55" s="32"/>
      <c r="F55" s="32" t="s">
        <v>121</v>
      </c>
      <c r="G55" s="122" t="s">
        <v>445</v>
      </c>
      <c r="H55" s="34" t="s">
        <v>323</v>
      </c>
      <c r="I55" s="32">
        <v>14</v>
      </c>
      <c r="J55" s="123" t="str">
        <f>VLOOKUP(Ruimtestaat[[#This Row],[Ruimte code]],Ruimtegroepen[[#All],[Code]:[Ruimte omschrijving]],2,FALSE)</f>
        <v>Praktijklokalen</v>
      </c>
      <c r="K55" s="32" t="s">
        <v>19</v>
      </c>
      <c r="L55" s="34" t="s">
        <v>438</v>
      </c>
      <c r="M55" s="124">
        <v>177.7</v>
      </c>
      <c r="N55" s="32"/>
    </row>
    <row r="56" spans="1:14" s="5" customFormat="1" ht="15" customHeight="1">
      <c r="A56" s="32">
        <v>2</v>
      </c>
      <c r="B56" s="41" t="str">
        <f>VLOOKUP(Ruimtestaat[[#This Row],[Code]],Locaties[[Code]:[Locatie]],2,FALSE)</f>
        <v>Gilde Vakcollege</v>
      </c>
      <c r="C56" s="41" t="str">
        <f>VLOOKUP(Ruimtestaat[[#This Row],[Code]],Locaties[#All],3,FALSE)</f>
        <v>Grote Haarsekade 123</v>
      </c>
      <c r="D56" s="41" t="str">
        <f>VLOOKUP(Ruimtestaat[[#This Row],[Code]],Locaties[#All],4,FALSE)</f>
        <v>Gorinchem</v>
      </c>
      <c r="E56" s="32"/>
      <c r="F56" s="32" t="s">
        <v>121</v>
      </c>
      <c r="G56" s="122" t="s">
        <v>446</v>
      </c>
      <c r="H56" s="34" t="s">
        <v>516</v>
      </c>
      <c r="I56" s="32">
        <v>14</v>
      </c>
      <c r="J56" s="123" t="str">
        <f>VLOOKUP(Ruimtestaat[[#This Row],[Ruimte code]],Ruimtegroepen[[#All],[Code]:[Ruimte omschrijving]],2,FALSE)</f>
        <v>Praktijklokalen</v>
      </c>
      <c r="K56" s="32" t="s">
        <v>19</v>
      </c>
      <c r="L56" s="34" t="s">
        <v>438</v>
      </c>
      <c r="M56" s="124">
        <v>106.9</v>
      </c>
      <c r="N56" s="32"/>
    </row>
    <row r="57" spans="1:14" s="5" customFormat="1" ht="15" customHeight="1">
      <c r="A57" s="32">
        <v>2</v>
      </c>
      <c r="B57" s="41" t="str">
        <f>VLOOKUP(Ruimtestaat[[#This Row],[Code]],Locaties[[Code]:[Locatie]],2,FALSE)</f>
        <v>Gilde Vakcollege</v>
      </c>
      <c r="C57" s="41" t="str">
        <f>VLOOKUP(Ruimtestaat[[#This Row],[Code]],Locaties[#All],3,FALSE)</f>
        <v>Grote Haarsekade 123</v>
      </c>
      <c r="D57" s="41" t="str">
        <f>VLOOKUP(Ruimtestaat[[#This Row],[Code]],Locaties[#All],4,FALSE)</f>
        <v>Gorinchem</v>
      </c>
      <c r="E57" s="32"/>
      <c r="F57" s="32" t="s">
        <v>121</v>
      </c>
      <c r="G57" s="122" t="s">
        <v>447</v>
      </c>
      <c r="H57" s="34" t="s">
        <v>517</v>
      </c>
      <c r="I57" s="32">
        <v>14</v>
      </c>
      <c r="J57" s="123" t="str">
        <f>VLOOKUP(Ruimtestaat[[#This Row],[Ruimte code]],Ruimtegroepen[[#All],[Code]:[Ruimte omschrijving]],2,FALSE)</f>
        <v>Praktijklokalen</v>
      </c>
      <c r="K57" s="32" t="s">
        <v>19</v>
      </c>
      <c r="L57" s="34" t="s">
        <v>438</v>
      </c>
      <c r="M57" s="124">
        <v>114.2</v>
      </c>
      <c r="N57" s="32"/>
    </row>
    <row r="58" spans="1:14" s="5" customFormat="1" ht="15" customHeight="1">
      <c r="A58" s="32">
        <v>2</v>
      </c>
      <c r="B58" s="41" t="str">
        <f>VLOOKUP(Ruimtestaat[[#This Row],[Code]],Locaties[[Code]:[Locatie]],2,FALSE)</f>
        <v>Gilde Vakcollege</v>
      </c>
      <c r="C58" s="41" t="str">
        <f>VLOOKUP(Ruimtestaat[[#This Row],[Code]],Locaties[#All],3,FALSE)</f>
        <v>Grote Haarsekade 123</v>
      </c>
      <c r="D58" s="41" t="str">
        <f>VLOOKUP(Ruimtestaat[[#This Row],[Code]],Locaties[#All],4,FALSE)</f>
        <v>Gorinchem</v>
      </c>
      <c r="E58" s="32"/>
      <c r="F58" s="32" t="s">
        <v>121</v>
      </c>
      <c r="G58" s="122" t="s">
        <v>448</v>
      </c>
      <c r="H58" s="34" t="s">
        <v>518</v>
      </c>
      <c r="I58" s="32">
        <v>14</v>
      </c>
      <c r="J58" s="123" t="str">
        <f>VLOOKUP(Ruimtestaat[[#This Row],[Ruimte code]],Ruimtegroepen[[#All],[Code]:[Ruimte omschrijving]],2,FALSE)</f>
        <v>Praktijklokalen</v>
      </c>
      <c r="K58" s="32" t="s">
        <v>19</v>
      </c>
      <c r="L58" s="34" t="s">
        <v>438</v>
      </c>
      <c r="M58" s="124">
        <v>113.9</v>
      </c>
      <c r="N58" s="32"/>
    </row>
    <row r="59" spans="1:14" s="5" customFormat="1" ht="15" customHeight="1">
      <c r="A59" s="32">
        <v>2</v>
      </c>
      <c r="B59" s="41" t="str">
        <f>VLOOKUP(Ruimtestaat[[#This Row],[Code]],Locaties[[Code]:[Locatie]],2,FALSE)</f>
        <v>Gilde Vakcollege</v>
      </c>
      <c r="C59" s="41" t="str">
        <f>VLOOKUP(Ruimtestaat[[#This Row],[Code]],Locaties[#All],3,FALSE)</f>
        <v>Grote Haarsekade 123</v>
      </c>
      <c r="D59" s="41" t="str">
        <f>VLOOKUP(Ruimtestaat[[#This Row],[Code]],Locaties[#All],4,FALSE)</f>
        <v>Gorinchem</v>
      </c>
      <c r="E59" s="32"/>
      <c r="F59" s="32" t="s">
        <v>121</v>
      </c>
      <c r="G59" s="122"/>
      <c r="H59" s="34" t="s">
        <v>519</v>
      </c>
      <c r="I59" s="32">
        <v>1</v>
      </c>
      <c r="J59" s="123" t="str">
        <f>VLOOKUP(Ruimtestaat[[#This Row],[Ruimte code]],Ruimtegroepen[[#All],[Code]:[Ruimte omschrijving]],2,FALSE)</f>
        <v>Magazijnen/bergingen</v>
      </c>
      <c r="K59" s="32" t="s">
        <v>19</v>
      </c>
      <c r="L59" s="34" t="s">
        <v>438</v>
      </c>
      <c r="M59" s="124">
        <v>16.5</v>
      </c>
      <c r="N59" s="32"/>
    </row>
    <row r="60" spans="1:14" s="5" customFormat="1" ht="15" customHeight="1">
      <c r="A60" s="32">
        <v>2</v>
      </c>
      <c r="B60" s="41" t="str">
        <f>VLOOKUP(Ruimtestaat[[#This Row],[Code]],Locaties[[Code]:[Locatie]],2,FALSE)</f>
        <v>Gilde Vakcollege</v>
      </c>
      <c r="C60" s="41" t="str">
        <f>VLOOKUP(Ruimtestaat[[#This Row],[Code]],Locaties[#All],3,FALSE)</f>
        <v>Grote Haarsekade 123</v>
      </c>
      <c r="D60" s="41" t="str">
        <f>VLOOKUP(Ruimtestaat[[#This Row],[Code]],Locaties[#All],4,FALSE)</f>
        <v>Gorinchem</v>
      </c>
      <c r="E60" s="32"/>
      <c r="F60" s="32" t="s">
        <v>121</v>
      </c>
      <c r="G60" s="122" t="s">
        <v>449</v>
      </c>
      <c r="H60" s="34" t="s">
        <v>520</v>
      </c>
      <c r="I60" s="32">
        <v>14</v>
      </c>
      <c r="J60" s="123" t="str">
        <f>VLOOKUP(Ruimtestaat[[#This Row],[Ruimte code]],Ruimtegroepen[[#All],[Code]:[Ruimte omschrijving]],2,FALSE)</f>
        <v>Praktijklokalen</v>
      </c>
      <c r="K60" s="32" t="s">
        <v>19</v>
      </c>
      <c r="L60" s="34" t="s">
        <v>438</v>
      </c>
      <c r="M60" s="124">
        <v>27.5</v>
      </c>
      <c r="N60" s="32"/>
    </row>
    <row r="61" spans="1:14" s="5" customFormat="1" ht="15" customHeight="1">
      <c r="A61" s="32">
        <v>2</v>
      </c>
      <c r="B61" s="41" t="str">
        <f>VLOOKUP(Ruimtestaat[[#This Row],[Code]],Locaties[[Code]:[Locatie]],2,FALSE)</f>
        <v>Gilde Vakcollege</v>
      </c>
      <c r="C61" s="41" t="str">
        <f>VLOOKUP(Ruimtestaat[[#This Row],[Code]],Locaties[#All],3,FALSE)</f>
        <v>Grote Haarsekade 123</v>
      </c>
      <c r="D61" s="41" t="str">
        <f>VLOOKUP(Ruimtestaat[[#This Row],[Code]],Locaties[#All],4,FALSE)</f>
        <v>Gorinchem</v>
      </c>
      <c r="E61" s="32"/>
      <c r="F61" s="32" t="s">
        <v>121</v>
      </c>
      <c r="G61" s="122" t="s">
        <v>450</v>
      </c>
      <c r="H61" s="34" t="s">
        <v>517</v>
      </c>
      <c r="I61" s="32">
        <v>14</v>
      </c>
      <c r="J61" s="123" t="str">
        <f>VLOOKUP(Ruimtestaat[[#This Row],[Ruimte code]],Ruimtegroepen[[#All],[Code]:[Ruimte omschrijving]],2,FALSE)</f>
        <v>Praktijklokalen</v>
      </c>
      <c r="K61" s="32" t="s">
        <v>19</v>
      </c>
      <c r="L61" s="34" t="s">
        <v>438</v>
      </c>
      <c r="M61" s="124">
        <v>115.1</v>
      </c>
      <c r="N61" s="32"/>
    </row>
    <row r="62" spans="1:14" s="5" customFormat="1" ht="15" customHeight="1">
      <c r="A62" s="32">
        <v>2</v>
      </c>
      <c r="B62" s="41" t="str">
        <f>VLOOKUP(Ruimtestaat[[#This Row],[Code]],Locaties[[Code]:[Locatie]],2,FALSE)</f>
        <v>Gilde Vakcollege</v>
      </c>
      <c r="C62" s="41" t="str">
        <f>VLOOKUP(Ruimtestaat[[#This Row],[Code]],Locaties[#All],3,FALSE)</f>
        <v>Grote Haarsekade 123</v>
      </c>
      <c r="D62" s="41" t="str">
        <f>VLOOKUP(Ruimtestaat[[#This Row],[Code]],Locaties[#All],4,FALSE)</f>
        <v>Gorinchem</v>
      </c>
      <c r="E62" s="32"/>
      <c r="F62" s="32" t="s">
        <v>121</v>
      </c>
      <c r="G62" s="122" t="s">
        <v>451</v>
      </c>
      <c r="H62" s="34" t="s">
        <v>521</v>
      </c>
      <c r="I62" s="32">
        <v>16</v>
      </c>
      <c r="J62" s="123" t="str">
        <f>VLOOKUP(Ruimtestaat[[#This Row],[Ruimte code]],Ruimtegroepen[[#All],[Code]:[Ruimte omschrijving]],2,FALSE)</f>
        <v>Leslokalen</v>
      </c>
      <c r="K62" s="32" t="s">
        <v>19</v>
      </c>
      <c r="L62" s="34" t="s">
        <v>438</v>
      </c>
      <c r="M62" s="124">
        <v>45.4</v>
      </c>
      <c r="N62" s="32"/>
    </row>
    <row r="63" spans="1:14" s="5" customFormat="1" ht="15" customHeight="1">
      <c r="A63" s="32">
        <v>2</v>
      </c>
      <c r="B63" s="41" t="str">
        <f>VLOOKUP(Ruimtestaat[[#This Row],[Code]],Locaties[[Code]:[Locatie]],2,FALSE)</f>
        <v>Gilde Vakcollege</v>
      </c>
      <c r="C63" s="41" t="str">
        <f>VLOOKUP(Ruimtestaat[[#This Row],[Code]],Locaties[#All],3,FALSE)</f>
        <v>Grote Haarsekade 123</v>
      </c>
      <c r="D63" s="41" t="str">
        <f>VLOOKUP(Ruimtestaat[[#This Row],[Code]],Locaties[#All],4,FALSE)</f>
        <v>Gorinchem</v>
      </c>
      <c r="E63" s="32"/>
      <c r="F63" s="32" t="s">
        <v>121</v>
      </c>
      <c r="G63" s="122" t="s">
        <v>452</v>
      </c>
      <c r="H63" s="34" t="s">
        <v>249</v>
      </c>
      <c r="I63" s="32">
        <v>16</v>
      </c>
      <c r="J63" s="123" t="str">
        <f>VLOOKUP(Ruimtestaat[[#This Row],[Ruimte code]],Ruimtegroepen[[#All],[Code]:[Ruimte omschrijving]],2,FALSE)</f>
        <v>Leslokalen</v>
      </c>
      <c r="K63" s="32" t="s">
        <v>19</v>
      </c>
      <c r="L63" s="34" t="s">
        <v>438</v>
      </c>
      <c r="M63" s="124">
        <v>59.5</v>
      </c>
      <c r="N63" s="32"/>
    </row>
    <row r="64" spans="1:14" s="5" customFormat="1" ht="15" customHeight="1">
      <c r="A64" s="32">
        <v>2</v>
      </c>
      <c r="B64" s="41" t="str">
        <f>VLOOKUP(Ruimtestaat[[#This Row],[Code]],Locaties[[Code]:[Locatie]],2,FALSE)</f>
        <v>Gilde Vakcollege</v>
      </c>
      <c r="C64" s="41" t="str">
        <f>VLOOKUP(Ruimtestaat[[#This Row],[Code]],Locaties[#All],3,FALSE)</f>
        <v>Grote Haarsekade 123</v>
      </c>
      <c r="D64" s="41" t="str">
        <f>VLOOKUP(Ruimtestaat[[#This Row],[Code]],Locaties[#All],4,FALSE)</f>
        <v>Gorinchem</v>
      </c>
      <c r="E64" s="32"/>
      <c r="F64" s="32" t="s">
        <v>121</v>
      </c>
      <c r="G64" s="122" t="s">
        <v>453</v>
      </c>
      <c r="H64" s="34" t="s">
        <v>522</v>
      </c>
      <c r="I64" s="32">
        <v>16</v>
      </c>
      <c r="J64" s="123" t="str">
        <f>VLOOKUP(Ruimtestaat[[#This Row],[Ruimte code]],Ruimtegroepen[[#All],[Code]:[Ruimte omschrijving]],2,FALSE)</f>
        <v>Leslokalen</v>
      </c>
      <c r="K64" s="32" t="s">
        <v>19</v>
      </c>
      <c r="L64" s="34" t="s">
        <v>438</v>
      </c>
      <c r="M64" s="124">
        <v>61.7</v>
      </c>
      <c r="N64" s="32"/>
    </row>
    <row r="65" spans="1:14" s="5" customFormat="1" ht="15" customHeight="1">
      <c r="A65" s="32">
        <v>2</v>
      </c>
      <c r="B65" s="41" t="str">
        <f>VLOOKUP(Ruimtestaat[[#This Row],[Code]],Locaties[[Code]:[Locatie]],2,FALSE)</f>
        <v>Gilde Vakcollege</v>
      </c>
      <c r="C65" s="41" t="str">
        <f>VLOOKUP(Ruimtestaat[[#This Row],[Code]],Locaties[#All],3,FALSE)</f>
        <v>Grote Haarsekade 123</v>
      </c>
      <c r="D65" s="41" t="str">
        <f>VLOOKUP(Ruimtestaat[[#This Row],[Code]],Locaties[#All],4,FALSE)</f>
        <v>Gorinchem</v>
      </c>
      <c r="E65" s="32"/>
      <c r="F65" s="32" t="s">
        <v>121</v>
      </c>
      <c r="G65" s="122" t="s">
        <v>454</v>
      </c>
      <c r="H65" s="34" t="s">
        <v>523</v>
      </c>
      <c r="I65" s="32">
        <v>14</v>
      </c>
      <c r="J65" s="123" t="str">
        <f>VLOOKUP(Ruimtestaat[[#This Row],[Ruimte code]],Ruimtegroepen[[#All],[Code]:[Ruimte omschrijving]],2,FALSE)</f>
        <v>Praktijklokalen</v>
      </c>
      <c r="K65" s="32" t="s">
        <v>19</v>
      </c>
      <c r="L65" s="34" t="s">
        <v>438</v>
      </c>
      <c r="M65" s="124">
        <v>185.6</v>
      </c>
      <c r="N65" s="32"/>
    </row>
    <row r="66" spans="1:14" s="5" customFormat="1" ht="15" customHeight="1">
      <c r="A66" s="32">
        <v>2</v>
      </c>
      <c r="B66" s="41" t="str">
        <f>VLOOKUP(Ruimtestaat[[#This Row],[Code]],Locaties[[Code]:[Locatie]],2,FALSE)</f>
        <v>Gilde Vakcollege</v>
      </c>
      <c r="C66" s="41" t="str">
        <f>VLOOKUP(Ruimtestaat[[#This Row],[Code]],Locaties[#All],3,FALSE)</f>
        <v>Grote Haarsekade 123</v>
      </c>
      <c r="D66" s="41" t="str">
        <f>VLOOKUP(Ruimtestaat[[#This Row],[Code]],Locaties[#All],4,FALSE)</f>
        <v>Gorinchem</v>
      </c>
      <c r="E66" s="32"/>
      <c r="F66" s="32" t="s">
        <v>121</v>
      </c>
      <c r="G66" s="122" t="s">
        <v>455</v>
      </c>
      <c r="H66" s="34" t="s">
        <v>524</v>
      </c>
      <c r="I66" s="32">
        <v>14</v>
      </c>
      <c r="J66" s="123" t="str">
        <f>VLOOKUP(Ruimtestaat[[#This Row],[Ruimte code]],Ruimtegroepen[[#All],[Code]:[Ruimte omschrijving]],2,FALSE)</f>
        <v>Praktijklokalen</v>
      </c>
      <c r="K66" s="32" t="s">
        <v>19</v>
      </c>
      <c r="L66" s="34" t="s">
        <v>438</v>
      </c>
      <c r="M66" s="124">
        <v>185.5</v>
      </c>
      <c r="N66" s="32"/>
    </row>
    <row r="67" spans="1:14" s="5" customFormat="1" ht="15" customHeight="1">
      <c r="A67" s="32">
        <v>2</v>
      </c>
      <c r="B67" s="41" t="str">
        <f>VLOOKUP(Ruimtestaat[[#This Row],[Code]],Locaties[[Code]:[Locatie]],2,FALSE)</f>
        <v>Gilde Vakcollege</v>
      </c>
      <c r="C67" s="41" t="str">
        <f>VLOOKUP(Ruimtestaat[[#This Row],[Code]],Locaties[#All],3,FALSE)</f>
        <v>Grote Haarsekade 123</v>
      </c>
      <c r="D67" s="41" t="str">
        <f>VLOOKUP(Ruimtestaat[[#This Row],[Code]],Locaties[#All],4,FALSE)</f>
        <v>Gorinchem</v>
      </c>
      <c r="E67" s="32"/>
      <c r="F67" s="32" t="s">
        <v>121</v>
      </c>
      <c r="G67" s="122" t="s">
        <v>456</v>
      </c>
      <c r="H67" s="34" t="s">
        <v>525</v>
      </c>
      <c r="I67" s="32">
        <v>1</v>
      </c>
      <c r="J67" s="123" t="str">
        <f>VLOOKUP(Ruimtestaat[[#This Row],[Ruimte code]],Ruimtegroepen[[#All],[Code]:[Ruimte omschrijving]],2,FALSE)</f>
        <v>Magazijnen/bergingen</v>
      </c>
      <c r="K67" s="32" t="s">
        <v>19</v>
      </c>
      <c r="L67" s="34" t="s">
        <v>438</v>
      </c>
      <c r="M67" s="124">
        <v>31.1</v>
      </c>
      <c r="N67" s="32"/>
    </row>
    <row r="68" spans="1:14" s="5" customFormat="1" ht="15" customHeight="1">
      <c r="A68" s="32">
        <v>2</v>
      </c>
      <c r="B68" s="41" t="str">
        <f>VLOOKUP(Ruimtestaat[[#This Row],[Code]],Locaties[[Code]:[Locatie]],2,FALSE)</f>
        <v>Gilde Vakcollege</v>
      </c>
      <c r="C68" s="41" t="str">
        <f>VLOOKUP(Ruimtestaat[[#This Row],[Code]],Locaties[#All],3,FALSE)</f>
        <v>Grote Haarsekade 123</v>
      </c>
      <c r="D68" s="41" t="str">
        <f>VLOOKUP(Ruimtestaat[[#This Row],[Code]],Locaties[#All],4,FALSE)</f>
        <v>Gorinchem</v>
      </c>
      <c r="E68" s="32"/>
      <c r="F68" s="32" t="s">
        <v>121</v>
      </c>
      <c r="G68" s="122" t="s">
        <v>457</v>
      </c>
      <c r="H68" s="34" t="s">
        <v>526</v>
      </c>
      <c r="I68" s="32">
        <v>14</v>
      </c>
      <c r="J68" s="123" t="str">
        <f>VLOOKUP(Ruimtestaat[[#This Row],[Ruimte code]],Ruimtegroepen[[#All],[Code]:[Ruimte omschrijving]],2,FALSE)</f>
        <v>Praktijklokalen</v>
      </c>
      <c r="K68" s="32" t="s">
        <v>19</v>
      </c>
      <c r="L68" s="34" t="s">
        <v>438</v>
      </c>
      <c r="M68" s="124">
        <v>184.5</v>
      </c>
      <c r="N68" s="32"/>
    </row>
    <row r="69" spans="1:14" s="5" customFormat="1" ht="15" customHeight="1">
      <c r="A69" s="32">
        <v>2</v>
      </c>
      <c r="B69" s="41" t="str">
        <f>VLOOKUP(Ruimtestaat[[#This Row],[Code]],Locaties[[Code]:[Locatie]],2,FALSE)</f>
        <v>Gilde Vakcollege</v>
      </c>
      <c r="C69" s="41" t="str">
        <f>VLOOKUP(Ruimtestaat[[#This Row],[Code]],Locaties[#All],3,FALSE)</f>
        <v>Grote Haarsekade 123</v>
      </c>
      <c r="D69" s="41" t="str">
        <f>VLOOKUP(Ruimtestaat[[#This Row],[Code]],Locaties[#All],4,FALSE)</f>
        <v>Gorinchem</v>
      </c>
      <c r="E69" s="32"/>
      <c r="F69" s="32" t="s">
        <v>121</v>
      </c>
      <c r="G69" s="122" t="s">
        <v>458</v>
      </c>
      <c r="H69" s="34" t="s">
        <v>527</v>
      </c>
      <c r="I69" s="32">
        <v>14</v>
      </c>
      <c r="J69" s="123" t="str">
        <f>VLOOKUP(Ruimtestaat[[#This Row],[Ruimte code]],Ruimtegroepen[[#All],[Code]:[Ruimte omschrijving]],2,FALSE)</f>
        <v>Praktijklokalen</v>
      </c>
      <c r="K69" s="32" t="s">
        <v>19</v>
      </c>
      <c r="L69" s="34" t="s">
        <v>438</v>
      </c>
      <c r="M69" s="124">
        <v>91.5</v>
      </c>
      <c r="N69" s="32"/>
    </row>
    <row r="70" spans="1:14" s="5" customFormat="1" ht="15" customHeight="1">
      <c r="A70" s="32">
        <v>2</v>
      </c>
      <c r="B70" s="41" t="str">
        <f>VLOOKUP(Ruimtestaat[[#This Row],[Code]],Locaties[[Code]:[Locatie]],2,FALSE)</f>
        <v>Gilde Vakcollege</v>
      </c>
      <c r="C70" s="41" t="str">
        <f>VLOOKUP(Ruimtestaat[[#This Row],[Code]],Locaties[#All],3,FALSE)</f>
        <v>Grote Haarsekade 123</v>
      </c>
      <c r="D70" s="41" t="str">
        <f>VLOOKUP(Ruimtestaat[[#This Row],[Code]],Locaties[#All],4,FALSE)</f>
        <v>Gorinchem</v>
      </c>
      <c r="E70" s="32"/>
      <c r="F70" s="32" t="s">
        <v>121</v>
      </c>
      <c r="G70" s="122" t="s">
        <v>459</v>
      </c>
      <c r="H70" s="34" t="s">
        <v>249</v>
      </c>
      <c r="I70" s="32">
        <v>16</v>
      </c>
      <c r="J70" s="123" t="str">
        <f>VLOOKUP(Ruimtestaat[[#This Row],[Ruimte code]],Ruimtegroepen[[#All],[Code]:[Ruimte omschrijving]],2,FALSE)</f>
        <v>Leslokalen</v>
      </c>
      <c r="K70" s="32" t="s">
        <v>19</v>
      </c>
      <c r="L70" s="34" t="s">
        <v>438</v>
      </c>
      <c r="M70" s="124">
        <v>45.3</v>
      </c>
      <c r="N70" s="32"/>
    </row>
    <row r="71" spans="1:14" s="5" customFormat="1" ht="15" customHeight="1">
      <c r="A71" s="32">
        <v>2</v>
      </c>
      <c r="B71" s="41" t="str">
        <f>VLOOKUP(Ruimtestaat[[#This Row],[Code]],Locaties[[Code]:[Locatie]],2,FALSE)</f>
        <v>Gilde Vakcollege</v>
      </c>
      <c r="C71" s="41" t="str">
        <f>VLOOKUP(Ruimtestaat[[#This Row],[Code]],Locaties[#All],3,FALSE)</f>
        <v>Grote Haarsekade 123</v>
      </c>
      <c r="D71" s="41" t="str">
        <f>VLOOKUP(Ruimtestaat[[#This Row],[Code]],Locaties[#All],4,FALSE)</f>
        <v>Gorinchem</v>
      </c>
      <c r="E71" s="32"/>
      <c r="F71" s="32" t="s">
        <v>121</v>
      </c>
      <c r="G71" s="122" t="s">
        <v>460</v>
      </c>
      <c r="H71" s="34" t="s">
        <v>528</v>
      </c>
      <c r="I71" s="32">
        <v>14</v>
      </c>
      <c r="J71" s="123" t="str">
        <f>VLOOKUP(Ruimtestaat[[#This Row],[Ruimte code]],Ruimtegroepen[[#All],[Code]:[Ruimte omschrijving]],2,FALSE)</f>
        <v>Praktijklokalen</v>
      </c>
      <c r="K71" s="32" t="s">
        <v>19</v>
      </c>
      <c r="L71" s="34" t="s">
        <v>438</v>
      </c>
      <c r="M71" s="124">
        <v>45.5</v>
      </c>
      <c r="N71" s="32"/>
    </row>
    <row r="72" spans="1:14" s="5" customFormat="1" ht="15" customHeight="1">
      <c r="A72" s="32">
        <v>2</v>
      </c>
      <c r="B72" s="41" t="str">
        <f>VLOOKUP(Ruimtestaat[[#This Row],[Code]],Locaties[[Code]:[Locatie]],2,FALSE)</f>
        <v>Gilde Vakcollege</v>
      </c>
      <c r="C72" s="41" t="str">
        <f>VLOOKUP(Ruimtestaat[[#This Row],[Code]],Locaties[#All],3,FALSE)</f>
        <v>Grote Haarsekade 123</v>
      </c>
      <c r="D72" s="41" t="str">
        <f>VLOOKUP(Ruimtestaat[[#This Row],[Code]],Locaties[#All],4,FALSE)</f>
        <v>Gorinchem</v>
      </c>
      <c r="E72" s="32"/>
      <c r="F72" s="32" t="s">
        <v>121</v>
      </c>
      <c r="G72" s="122" t="s">
        <v>461</v>
      </c>
      <c r="H72" s="34" t="s">
        <v>527</v>
      </c>
      <c r="I72" s="32">
        <v>14</v>
      </c>
      <c r="J72" s="123" t="str">
        <f>VLOOKUP(Ruimtestaat[[#This Row],[Ruimte code]],Ruimtegroepen[[#All],[Code]:[Ruimte omschrijving]],2,FALSE)</f>
        <v>Praktijklokalen</v>
      </c>
      <c r="K72" s="32" t="s">
        <v>19</v>
      </c>
      <c r="L72" s="34" t="s">
        <v>438</v>
      </c>
      <c r="M72" s="124">
        <v>160.80000000000001</v>
      </c>
      <c r="N72" s="32"/>
    </row>
    <row r="73" spans="1:14" s="5" customFormat="1" ht="15" customHeight="1">
      <c r="A73" s="32">
        <v>2</v>
      </c>
      <c r="B73" s="41" t="str">
        <f>VLOOKUP(Ruimtestaat[[#This Row],[Code]],Locaties[[Code]:[Locatie]],2,FALSE)</f>
        <v>Gilde Vakcollege</v>
      </c>
      <c r="C73" s="41" t="str">
        <f>VLOOKUP(Ruimtestaat[[#This Row],[Code]],Locaties[#All],3,FALSE)</f>
        <v>Grote Haarsekade 123</v>
      </c>
      <c r="D73" s="41" t="str">
        <f>VLOOKUP(Ruimtestaat[[#This Row],[Code]],Locaties[#All],4,FALSE)</f>
        <v>Gorinchem</v>
      </c>
      <c r="E73" s="32"/>
      <c r="F73" s="32" t="s">
        <v>121</v>
      </c>
      <c r="G73" s="122" t="s">
        <v>462</v>
      </c>
      <c r="H73" s="34" t="s">
        <v>529</v>
      </c>
      <c r="I73" s="32">
        <v>2</v>
      </c>
      <c r="J73" s="123" t="str">
        <f>VLOOKUP(Ruimtestaat[[#This Row],[Ruimte code]],Ruimtegroepen[[#All],[Code]:[Ruimte omschrijving]],2,FALSE)</f>
        <v>Kantoren</v>
      </c>
      <c r="K73" s="32" t="s">
        <v>19</v>
      </c>
      <c r="L73" s="34" t="s">
        <v>438</v>
      </c>
      <c r="M73" s="124">
        <v>11.2</v>
      </c>
      <c r="N73" s="32"/>
    </row>
    <row r="74" spans="1:14" s="5" customFormat="1" ht="15" customHeight="1">
      <c r="A74" s="32">
        <v>1</v>
      </c>
      <c r="B74" s="41" t="str">
        <f>VLOOKUP(Ruimtestaat[[#This Row],[Code]],Locaties[[Code]:[Locatie]],2,FALSE)</f>
        <v>'t Bureau van Oranje</v>
      </c>
      <c r="C74" s="41" t="str">
        <f>VLOOKUP(Ruimtestaat[[#This Row],[Code]],Locaties[#All],3,FALSE)</f>
        <v>Grote Haarsekade 123</v>
      </c>
      <c r="D74" s="41" t="str">
        <f>VLOOKUP(Ruimtestaat[[#This Row],[Code]],Locaties[#All],4,FALSE)</f>
        <v>Gorinchem</v>
      </c>
      <c r="E74" s="32"/>
      <c r="F74" s="32" t="s">
        <v>279</v>
      </c>
      <c r="G74" s="122"/>
      <c r="H74" s="34" t="s">
        <v>530</v>
      </c>
      <c r="I74" s="32">
        <v>2</v>
      </c>
      <c r="J74" s="123" t="str">
        <f>VLOOKUP(Ruimtestaat[[#This Row],[Ruimte code]],Ruimtegroepen[[#All],[Code]:[Ruimte omschrijving]],2,FALSE)</f>
        <v>Kantoren</v>
      </c>
      <c r="K74" s="32" t="s">
        <v>19</v>
      </c>
      <c r="L74" s="34" t="s">
        <v>438</v>
      </c>
      <c r="M74" s="124">
        <v>26.4</v>
      </c>
      <c r="N74" s="32"/>
    </row>
    <row r="75" spans="1:14" s="5" customFormat="1" ht="15" customHeight="1">
      <c r="A75" s="32">
        <v>1</v>
      </c>
      <c r="B75" s="41" t="str">
        <f>VLOOKUP(Ruimtestaat[[#This Row],[Code]],Locaties[[Code]:[Locatie]],2,FALSE)</f>
        <v>'t Bureau van Oranje</v>
      </c>
      <c r="C75" s="41" t="str">
        <f>VLOOKUP(Ruimtestaat[[#This Row],[Code]],Locaties[#All],3,FALSE)</f>
        <v>Grote Haarsekade 123</v>
      </c>
      <c r="D75" s="41" t="str">
        <f>VLOOKUP(Ruimtestaat[[#This Row],[Code]],Locaties[#All],4,FALSE)</f>
        <v>Gorinchem</v>
      </c>
      <c r="E75" s="32"/>
      <c r="F75" s="32" t="s">
        <v>279</v>
      </c>
      <c r="G75" s="122"/>
      <c r="H75" s="34" t="s">
        <v>157</v>
      </c>
      <c r="I75" s="32">
        <v>3</v>
      </c>
      <c r="J75" s="123" t="str">
        <f>VLOOKUP(Ruimtestaat[[#This Row],[Ruimte code]],Ruimtegroepen[[#All],[Code]:[Ruimte omschrijving]],2,FALSE)</f>
        <v>Reproruimte</v>
      </c>
      <c r="K75" s="32" t="s">
        <v>19</v>
      </c>
      <c r="L75" s="34" t="s">
        <v>438</v>
      </c>
      <c r="M75" s="124">
        <v>7</v>
      </c>
      <c r="N75" s="32"/>
    </row>
    <row r="76" spans="1:14" s="5" customFormat="1" ht="15" customHeight="1">
      <c r="A76" s="32">
        <v>1</v>
      </c>
      <c r="B76" s="41" t="str">
        <f>VLOOKUP(Ruimtestaat[[#This Row],[Code]],Locaties[[Code]:[Locatie]],2,FALSE)</f>
        <v>'t Bureau van Oranje</v>
      </c>
      <c r="C76" s="41" t="str">
        <f>VLOOKUP(Ruimtestaat[[#This Row],[Code]],Locaties[#All],3,FALSE)</f>
        <v>Grote Haarsekade 123</v>
      </c>
      <c r="D76" s="41" t="str">
        <f>VLOOKUP(Ruimtestaat[[#This Row],[Code]],Locaties[#All],4,FALSE)</f>
        <v>Gorinchem</v>
      </c>
      <c r="E76" s="32"/>
      <c r="F76" s="32" t="s">
        <v>279</v>
      </c>
      <c r="G76" s="122"/>
      <c r="H76" s="34" t="s">
        <v>531</v>
      </c>
      <c r="I76" s="32">
        <v>4</v>
      </c>
      <c r="J76" s="123" t="str">
        <f>VLOOKUP(Ruimtestaat[[#This Row],[Ruimte code]],Ruimtegroepen[[#All],[Code]:[Ruimte omschrijving]],2,FALSE)</f>
        <v>Vergader/spreekkamers</v>
      </c>
      <c r="K76" s="32" t="s">
        <v>19</v>
      </c>
      <c r="L76" s="34" t="s">
        <v>438</v>
      </c>
      <c r="M76" s="124">
        <v>10.9</v>
      </c>
      <c r="N76" s="32"/>
    </row>
    <row r="77" spans="1:14" s="5" customFormat="1" ht="15" customHeight="1">
      <c r="A77" s="32">
        <v>1</v>
      </c>
      <c r="B77" s="41" t="str">
        <f>VLOOKUP(Ruimtestaat[[#This Row],[Code]],Locaties[[Code]:[Locatie]],2,FALSE)</f>
        <v>'t Bureau van Oranje</v>
      </c>
      <c r="C77" s="41" t="str">
        <f>VLOOKUP(Ruimtestaat[[#This Row],[Code]],Locaties[#All],3,FALSE)</f>
        <v>Grote Haarsekade 123</v>
      </c>
      <c r="D77" s="41" t="str">
        <f>VLOOKUP(Ruimtestaat[[#This Row],[Code]],Locaties[#All],4,FALSE)</f>
        <v>Gorinchem</v>
      </c>
      <c r="E77" s="32"/>
      <c r="F77" s="32" t="s">
        <v>279</v>
      </c>
      <c r="G77" s="122"/>
      <c r="H77" s="34" t="s">
        <v>531</v>
      </c>
      <c r="I77" s="32">
        <v>4</v>
      </c>
      <c r="J77" s="123" t="str">
        <f>VLOOKUP(Ruimtestaat[[#This Row],[Ruimte code]],Ruimtegroepen[[#All],[Code]:[Ruimte omschrijving]],2,FALSE)</f>
        <v>Vergader/spreekkamers</v>
      </c>
      <c r="K77" s="32" t="s">
        <v>19</v>
      </c>
      <c r="L77" s="34" t="s">
        <v>438</v>
      </c>
      <c r="M77" s="124">
        <v>10.6</v>
      </c>
      <c r="N77" s="32"/>
    </row>
    <row r="78" spans="1:14" s="5" customFormat="1" ht="15" customHeight="1">
      <c r="A78" s="32">
        <v>1</v>
      </c>
      <c r="B78" s="41" t="str">
        <f>VLOOKUP(Ruimtestaat[[#This Row],[Code]],Locaties[[Code]:[Locatie]],2,FALSE)</f>
        <v>'t Bureau van Oranje</v>
      </c>
      <c r="C78" s="41" t="str">
        <f>VLOOKUP(Ruimtestaat[[#This Row],[Code]],Locaties[#All],3,FALSE)</f>
        <v>Grote Haarsekade 123</v>
      </c>
      <c r="D78" s="41" t="str">
        <f>VLOOKUP(Ruimtestaat[[#This Row],[Code]],Locaties[#All],4,FALSE)</f>
        <v>Gorinchem</v>
      </c>
      <c r="E78" s="32"/>
      <c r="F78" s="32" t="s">
        <v>279</v>
      </c>
      <c r="G78" s="122"/>
      <c r="H78" s="34" t="s">
        <v>532</v>
      </c>
      <c r="I78" s="32">
        <v>2</v>
      </c>
      <c r="J78" s="123" t="str">
        <f>VLOOKUP(Ruimtestaat[[#This Row],[Ruimte code]],Ruimtegroepen[[#All],[Code]:[Ruimte omschrijving]],2,FALSE)</f>
        <v>Kantoren</v>
      </c>
      <c r="K78" s="32" t="s">
        <v>19</v>
      </c>
      <c r="L78" s="34" t="s">
        <v>438</v>
      </c>
      <c r="M78" s="124">
        <v>267.39999999999998</v>
      </c>
      <c r="N78" s="32"/>
    </row>
    <row r="79" spans="1:14" s="5" customFormat="1" ht="15" customHeight="1">
      <c r="A79" s="32">
        <v>1</v>
      </c>
      <c r="B79" s="41" t="str">
        <f>VLOOKUP(Ruimtestaat[[#This Row],[Code]],Locaties[[Code]:[Locatie]],2,FALSE)</f>
        <v>'t Bureau van Oranje</v>
      </c>
      <c r="C79" s="41" t="str">
        <f>VLOOKUP(Ruimtestaat[[#This Row],[Code]],Locaties[#All],3,FALSE)</f>
        <v>Grote Haarsekade 123</v>
      </c>
      <c r="D79" s="41" t="str">
        <f>VLOOKUP(Ruimtestaat[[#This Row],[Code]],Locaties[#All],4,FALSE)</f>
        <v>Gorinchem</v>
      </c>
      <c r="E79" s="32"/>
      <c r="F79" s="32" t="s">
        <v>279</v>
      </c>
      <c r="G79" s="122"/>
      <c r="H79" s="34" t="s">
        <v>531</v>
      </c>
      <c r="I79" s="32">
        <v>4</v>
      </c>
      <c r="J79" s="123" t="str">
        <f>VLOOKUP(Ruimtestaat[[#This Row],[Ruimte code]],Ruimtegroepen[[#All],[Code]:[Ruimte omschrijving]],2,FALSE)</f>
        <v>Vergader/spreekkamers</v>
      </c>
      <c r="K79" s="32" t="s">
        <v>19</v>
      </c>
      <c r="L79" s="34" t="s">
        <v>438</v>
      </c>
      <c r="M79" s="124">
        <v>19.2</v>
      </c>
      <c r="N79" s="32"/>
    </row>
    <row r="80" spans="1:14" s="5" customFormat="1" ht="15" customHeight="1">
      <c r="A80" s="32">
        <v>1</v>
      </c>
      <c r="B80" s="41" t="str">
        <f>VLOOKUP(Ruimtestaat[[#This Row],[Code]],Locaties[[Code]:[Locatie]],2,FALSE)</f>
        <v>'t Bureau van Oranje</v>
      </c>
      <c r="C80" s="41" t="str">
        <f>VLOOKUP(Ruimtestaat[[#This Row],[Code]],Locaties[#All],3,FALSE)</f>
        <v>Grote Haarsekade 123</v>
      </c>
      <c r="D80" s="41" t="str">
        <f>VLOOKUP(Ruimtestaat[[#This Row],[Code]],Locaties[#All],4,FALSE)</f>
        <v>Gorinchem</v>
      </c>
      <c r="E80" s="32"/>
      <c r="F80" s="32" t="s">
        <v>279</v>
      </c>
      <c r="G80" s="122"/>
      <c r="H80" s="34" t="s">
        <v>533</v>
      </c>
      <c r="I80" s="32">
        <v>1</v>
      </c>
      <c r="J80" s="123" t="str">
        <f>VLOOKUP(Ruimtestaat[[#This Row],[Ruimte code]],Ruimtegroepen[[#All],[Code]:[Ruimte omschrijving]],2,FALSE)</f>
        <v>Magazijnen/bergingen</v>
      </c>
      <c r="K80" s="32" t="s">
        <v>19</v>
      </c>
      <c r="L80" s="34" t="s">
        <v>438</v>
      </c>
      <c r="M80" s="124">
        <v>6.3</v>
      </c>
      <c r="N80" s="32"/>
    </row>
    <row r="81" spans="1:14" s="5" customFormat="1" ht="15" customHeight="1">
      <c r="A81" s="32">
        <v>1</v>
      </c>
      <c r="B81" s="41" t="str">
        <f>VLOOKUP(Ruimtestaat[[#This Row],[Code]],Locaties[[Code]:[Locatie]],2,FALSE)</f>
        <v>'t Bureau van Oranje</v>
      </c>
      <c r="C81" s="41" t="str">
        <f>VLOOKUP(Ruimtestaat[[#This Row],[Code]],Locaties[#All],3,FALSE)</f>
        <v>Grote Haarsekade 123</v>
      </c>
      <c r="D81" s="41" t="str">
        <f>VLOOKUP(Ruimtestaat[[#This Row],[Code]],Locaties[#All],4,FALSE)</f>
        <v>Gorinchem</v>
      </c>
      <c r="E81" s="32"/>
      <c r="F81" s="32" t="s">
        <v>279</v>
      </c>
      <c r="G81" s="122"/>
      <c r="H81" s="34" t="s">
        <v>534</v>
      </c>
      <c r="I81" s="32">
        <v>2</v>
      </c>
      <c r="J81" s="123" t="str">
        <f>VLOOKUP(Ruimtestaat[[#This Row],[Ruimte code]],Ruimtegroepen[[#All],[Code]:[Ruimte omschrijving]],2,FALSE)</f>
        <v>Kantoren</v>
      </c>
      <c r="K81" s="32" t="s">
        <v>19</v>
      </c>
      <c r="L81" s="34" t="s">
        <v>438</v>
      </c>
      <c r="M81" s="124">
        <v>19.2</v>
      </c>
      <c r="N81" s="32"/>
    </row>
    <row r="82" spans="1:14" s="5" customFormat="1" ht="15" customHeight="1">
      <c r="A82" s="32">
        <v>1</v>
      </c>
      <c r="B82" s="41" t="str">
        <f>VLOOKUP(Ruimtestaat[[#This Row],[Code]],Locaties[[Code]:[Locatie]],2,FALSE)</f>
        <v>'t Bureau van Oranje</v>
      </c>
      <c r="C82" s="41" t="str">
        <f>VLOOKUP(Ruimtestaat[[#This Row],[Code]],Locaties[#All],3,FALSE)</f>
        <v>Grote Haarsekade 123</v>
      </c>
      <c r="D82" s="41" t="str">
        <f>VLOOKUP(Ruimtestaat[[#This Row],[Code]],Locaties[#All],4,FALSE)</f>
        <v>Gorinchem</v>
      </c>
      <c r="E82" s="32"/>
      <c r="F82" s="32" t="s">
        <v>279</v>
      </c>
      <c r="G82" s="122"/>
      <c r="H82" s="34" t="s">
        <v>531</v>
      </c>
      <c r="I82" s="32">
        <v>4</v>
      </c>
      <c r="J82" s="123" t="str">
        <f>VLOOKUP(Ruimtestaat[[#This Row],[Ruimte code]],Ruimtegroepen[[#All],[Code]:[Ruimte omschrijving]],2,FALSE)</f>
        <v>Vergader/spreekkamers</v>
      </c>
      <c r="K82" s="32" t="s">
        <v>19</v>
      </c>
      <c r="L82" s="34" t="s">
        <v>438</v>
      </c>
      <c r="M82" s="124">
        <v>10.1</v>
      </c>
      <c r="N82" s="32"/>
    </row>
    <row r="83" spans="1:14" s="5" customFormat="1" ht="15" customHeight="1">
      <c r="A83" s="32">
        <v>1</v>
      </c>
      <c r="B83" s="41" t="str">
        <f>VLOOKUP(Ruimtestaat[[#This Row],[Code]],Locaties[[Code]:[Locatie]],2,FALSE)</f>
        <v>'t Bureau van Oranje</v>
      </c>
      <c r="C83" s="41" t="str">
        <f>VLOOKUP(Ruimtestaat[[#This Row],[Code]],Locaties[#All],3,FALSE)</f>
        <v>Grote Haarsekade 123</v>
      </c>
      <c r="D83" s="41" t="str">
        <f>VLOOKUP(Ruimtestaat[[#This Row],[Code]],Locaties[#All],4,FALSE)</f>
        <v>Gorinchem</v>
      </c>
      <c r="E83" s="32"/>
      <c r="F83" s="32" t="s">
        <v>279</v>
      </c>
      <c r="G83" s="122" t="s">
        <v>463</v>
      </c>
      <c r="H83" s="34" t="s">
        <v>309</v>
      </c>
      <c r="I83" s="32">
        <v>1</v>
      </c>
      <c r="J83" s="123" t="str">
        <f>VLOOKUP(Ruimtestaat[[#This Row],[Ruimte code]],Ruimtegroepen[[#All],[Code]:[Ruimte omschrijving]],2,FALSE)</f>
        <v>Magazijnen/bergingen</v>
      </c>
      <c r="K83" s="32" t="s">
        <v>19</v>
      </c>
      <c r="L83" s="34" t="s">
        <v>438</v>
      </c>
      <c r="M83" s="124">
        <v>2.1</v>
      </c>
      <c r="N83" s="32"/>
    </row>
    <row r="84" spans="1:14" s="5" customFormat="1" ht="15" customHeight="1">
      <c r="A84" s="32">
        <v>2</v>
      </c>
      <c r="B84" s="41" t="str">
        <f>VLOOKUP(Ruimtestaat[[#This Row],[Code]],Locaties[[Code]:[Locatie]],2,FALSE)</f>
        <v>Gilde Vakcollege</v>
      </c>
      <c r="C84" s="41" t="str">
        <f>VLOOKUP(Ruimtestaat[[#This Row],[Code]],Locaties[#All],3,FALSE)</f>
        <v>Grote Haarsekade 123</v>
      </c>
      <c r="D84" s="41" t="str">
        <f>VLOOKUP(Ruimtestaat[[#This Row],[Code]],Locaties[#All],4,FALSE)</f>
        <v>Gorinchem</v>
      </c>
      <c r="E84" s="32"/>
      <c r="F84" s="32" t="s">
        <v>279</v>
      </c>
      <c r="G84" s="122" t="s">
        <v>464</v>
      </c>
      <c r="H84" s="34" t="s">
        <v>535</v>
      </c>
      <c r="I84" s="32">
        <v>9</v>
      </c>
      <c r="J84" s="123" t="str">
        <f>VLOOKUP(Ruimtestaat[[#This Row],[Ruimte code]],Ruimtegroepen[[#All],[Code]:[Ruimte omschrijving]],2,FALSE)</f>
        <v>Bibliotheek/OLC</v>
      </c>
      <c r="K84" s="32" t="s">
        <v>19</v>
      </c>
      <c r="L84" s="34" t="s">
        <v>438</v>
      </c>
      <c r="M84" s="124">
        <v>115.3</v>
      </c>
      <c r="N84" s="32"/>
    </row>
    <row r="85" spans="1:14" s="5" customFormat="1" ht="15" customHeight="1">
      <c r="A85" s="32">
        <v>2</v>
      </c>
      <c r="B85" s="41" t="str">
        <f>VLOOKUP(Ruimtestaat[[#This Row],[Code]],Locaties[[Code]:[Locatie]],2,FALSE)</f>
        <v>Gilde Vakcollege</v>
      </c>
      <c r="C85" s="41" t="str">
        <f>VLOOKUP(Ruimtestaat[[#This Row],[Code]],Locaties[#All],3,FALSE)</f>
        <v>Grote Haarsekade 123</v>
      </c>
      <c r="D85" s="41" t="str">
        <f>VLOOKUP(Ruimtestaat[[#This Row],[Code]],Locaties[#All],4,FALSE)</f>
        <v>Gorinchem</v>
      </c>
      <c r="E85" s="32"/>
      <c r="F85" s="32" t="s">
        <v>279</v>
      </c>
      <c r="G85" s="122" t="s">
        <v>465</v>
      </c>
      <c r="H85" s="34" t="s">
        <v>149</v>
      </c>
      <c r="I85" s="32">
        <v>5</v>
      </c>
      <c r="J85" s="123" t="str">
        <f>VLOOKUP(Ruimtestaat[[#This Row],[Ruimte code]],Ruimtegroepen[[#All],[Code]:[Ruimte omschrijving]],2,FALSE)</f>
        <v>Sanitair</v>
      </c>
      <c r="K85" s="32" t="s">
        <v>19</v>
      </c>
      <c r="L85" s="34" t="s">
        <v>438</v>
      </c>
      <c r="M85" s="124">
        <v>7.6</v>
      </c>
      <c r="N85" s="32"/>
    </row>
    <row r="86" spans="1:14" s="5" customFormat="1" ht="15" customHeight="1">
      <c r="A86" s="32">
        <v>2</v>
      </c>
      <c r="B86" s="41" t="str">
        <f>VLOOKUP(Ruimtestaat[[#This Row],[Code]],Locaties[[Code]:[Locatie]],2,FALSE)</f>
        <v>Gilde Vakcollege</v>
      </c>
      <c r="C86" s="41" t="str">
        <f>VLOOKUP(Ruimtestaat[[#This Row],[Code]],Locaties[#All],3,FALSE)</f>
        <v>Grote Haarsekade 123</v>
      </c>
      <c r="D86" s="41" t="str">
        <f>VLOOKUP(Ruimtestaat[[#This Row],[Code]],Locaties[#All],4,FALSE)</f>
        <v>Gorinchem</v>
      </c>
      <c r="E86" s="32"/>
      <c r="F86" s="32" t="s">
        <v>279</v>
      </c>
      <c r="G86" s="122" t="s">
        <v>466</v>
      </c>
      <c r="H86" s="34" t="s">
        <v>148</v>
      </c>
      <c r="I86" s="32">
        <v>5</v>
      </c>
      <c r="J86" s="123" t="str">
        <f>VLOOKUP(Ruimtestaat[[#This Row],[Ruimte code]],Ruimtegroepen[[#All],[Code]:[Ruimte omschrijving]],2,FALSE)</f>
        <v>Sanitair</v>
      </c>
      <c r="K86" s="32" t="s">
        <v>19</v>
      </c>
      <c r="L86" s="34" t="s">
        <v>438</v>
      </c>
      <c r="M86" s="124">
        <v>7.2</v>
      </c>
      <c r="N86" s="32"/>
    </row>
    <row r="87" spans="1:14" s="5" customFormat="1" ht="15" customHeight="1">
      <c r="A87" s="32">
        <v>2</v>
      </c>
      <c r="B87" s="41" t="str">
        <f>VLOOKUP(Ruimtestaat[[#This Row],[Code]],Locaties[[Code]:[Locatie]],2,FALSE)</f>
        <v>Gilde Vakcollege</v>
      </c>
      <c r="C87" s="41" t="str">
        <f>VLOOKUP(Ruimtestaat[[#This Row],[Code]],Locaties[#All],3,FALSE)</f>
        <v>Grote Haarsekade 123</v>
      </c>
      <c r="D87" s="41" t="str">
        <f>VLOOKUP(Ruimtestaat[[#This Row],[Code]],Locaties[#All],4,FALSE)</f>
        <v>Gorinchem</v>
      </c>
      <c r="E87" s="32"/>
      <c r="F87" s="32" t="s">
        <v>279</v>
      </c>
      <c r="G87" s="122" t="s">
        <v>467</v>
      </c>
      <c r="H87" s="34" t="s">
        <v>536</v>
      </c>
      <c r="I87" s="32">
        <v>5</v>
      </c>
      <c r="J87" s="123" t="str">
        <f>VLOOKUP(Ruimtestaat[[#This Row],[Ruimte code]],Ruimtegroepen[[#All],[Code]:[Ruimte omschrijving]],2,FALSE)</f>
        <v>Sanitair</v>
      </c>
      <c r="K87" s="32" t="s">
        <v>19</v>
      </c>
      <c r="L87" s="34" t="s">
        <v>438</v>
      </c>
      <c r="M87" s="124">
        <v>4</v>
      </c>
      <c r="N87" s="32"/>
    </row>
    <row r="88" spans="1:14" s="5" customFormat="1" ht="15" customHeight="1">
      <c r="A88" s="32">
        <v>2</v>
      </c>
      <c r="B88" s="41" t="str">
        <f>VLOOKUP(Ruimtestaat[[#This Row],[Code]],Locaties[[Code]:[Locatie]],2,FALSE)</f>
        <v>Gilde Vakcollege</v>
      </c>
      <c r="C88" s="41" t="str">
        <f>VLOOKUP(Ruimtestaat[[#This Row],[Code]],Locaties[#All],3,FALSE)</f>
        <v>Grote Haarsekade 123</v>
      </c>
      <c r="D88" s="41" t="str">
        <f>VLOOKUP(Ruimtestaat[[#This Row],[Code]],Locaties[#All],4,FALSE)</f>
        <v>Gorinchem</v>
      </c>
      <c r="E88" s="32"/>
      <c r="F88" s="32" t="s">
        <v>279</v>
      </c>
      <c r="G88" s="122" t="s">
        <v>468</v>
      </c>
      <c r="H88" s="34" t="s">
        <v>128</v>
      </c>
      <c r="I88" s="32">
        <v>6</v>
      </c>
      <c r="J88" s="123" t="str">
        <f>VLOOKUP(Ruimtestaat[[#This Row],[Ruimte code]],Ruimtegroepen[[#All],[Code]:[Ruimte omschrijving]],2,FALSE)</f>
        <v>Gangen/hallen</v>
      </c>
      <c r="K88" s="32" t="s">
        <v>19</v>
      </c>
      <c r="L88" s="34" t="s">
        <v>438</v>
      </c>
      <c r="M88" s="124">
        <v>106.7</v>
      </c>
      <c r="N88" s="32"/>
    </row>
    <row r="89" spans="1:14" s="5" customFormat="1" ht="15" customHeight="1">
      <c r="A89" s="32">
        <v>2</v>
      </c>
      <c r="B89" s="41" t="str">
        <f>VLOOKUP(Ruimtestaat[[#This Row],[Code]],Locaties[[Code]:[Locatie]],2,FALSE)</f>
        <v>Gilde Vakcollege</v>
      </c>
      <c r="C89" s="41" t="str">
        <f>VLOOKUP(Ruimtestaat[[#This Row],[Code]],Locaties[#All],3,FALSE)</f>
        <v>Grote Haarsekade 123</v>
      </c>
      <c r="D89" s="41" t="str">
        <f>VLOOKUP(Ruimtestaat[[#This Row],[Code]],Locaties[#All],4,FALSE)</f>
        <v>Gorinchem</v>
      </c>
      <c r="E89" s="32"/>
      <c r="F89" s="32" t="s">
        <v>279</v>
      </c>
      <c r="G89" s="122" t="s">
        <v>469</v>
      </c>
      <c r="H89" s="34" t="s">
        <v>149</v>
      </c>
      <c r="I89" s="32">
        <v>5</v>
      </c>
      <c r="J89" s="123" t="str">
        <f>VLOOKUP(Ruimtestaat[[#This Row],[Ruimte code]],Ruimtegroepen[[#All],[Code]:[Ruimte omschrijving]],2,FALSE)</f>
        <v>Sanitair</v>
      </c>
      <c r="K89" s="32" t="s">
        <v>19</v>
      </c>
      <c r="L89" s="34" t="s">
        <v>438</v>
      </c>
      <c r="M89" s="124">
        <v>7.6</v>
      </c>
      <c r="N89" s="32"/>
    </row>
    <row r="90" spans="1:14" s="5" customFormat="1" ht="15" customHeight="1">
      <c r="A90" s="32">
        <v>2</v>
      </c>
      <c r="B90" s="41" t="str">
        <f>VLOOKUP(Ruimtestaat[[#This Row],[Code]],Locaties[[Code]:[Locatie]],2,FALSE)</f>
        <v>Gilde Vakcollege</v>
      </c>
      <c r="C90" s="41" t="str">
        <f>VLOOKUP(Ruimtestaat[[#This Row],[Code]],Locaties[#All],3,FALSE)</f>
        <v>Grote Haarsekade 123</v>
      </c>
      <c r="D90" s="41" t="str">
        <f>VLOOKUP(Ruimtestaat[[#This Row],[Code]],Locaties[#All],4,FALSE)</f>
        <v>Gorinchem</v>
      </c>
      <c r="E90" s="32"/>
      <c r="F90" s="32" t="s">
        <v>279</v>
      </c>
      <c r="G90" s="122" t="s">
        <v>470</v>
      </c>
      <c r="H90" s="34" t="s">
        <v>148</v>
      </c>
      <c r="I90" s="32">
        <v>5</v>
      </c>
      <c r="J90" s="123" t="str">
        <f>VLOOKUP(Ruimtestaat[[#This Row],[Ruimte code]],Ruimtegroepen[[#All],[Code]:[Ruimte omschrijving]],2,FALSE)</f>
        <v>Sanitair</v>
      </c>
      <c r="K90" s="32" t="s">
        <v>19</v>
      </c>
      <c r="L90" s="34" t="s">
        <v>438</v>
      </c>
      <c r="M90" s="124">
        <v>7.2</v>
      </c>
      <c r="N90" s="32"/>
    </row>
    <row r="91" spans="1:14" s="5" customFormat="1" ht="15" customHeight="1">
      <c r="A91" s="32">
        <v>2</v>
      </c>
      <c r="B91" s="41" t="str">
        <f>VLOOKUP(Ruimtestaat[[#This Row],[Code]],Locaties[[Code]:[Locatie]],2,FALSE)</f>
        <v>Gilde Vakcollege</v>
      </c>
      <c r="C91" s="41" t="str">
        <f>VLOOKUP(Ruimtestaat[[#This Row],[Code]],Locaties[#All],3,FALSE)</f>
        <v>Grote Haarsekade 123</v>
      </c>
      <c r="D91" s="41" t="str">
        <f>VLOOKUP(Ruimtestaat[[#This Row],[Code]],Locaties[#All],4,FALSE)</f>
        <v>Gorinchem</v>
      </c>
      <c r="E91" s="32"/>
      <c r="F91" s="32" t="s">
        <v>279</v>
      </c>
      <c r="G91" s="122" t="s">
        <v>471</v>
      </c>
      <c r="H91" s="34" t="s">
        <v>537</v>
      </c>
      <c r="I91" s="32">
        <v>5</v>
      </c>
      <c r="J91" s="123" t="str">
        <f>VLOOKUP(Ruimtestaat[[#This Row],[Ruimte code]],Ruimtegroepen[[#All],[Code]:[Ruimte omschrijving]],2,FALSE)</f>
        <v>Sanitair</v>
      </c>
      <c r="K91" s="32" t="s">
        <v>19</v>
      </c>
      <c r="L91" s="34" t="s">
        <v>438</v>
      </c>
      <c r="M91" s="124">
        <v>3.6</v>
      </c>
      <c r="N91" s="32"/>
    </row>
    <row r="92" spans="1:14" s="5" customFormat="1" ht="15" customHeight="1">
      <c r="A92" s="32">
        <v>2</v>
      </c>
      <c r="B92" s="41" t="str">
        <f>VLOOKUP(Ruimtestaat[[#This Row],[Code]],Locaties[[Code]:[Locatie]],2,FALSE)</f>
        <v>Gilde Vakcollege</v>
      </c>
      <c r="C92" s="41" t="str">
        <f>VLOOKUP(Ruimtestaat[[#This Row],[Code]],Locaties[#All],3,FALSE)</f>
        <v>Grote Haarsekade 123</v>
      </c>
      <c r="D92" s="41" t="str">
        <f>VLOOKUP(Ruimtestaat[[#This Row],[Code]],Locaties[#All],4,FALSE)</f>
        <v>Gorinchem</v>
      </c>
      <c r="E92" s="32"/>
      <c r="F92" s="32" t="s">
        <v>279</v>
      </c>
      <c r="G92" s="122" t="s">
        <v>472</v>
      </c>
      <c r="H92" s="34" t="s">
        <v>309</v>
      </c>
      <c r="I92" s="32">
        <v>1</v>
      </c>
      <c r="J92" s="123" t="str">
        <f>VLOOKUP(Ruimtestaat[[#This Row],[Ruimte code]],Ruimtegroepen[[#All],[Code]:[Ruimte omschrijving]],2,FALSE)</f>
        <v>Magazijnen/bergingen</v>
      </c>
      <c r="K92" s="32" t="s">
        <v>19</v>
      </c>
      <c r="L92" s="34" t="s">
        <v>438</v>
      </c>
      <c r="M92" s="124">
        <v>1.9</v>
      </c>
      <c r="N92" s="32"/>
    </row>
    <row r="93" spans="1:14" s="5" customFormat="1" ht="15" customHeight="1">
      <c r="A93" s="32">
        <v>2</v>
      </c>
      <c r="B93" s="41" t="str">
        <f>VLOOKUP(Ruimtestaat[[#This Row],[Code]],Locaties[[Code]:[Locatie]],2,FALSE)</f>
        <v>Gilde Vakcollege</v>
      </c>
      <c r="C93" s="41" t="str">
        <f>VLOOKUP(Ruimtestaat[[#This Row],[Code]],Locaties[#All],3,FALSE)</f>
        <v>Grote Haarsekade 123</v>
      </c>
      <c r="D93" s="41" t="str">
        <f>VLOOKUP(Ruimtestaat[[#This Row],[Code]],Locaties[#All],4,FALSE)</f>
        <v>Gorinchem</v>
      </c>
      <c r="E93" s="32"/>
      <c r="F93" s="32" t="s">
        <v>279</v>
      </c>
      <c r="G93" s="122" t="s">
        <v>473</v>
      </c>
      <c r="H93" s="34" t="s">
        <v>535</v>
      </c>
      <c r="I93" s="32">
        <v>9</v>
      </c>
      <c r="J93" s="123" t="str">
        <f>VLOOKUP(Ruimtestaat[[#This Row],[Ruimte code]],Ruimtegroepen[[#All],[Code]:[Ruimte omschrijving]],2,FALSE)</f>
        <v>Bibliotheek/OLC</v>
      </c>
      <c r="K93" s="32" t="s">
        <v>19</v>
      </c>
      <c r="L93" s="34" t="s">
        <v>438</v>
      </c>
      <c r="M93" s="124">
        <v>120.1</v>
      </c>
      <c r="N93" s="32"/>
    </row>
    <row r="94" spans="1:14" s="5" customFormat="1" ht="15" customHeight="1">
      <c r="A94" s="32">
        <v>2</v>
      </c>
      <c r="B94" s="41" t="str">
        <f>VLOOKUP(Ruimtestaat[[#This Row],[Code]],Locaties[[Code]:[Locatie]],2,FALSE)</f>
        <v>Gilde Vakcollege</v>
      </c>
      <c r="C94" s="41" t="str">
        <f>VLOOKUP(Ruimtestaat[[#This Row],[Code]],Locaties[#All],3,FALSE)</f>
        <v>Grote Haarsekade 123</v>
      </c>
      <c r="D94" s="41" t="str">
        <f>VLOOKUP(Ruimtestaat[[#This Row],[Code]],Locaties[#All],4,FALSE)</f>
        <v>Gorinchem</v>
      </c>
      <c r="E94" s="32"/>
      <c r="F94" s="32" t="s">
        <v>279</v>
      </c>
      <c r="G94" s="122" t="s">
        <v>474</v>
      </c>
      <c r="H94" s="34" t="s">
        <v>128</v>
      </c>
      <c r="I94" s="32">
        <v>6</v>
      </c>
      <c r="J94" s="123" t="str">
        <f>VLOOKUP(Ruimtestaat[[#This Row],[Ruimte code]],Ruimtegroepen[[#All],[Code]:[Ruimte omschrijving]],2,FALSE)</f>
        <v>Gangen/hallen</v>
      </c>
      <c r="K94" s="32" t="s">
        <v>19</v>
      </c>
      <c r="L94" s="34" t="s">
        <v>438</v>
      </c>
      <c r="M94" s="124">
        <v>73.2</v>
      </c>
      <c r="N94" s="32"/>
    </row>
    <row r="95" spans="1:14" s="5" customFormat="1" ht="15" customHeight="1">
      <c r="A95" s="32">
        <v>2</v>
      </c>
      <c r="B95" s="41" t="str">
        <f>VLOOKUP(Ruimtestaat[[#This Row],[Code]],Locaties[[Code]:[Locatie]],2,FALSE)</f>
        <v>Gilde Vakcollege</v>
      </c>
      <c r="C95" s="41" t="str">
        <f>VLOOKUP(Ruimtestaat[[#This Row],[Code]],Locaties[#All],3,FALSE)</f>
        <v>Grote Haarsekade 123</v>
      </c>
      <c r="D95" s="41" t="str">
        <f>VLOOKUP(Ruimtestaat[[#This Row],[Code]],Locaties[#All],4,FALSE)</f>
        <v>Gorinchem</v>
      </c>
      <c r="E95" s="32"/>
      <c r="F95" s="32" t="s">
        <v>279</v>
      </c>
      <c r="G95" s="122" t="s">
        <v>475</v>
      </c>
      <c r="H95" s="34" t="s">
        <v>538</v>
      </c>
      <c r="I95" s="32">
        <v>11</v>
      </c>
      <c r="J95" s="123" t="str">
        <f>VLOOKUP(Ruimtestaat[[#This Row],[Ruimte code]],Ruimtegroepen[[#All],[Code]:[Ruimte omschrijving]],2,FALSE)</f>
        <v>Garderobes</v>
      </c>
      <c r="K95" s="32" t="s">
        <v>19</v>
      </c>
      <c r="L95" s="34" t="s">
        <v>438</v>
      </c>
      <c r="M95" s="124">
        <v>3.6</v>
      </c>
      <c r="N95" s="32"/>
    </row>
    <row r="96" spans="1:14" s="5" customFormat="1" ht="15" customHeight="1">
      <c r="A96" s="32">
        <v>2</v>
      </c>
      <c r="B96" s="41" t="str">
        <f>VLOOKUP(Ruimtestaat[[#This Row],[Code]],Locaties[[Code]:[Locatie]],2,FALSE)</f>
        <v>Gilde Vakcollege</v>
      </c>
      <c r="C96" s="41" t="str">
        <f>VLOOKUP(Ruimtestaat[[#This Row],[Code]],Locaties[#All],3,FALSE)</f>
        <v>Grote Haarsekade 123</v>
      </c>
      <c r="D96" s="41" t="str">
        <f>VLOOKUP(Ruimtestaat[[#This Row],[Code]],Locaties[#All],4,FALSE)</f>
        <v>Gorinchem</v>
      </c>
      <c r="E96" s="32"/>
      <c r="F96" s="32" t="s">
        <v>279</v>
      </c>
      <c r="G96" s="122" t="s">
        <v>476</v>
      </c>
      <c r="H96" s="34" t="s">
        <v>536</v>
      </c>
      <c r="I96" s="32">
        <v>5</v>
      </c>
      <c r="J96" s="123" t="str">
        <f>VLOOKUP(Ruimtestaat[[#This Row],[Ruimte code]],Ruimtegroepen[[#All],[Code]:[Ruimte omschrijving]],2,FALSE)</f>
        <v>Sanitair</v>
      </c>
      <c r="K96" s="32" t="s">
        <v>19</v>
      </c>
      <c r="L96" s="34" t="s">
        <v>438</v>
      </c>
      <c r="M96" s="124">
        <v>3.6</v>
      </c>
      <c r="N96" s="32"/>
    </row>
    <row r="97" spans="1:14" s="5" customFormat="1" ht="15" customHeight="1">
      <c r="A97" s="32">
        <v>2</v>
      </c>
      <c r="B97" s="41" t="str">
        <f>VLOOKUP(Ruimtestaat[[#This Row],[Code]],Locaties[[Code]:[Locatie]],2,FALSE)</f>
        <v>Gilde Vakcollege</v>
      </c>
      <c r="C97" s="41" t="str">
        <f>VLOOKUP(Ruimtestaat[[#This Row],[Code]],Locaties[#All],3,FALSE)</f>
        <v>Grote Haarsekade 123</v>
      </c>
      <c r="D97" s="41" t="str">
        <f>VLOOKUP(Ruimtestaat[[#This Row],[Code]],Locaties[#All],4,FALSE)</f>
        <v>Gorinchem</v>
      </c>
      <c r="E97" s="32"/>
      <c r="F97" s="32" t="s">
        <v>279</v>
      </c>
      <c r="G97" s="122" t="s">
        <v>477</v>
      </c>
      <c r="H97" s="34" t="s">
        <v>537</v>
      </c>
      <c r="I97" s="32">
        <v>5</v>
      </c>
      <c r="J97" s="123" t="str">
        <f>VLOOKUP(Ruimtestaat[[#This Row],[Ruimte code]],Ruimtegroepen[[#All],[Code]:[Ruimte omschrijving]],2,FALSE)</f>
        <v>Sanitair</v>
      </c>
      <c r="K97" s="32" t="s">
        <v>19</v>
      </c>
      <c r="L97" s="34" t="s">
        <v>438</v>
      </c>
      <c r="M97" s="124">
        <v>5.9</v>
      </c>
      <c r="N97" s="32"/>
    </row>
    <row r="98" spans="1:14" s="5" customFormat="1" ht="15" customHeight="1">
      <c r="A98" s="32">
        <v>2</v>
      </c>
      <c r="B98" s="41" t="str">
        <f>VLOOKUP(Ruimtestaat[[#This Row],[Code]],Locaties[[Code]:[Locatie]],2,FALSE)</f>
        <v>Gilde Vakcollege</v>
      </c>
      <c r="C98" s="41" t="str">
        <f>VLOOKUP(Ruimtestaat[[#This Row],[Code]],Locaties[#All],3,FALSE)</f>
        <v>Grote Haarsekade 123</v>
      </c>
      <c r="D98" s="41" t="str">
        <f>VLOOKUP(Ruimtestaat[[#This Row],[Code]],Locaties[#All],4,FALSE)</f>
        <v>Gorinchem</v>
      </c>
      <c r="E98" s="32"/>
      <c r="F98" s="32" t="s">
        <v>279</v>
      </c>
      <c r="G98" s="122" t="s">
        <v>478</v>
      </c>
      <c r="H98" s="34" t="s">
        <v>535</v>
      </c>
      <c r="I98" s="32">
        <v>9</v>
      </c>
      <c r="J98" s="123" t="str">
        <f>VLOOKUP(Ruimtestaat[[#This Row],[Ruimte code]],Ruimtegroepen[[#All],[Code]:[Ruimte omschrijving]],2,FALSE)</f>
        <v>Bibliotheek/OLC</v>
      </c>
      <c r="K98" s="32" t="s">
        <v>19</v>
      </c>
      <c r="L98" s="34" t="s">
        <v>438</v>
      </c>
      <c r="M98" s="124">
        <v>271.5</v>
      </c>
      <c r="N98" s="32"/>
    </row>
    <row r="99" spans="1:14" s="5" customFormat="1" ht="15" customHeight="1">
      <c r="A99" s="32">
        <v>2</v>
      </c>
      <c r="B99" s="41" t="str">
        <f>VLOOKUP(Ruimtestaat[[#This Row],[Code]],Locaties[[Code]:[Locatie]],2,FALSE)</f>
        <v>Gilde Vakcollege</v>
      </c>
      <c r="C99" s="41" t="str">
        <f>VLOOKUP(Ruimtestaat[[#This Row],[Code]],Locaties[#All],3,FALSE)</f>
        <v>Grote Haarsekade 123</v>
      </c>
      <c r="D99" s="41" t="str">
        <f>VLOOKUP(Ruimtestaat[[#This Row],[Code]],Locaties[#All],4,FALSE)</f>
        <v>Gorinchem</v>
      </c>
      <c r="E99" s="32"/>
      <c r="F99" s="32" t="s">
        <v>279</v>
      </c>
      <c r="G99" s="122" t="s">
        <v>479</v>
      </c>
      <c r="H99" s="34" t="s">
        <v>539</v>
      </c>
      <c r="I99" s="32">
        <v>6</v>
      </c>
      <c r="J99" s="123" t="str">
        <f>VLOOKUP(Ruimtestaat[[#This Row],[Ruimte code]],Ruimtegroepen[[#All],[Code]:[Ruimte omschrijving]],2,FALSE)</f>
        <v>Gangen/hallen</v>
      </c>
      <c r="K99" s="32" t="s">
        <v>19</v>
      </c>
      <c r="L99" s="34" t="s">
        <v>438</v>
      </c>
      <c r="M99" s="124">
        <v>275.60000000000002</v>
      </c>
      <c r="N99" s="32"/>
    </row>
    <row r="100" spans="1:14" s="5" customFormat="1" ht="15" customHeight="1">
      <c r="A100" s="32">
        <v>2</v>
      </c>
      <c r="B100" s="41" t="str">
        <f>VLOOKUP(Ruimtestaat[[#This Row],[Code]],Locaties[[Code]:[Locatie]],2,FALSE)</f>
        <v>Gilde Vakcollege</v>
      </c>
      <c r="C100" s="41" t="str">
        <f>VLOOKUP(Ruimtestaat[[#This Row],[Code]],Locaties[#All],3,FALSE)</f>
        <v>Grote Haarsekade 123</v>
      </c>
      <c r="D100" s="41" t="str">
        <f>VLOOKUP(Ruimtestaat[[#This Row],[Code]],Locaties[#All],4,FALSE)</f>
        <v>Gorinchem</v>
      </c>
      <c r="E100" s="32"/>
      <c r="F100" s="32" t="s">
        <v>279</v>
      </c>
      <c r="G100" s="122" t="s">
        <v>480</v>
      </c>
      <c r="H100" s="34" t="s">
        <v>539</v>
      </c>
      <c r="I100" s="32">
        <v>6</v>
      </c>
      <c r="J100" s="123" t="str">
        <f>VLOOKUP(Ruimtestaat[[#This Row],[Ruimte code]],Ruimtegroepen[[#All],[Code]:[Ruimte omschrijving]],2,FALSE)</f>
        <v>Gangen/hallen</v>
      </c>
      <c r="K100" s="32" t="s">
        <v>19</v>
      </c>
      <c r="L100" s="34" t="s">
        <v>438</v>
      </c>
      <c r="M100" s="124">
        <v>187.3</v>
      </c>
      <c r="N100" s="32"/>
    </row>
    <row r="101" spans="1:14" s="5" customFormat="1" ht="15" customHeight="1">
      <c r="A101" s="32">
        <v>2</v>
      </c>
      <c r="B101" s="41" t="str">
        <f>VLOOKUP(Ruimtestaat[[#This Row],[Code]],Locaties[[Code]:[Locatie]],2,FALSE)</f>
        <v>Gilde Vakcollege</v>
      </c>
      <c r="C101" s="41" t="str">
        <f>VLOOKUP(Ruimtestaat[[#This Row],[Code]],Locaties[#All],3,FALSE)</f>
        <v>Grote Haarsekade 123</v>
      </c>
      <c r="D101" s="41" t="str">
        <f>VLOOKUP(Ruimtestaat[[#This Row],[Code]],Locaties[#All],4,FALSE)</f>
        <v>Gorinchem</v>
      </c>
      <c r="E101" s="32"/>
      <c r="F101" s="32" t="s">
        <v>279</v>
      </c>
      <c r="G101" s="122" t="s">
        <v>481</v>
      </c>
      <c r="H101" s="34" t="s">
        <v>540</v>
      </c>
      <c r="I101" s="32">
        <v>2</v>
      </c>
      <c r="J101" s="123" t="str">
        <f>VLOOKUP(Ruimtestaat[[#This Row],[Ruimte code]],Ruimtegroepen[[#All],[Code]:[Ruimte omschrijving]],2,FALSE)</f>
        <v>Kantoren</v>
      </c>
      <c r="K101" s="32" t="s">
        <v>19</v>
      </c>
      <c r="L101" s="34" t="s">
        <v>438</v>
      </c>
      <c r="M101" s="124">
        <v>16.100000000000001</v>
      </c>
      <c r="N101" s="32"/>
    </row>
    <row r="102" spans="1:14" s="5" customFormat="1" ht="15" customHeight="1">
      <c r="A102" s="32">
        <v>2</v>
      </c>
      <c r="B102" s="41" t="str">
        <f>VLOOKUP(Ruimtestaat[[#This Row],[Code]],Locaties[[Code]:[Locatie]],2,FALSE)</f>
        <v>Gilde Vakcollege</v>
      </c>
      <c r="C102" s="41" t="str">
        <f>VLOOKUP(Ruimtestaat[[#This Row],[Code]],Locaties[#All],3,FALSE)</f>
        <v>Grote Haarsekade 123</v>
      </c>
      <c r="D102" s="41" t="str">
        <f>VLOOKUP(Ruimtestaat[[#This Row],[Code]],Locaties[#All],4,FALSE)</f>
        <v>Gorinchem</v>
      </c>
      <c r="E102" s="32"/>
      <c r="F102" s="32" t="s">
        <v>279</v>
      </c>
      <c r="G102" s="122" t="s">
        <v>482</v>
      </c>
      <c r="H102" s="34" t="s">
        <v>131</v>
      </c>
      <c r="I102" s="32">
        <v>4</v>
      </c>
      <c r="J102" s="123" t="str">
        <f>VLOOKUP(Ruimtestaat[[#This Row],[Ruimte code]],Ruimtegroepen[[#All],[Code]:[Ruimte omschrijving]],2,FALSE)</f>
        <v>Vergader/spreekkamers</v>
      </c>
      <c r="K102" s="32" t="s">
        <v>19</v>
      </c>
      <c r="L102" s="34" t="s">
        <v>438</v>
      </c>
      <c r="M102" s="124">
        <v>10.4</v>
      </c>
      <c r="N102" s="32"/>
    </row>
    <row r="103" spans="1:14" s="5" customFormat="1" ht="15" customHeight="1">
      <c r="A103" s="32">
        <v>2</v>
      </c>
      <c r="B103" s="41" t="str">
        <f>VLOOKUP(Ruimtestaat[[#This Row],[Code]],Locaties[[Code]:[Locatie]],2,FALSE)</f>
        <v>Gilde Vakcollege</v>
      </c>
      <c r="C103" s="41" t="str">
        <f>VLOOKUP(Ruimtestaat[[#This Row],[Code]],Locaties[#All],3,FALSE)</f>
        <v>Grote Haarsekade 123</v>
      </c>
      <c r="D103" s="41" t="str">
        <f>VLOOKUP(Ruimtestaat[[#This Row],[Code]],Locaties[#All],4,FALSE)</f>
        <v>Gorinchem</v>
      </c>
      <c r="E103" s="32"/>
      <c r="F103" s="32" t="s">
        <v>279</v>
      </c>
      <c r="G103" s="122" t="s">
        <v>483</v>
      </c>
      <c r="H103" s="34" t="s">
        <v>534</v>
      </c>
      <c r="I103" s="32">
        <v>2</v>
      </c>
      <c r="J103" s="123" t="str">
        <f>VLOOKUP(Ruimtestaat[[#This Row],[Ruimte code]],Ruimtegroepen[[#All],[Code]:[Ruimte omschrijving]],2,FALSE)</f>
        <v>Kantoren</v>
      </c>
      <c r="K103" s="32" t="s">
        <v>19</v>
      </c>
      <c r="L103" s="34" t="s">
        <v>438</v>
      </c>
      <c r="M103" s="124">
        <v>32.799999999999997</v>
      </c>
      <c r="N103" s="32"/>
    </row>
    <row r="104" spans="1:14" s="5" customFormat="1" ht="15" customHeight="1">
      <c r="A104" s="32">
        <v>2</v>
      </c>
      <c r="B104" s="41" t="str">
        <f>VLOOKUP(Ruimtestaat[[#This Row],[Code]],Locaties[[Code]:[Locatie]],2,FALSE)</f>
        <v>Gilde Vakcollege</v>
      </c>
      <c r="C104" s="41" t="str">
        <f>VLOOKUP(Ruimtestaat[[#This Row],[Code]],Locaties[#All],3,FALSE)</f>
        <v>Grote Haarsekade 123</v>
      </c>
      <c r="D104" s="41" t="str">
        <f>VLOOKUP(Ruimtestaat[[#This Row],[Code]],Locaties[#All],4,FALSE)</f>
        <v>Gorinchem</v>
      </c>
      <c r="E104" s="32"/>
      <c r="F104" s="32" t="s">
        <v>279</v>
      </c>
      <c r="G104" s="122" t="s">
        <v>484</v>
      </c>
      <c r="H104" s="34" t="s">
        <v>541</v>
      </c>
      <c r="I104" s="32">
        <v>2</v>
      </c>
      <c r="J104" s="123" t="str">
        <f>VLOOKUP(Ruimtestaat[[#This Row],[Ruimte code]],Ruimtegroepen[[#All],[Code]:[Ruimte omschrijving]],2,FALSE)</f>
        <v>Kantoren</v>
      </c>
      <c r="K104" s="32" t="s">
        <v>19</v>
      </c>
      <c r="L104" s="34" t="s">
        <v>438</v>
      </c>
      <c r="M104" s="124">
        <v>16</v>
      </c>
      <c r="N104" s="32"/>
    </row>
    <row r="105" spans="1:14" s="5" customFormat="1" ht="15" customHeight="1">
      <c r="A105" s="32">
        <v>2</v>
      </c>
      <c r="B105" s="41" t="str">
        <f>VLOOKUP(Ruimtestaat[[#This Row],[Code]],Locaties[[Code]:[Locatie]],2,FALSE)</f>
        <v>Gilde Vakcollege</v>
      </c>
      <c r="C105" s="41" t="str">
        <f>VLOOKUP(Ruimtestaat[[#This Row],[Code]],Locaties[#All],3,FALSE)</f>
        <v>Grote Haarsekade 123</v>
      </c>
      <c r="D105" s="41" t="str">
        <f>VLOOKUP(Ruimtestaat[[#This Row],[Code]],Locaties[#All],4,FALSE)</f>
        <v>Gorinchem</v>
      </c>
      <c r="E105" s="32"/>
      <c r="F105" s="32" t="s">
        <v>279</v>
      </c>
      <c r="G105" s="122" t="s">
        <v>485</v>
      </c>
      <c r="H105" s="34" t="s">
        <v>541</v>
      </c>
      <c r="I105" s="32">
        <v>2</v>
      </c>
      <c r="J105" s="123" t="str">
        <f>VLOOKUP(Ruimtestaat[[#This Row],[Ruimte code]],Ruimtegroepen[[#All],[Code]:[Ruimte omschrijving]],2,FALSE)</f>
        <v>Kantoren</v>
      </c>
      <c r="K105" s="32" t="s">
        <v>19</v>
      </c>
      <c r="L105" s="34" t="s">
        <v>438</v>
      </c>
      <c r="M105" s="124">
        <v>16</v>
      </c>
      <c r="N105" s="32"/>
    </row>
    <row r="106" spans="1:14" s="5" customFormat="1" ht="15" customHeight="1">
      <c r="A106" s="32">
        <v>2</v>
      </c>
      <c r="B106" s="41" t="str">
        <f>VLOOKUP(Ruimtestaat[[#This Row],[Code]],Locaties[[Code]:[Locatie]],2,FALSE)</f>
        <v>Gilde Vakcollege</v>
      </c>
      <c r="C106" s="41" t="str">
        <f>VLOOKUP(Ruimtestaat[[#This Row],[Code]],Locaties[#All],3,FALSE)</f>
        <v>Grote Haarsekade 123</v>
      </c>
      <c r="D106" s="41" t="str">
        <f>VLOOKUP(Ruimtestaat[[#This Row],[Code]],Locaties[#All],4,FALSE)</f>
        <v>Gorinchem</v>
      </c>
      <c r="E106" s="32"/>
      <c r="F106" s="32" t="s">
        <v>279</v>
      </c>
      <c r="G106" s="122" t="s">
        <v>486</v>
      </c>
      <c r="H106" s="34" t="s">
        <v>541</v>
      </c>
      <c r="I106" s="32">
        <v>2</v>
      </c>
      <c r="J106" s="123" t="str">
        <f>VLOOKUP(Ruimtestaat[[#This Row],[Ruimte code]],Ruimtegroepen[[#All],[Code]:[Ruimte omschrijving]],2,FALSE)</f>
        <v>Kantoren</v>
      </c>
      <c r="K106" s="32" t="s">
        <v>19</v>
      </c>
      <c r="L106" s="34" t="s">
        <v>438</v>
      </c>
      <c r="M106" s="124">
        <v>16</v>
      </c>
      <c r="N106" s="32"/>
    </row>
    <row r="107" spans="1:14" s="5" customFormat="1" ht="15" customHeight="1">
      <c r="A107" s="32">
        <v>2</v>
      </c>
      <c r="B107" s="41" t="str">
        <f>VLOOKUP(Ruimtestaat[[#This Row],[Code]],Locaties[[Code]:[Locatie]],2,FALSE)</f>
        <v>Gilde Vakcollege</v>
      </c>
      <c r="C107" s="41" t="str">
        <f>VLOOKUP(Ruimtestaat[[#This Row],[Code]],Locaties[#All],3,FALSE)</f>
        <v>Grote Haarsekade 123</v>
      </c>
      <c r="D107" s="41" t="str">
        <f>VLOOKUP(Ruimtestaat[[#This Row],[Code]],Locaties[#All],4,FALSE)</f>
        <v>Gorinchem</v>
      </c>
      <c r="E107" s="32"/>
      <c r="F107" s="32" t="s">
        <v>279</v>
      </c>
      <c r="G107" s="122" t="s">
        <v>487</v>
      </c>
      <c r="H107" s="34" t="s">
        <v>541</v>
      </c>
      <c r="I107" s="32">
        <v>2</v>
      </c>
      <c r="J107" s="123" t="str">
        <f>VLOOKUP(Ruimtestaat[[#This Row],[Ruimte code]],Ruimtegroepen[[#All],[Code]:[Ruimte omschrijving]],2,FALSE)</f>
        <v>Kantoren</v>
      </c>
      <c r="K107" s="32" t="s">
        <v>19</v>
      </c>
      <c r="L107" s="34" t="s">
        <v>438</v>
      </c>
      <c r="M107" s="124">
        <v>16</v>
      </c>
      <c r="N107" s="32"/>
    </row>
    <row r="108" spans="1:14" s="5" customFormat="1" ht="15" customHeight="1">
      <c r="A108" s="32">
        <v>2</v>
      </c>
      <c r="B108" s="41" t="str">
        <f>VLOOKUP(Ruimtestaat[[#This Row],[Code]],Locaties[[Code]:[Locatie]],2,FALSE)</f>
        <v>Gilde Vakcollege</v>
      </c>
      <c r="C108" s="41" t="str">
        <f>VLOOKUP(Ruimtestaat[[#This Row],[Code]],Locaties[#All],3,FALSE)</f>
        <v>Grote Haarsekade 123</v>
      </c>
      <c r="D108" s="41" t="str">
        <f>VLOOKUP(Ruimtestaat[[#This Row],[Code]],Locaties[#All],4,FALSE)</f>
        <v>Gorinchem</v>
      </c>
      <c r="E108" s="32"/>
      <c r="F108" s="32" t="s">
        <v>279</v>
      </c>
      <c r="G108" s="122" t="s">
        <v>488</v>
      </c>
      <c r="H108" s="34" t="s">
        <v>541</v>
      </c>
      <c r="I108" s="32">
        <v>2</v>
      </c>
      <c r="J108" s="123" t="str">
        <f>VLOOKUP(Ruimtestaat[[#This Row],[Ruimte code]],Ruimtegroepen[[#All],[Code]:[Ruimte omschrijving]],2,FALSE)</f>
        <v>Kantoren</v>
      </c>
      <c r="K108" s="32" t="s">
        <v>19</v>
      </c>
      <c r="L108" s="34" t="s">
        <v>438</v>
      </c>
      <c r="M108" s="124">
        <v>16</v>
      </c>
      <c r="N108" s="32"/>
    </row>
    <row r="109" spans="1:14" s="5" customFormat="1" ht="15" customHeight="1">
      <c r="A109" s="32">
        <v>2</v>
      </c>
      <c r="B109" s="41" t="str">
        <f>VLOOKUP(Ruimtestaat[[#This Row],[Code]],Locaties[[Code]:[Locatie]],2,FALSE)</f>
        <v>Gilde Vakcollege</v>
      </c>
      <c r="C109" s="41" t="str">
        <f>VLOOKUP(Ruimtestaat[[#This Row],[Code]],Locaties[#All],3,FALSE)</f>
        <v>Grote Haarsekade 123</v>
      </c>
      <c r="D109" s="41" t="str">
        <f>VLOOKUP(Ruimtestaat[[#This Row],[Code]],Locaties[#All],4,FALSE)</f>
        <v>Gorinchem</v>
      </c>
      <c r="E109" s="32"/>
      <c r="F109" s="32" t="s">
        <v>279</v>
      </c>
      <c r="G109" s="122" t="s">
        <v>489</v>
      </c>
      <c r="H109" s="34" t="s">
        <v>511</v>
      </c>
      <c r="I109" s="32">
        <v>1</v>
      </c>
      <c r="J109" s="123" t="str">
        <f>VLOOKUP(Ruimtestaat[[#This Row],[Ruimte code]],Ruimtegroepen[[#All],[Code]:[Ruimte omschrijving]],2,FALSE)</f>
        <v>Magazijnen/bergingen</v>
      </c>
      <c r="K109" s="32" t="s">
        <v>19</v>
      </c>
      <c r="L109" s="34" t="s">
        <v>438</v>
      </c>
      <c r="M109" s="124">
        <v>7.5</v>
      </c>
      <c r="N109" s="32"/>
    </row>
    <row r="110" spans="1:14" s="5" customFormat="1" ht="15" customHeight="1">
      <c r="A110" s="32">
        <v>2</v>
      </c>
      <c r="B110" s="41" t="str">
        <f>VLOOKUP(Ruimtestaat[[#This Row],[Code]],Locaties[[Code]:[Locatie]],2,FALSE)</f>
        <v>Gilde Vakcollege</v>
      </c>
      <c r="C110" s="41" t="str">
        <f>VLOOKUP(Ruimtestaat[[#This Row],[Code]],Locaties[#All],3,FALSE)</f>
        <v>Grote Haarsekade 123</v>
      </c>
      <c r="D110" s="41" t="str">
        <f>VLOOKUP(Ruimtestaat[[#This Row],[Code]],Locaties[#All],4,FALSE)</f>
        <v>Gorinchem</v>
      </c>
      <c r="E110" s="32"/>
      <c r="F110" s="32" t="s">
        <v>279</v>
      </c>
      <c r="G110" s="122" t="s">
        <v>490</v>
      </c>
      <c r="H110" s="34" t="s">
        <v>542</v>
      </c>
      <c r="I110" s="32">
        <v>2</v>
      </c>
      <c r="J110" s="123" t="str">
        <f>VLOOKUP(Ruimtestaat[[#This Row],[Ruimte code]],Ruimtegroepen[[#All],[Code]:[Ruimte omschrijving]],2,FALSE)</f>
        <v>Kantoren</v>
      </c>
      <c r="K110" s="32" t="s">
        <v>19</v>
      </c>
      <c r="L110" s="34" t="s">
        <v>438</v>
      </c>
      <c r="M110" s="124">
        <v>8</v>
      </c>
      <c r="N110" s="32"/>
    </row>
    <row r="111" spans="1:14" s="5" customFormat="1" ht="15" customHeight="1">
      <c r="A111" s="32">
        <v>2</v>
      </c>
      <c r="B111" s="41" t="str">
        <f>VLOOKUP(Ruimtestaat[[#This Row],[Code]],Locaties[[Code]:[Locatie]],2,FALSE)</f>
        <v>Gilde Vakcollege</v>
      </c>
      <c r="C111" s="41" t="str">
        <f>VLOOKUP(Ruimtestaat[[#This Row],[Code]],Locaties[#All],3,FALSE)</f>
        <v>Grote Haarsekade 123</v>
      </c>
      <c r="D111" s="41" t="str">
        <f>VLOOKUP(Ruimtestaat[[#This Row],[Code]],Locaties[#All],4,FALSE)</f>
        <v>Gorinchem</v>
      </c>
      <c r="E111" s="32"/>
      <c r="F111" s="32" t="s">
        <v>279</v>
      </c>
      <c r="G111" s="122" t="s">
        <v>491</v>
      </c>
      <c r="H111" s="34" t="s">
        <v>256</v>
      </c>
      <c r="I111" s="32">
        <v>2</v>
      </c>
      <c r="J111" s="123" t="str">
        <f>VLOOKUP(Ruimtestaat[[#This Row],[Ruimte code]],Ruimtegroepen[[#All],[Code]:[Ruimte omschrijving]],2,FALSE)</f>
        <v>Kantoren</v>
      </c>
      <c r="K111" s="32" t="s">
        <v>19</v>
      </c>
      <c r="L111" s="34" t="s">
        <v>438</v>
      </c>
      <c r="M111" s="124">
        <v>37.200000000000003</v>
      </c>
      <c r="N111" s="32"/>
    </row>
    <row r="112" spans="1:14" s="5" customFormat="1" ht="15" customHeight="1">
      <c r="A112" s="32">
        <v>2</v>
      </c>
      <c r="B112" s="41" t="str">
        <f>VLOOKUP(Ruimtestaat[[#This Row],[Code]],Locaties[[Code]:[Locatie]],2,FALSE)</f>
        <v>Gilde Vakcollege</v>
      </c>
      <c r="C112" s="41" t="str">
        <f>VLOOKUP(Ruimtestaat[[#This Row],[Code]],Locaties[#All],3,FALSE)</f>
        <v>Grote Haarsekade 123</v>
      </c>
      <c r="D112" s="41" t="str">
        <f>VLOOKUP(Ruimtestaat[[#This Row],[Code]],Locaties[#All],4,FALSE)</f>
        <v>Gorinchem</v>
      </c>
      <c r="E112" s="32"/>
      <c r="F112" s="32" t="s">
        <v>279</v>
      </c>
      <c r="G112" s="122" t="s">
        <v>492</v>
      </c>
      <c r="H112" s="34" t="s">
        <v>543</v>
      </c>
      <c r="I112" s="32">
        <v>2</v>
      </c>
      <c r="J112" s="123" t="str">
        <f>VLOOKUP(Ruimtestaat[[#This Row],[Ruimte code]],Ruimtegroepen[[#All],[Code]:[Ruimte omschrijving]],2,FALSE)</f>
        <v>Kantoren</v>
      </c>
      <c r="K112" s="32" t="s">
        <v>19</v>
      </c>
      <c r="L112" s="34" t="s">
        <v>438</v>
      </c>
      <c r="M112" s="124">
        <v>10.3</v>
      </c>
      <c r="N112" s="32"/>
    </row>
    <row r="113" spans="1:159" s="5" customFormat="1" ht="15" customHeight="1">
      <c r="A113" s="32">
        <v>2</v>
      </c>
      <c r="B113" s="41" t="str">
        <f>VLOOKUP(Ruimtestaat[[#This Row],[Code]],Locaties[[Code]:[Locatie]],2,FALSE)</f>
        <v>Gilde Vakcollege</v>
      </c>
      <c r="C113" s="41" t="str">
        <f>VLOOKUP(Ruimtestaat[[#This Row],[Code]],Locaties[#All],3,FALSE)</f>
        <v>Grote Haarsekade 123</v>
      </c>
      <c r="D113" s="41" t="str">
        <f>VLOOKUP(Ruimtestaat[[#This Row],[Code]],Locaties[#All],4,FALSE)</f>
        <v>Gorinchem</v>
      </c>
      <c r="E113" s="32"/>
      <c r="F113" s="32" t="s">
        <v>279</v>
      </c>
      <c r="G113" s="122" t="s">
        <v>493</v>
      </c>
      <c r="H113" s="34" t="s">
        <v>544</v>
      </c>
      <c r="I113" s="32">
        <v>2</v>
      </c>
      <c r="J113" s="123" t="str">
        <f>VLOOKUP(Ruimtestaat[[#This Row],[Ruimte code]],Ruimtegroepen[[#All],[Code]:[Ruimte omschrijving]],2,FALSE)</f>
        <v>Kantoren</v>
      </c>
      <c r="K113" s="32" t="s">
        <v>19</v>
      </c>
      <c r="L113" s="34" t="s">
        <v>438</v>
      </c>
      <c r="M113" s="124">
        <v>9.3000000000000007</v>
      </c>
      <c r="N113" s="32"/>
    </row>
    <row r="114" spans="1:159" s="5" customFormat="1" ht="15" customHeight="1">
      <c r="A114" s="32">
        <v>2</v>
      </c>
      <c r="B114" s="41" t="str">
        <f>VLOOKUP(Ruimtestaat[[#This Row],[Code]],Locaties[[Code]:[Locatie]],2,FALSE)</f>
        <v>Gilde Vakcollege</v>
      </c>
      <c r="C114" s="41" t="str">
        <f>VLOOKUP(Ruimtestaat[[#This Row],[Code]],Locaties[#All],3,FALSE)</f>
        <v>Grote Haarsekade 123</v>
      </c>
      <c r="D114" s="41" t="str">
        <f>VLOOKUP(Ruimtestaat[[#This Row],[Code]],Locaties[#All],4,FALSE)</f>
        <v>Gorinchem</v>
      </c>
      <c r="E114" s="32"/>
      <c r="F114" s="32" t="s">
        <v>279</v>
      </c>
      <c r="G114" s="122" t="s">
        <v>494</v>
      </c>
      <c r="H114" s="34" t="s">
        <v>545</v>
      </c>
      <c r="I114" s="32">
        <v>2</v>
      </c>
      <c r="J114" s="123" t="str">
        <f>VLOOKUP(Ruimtestaat[[#This Row],[Ruimte code]],Ruimtegroepen[[#All],[Code]:[Ruimte omschrijving]],2,FALSE)</f>
        <v>Kantoren</v>
      </c>
      <c r="K114" s="32" t="s">
        <v>19</v>
      </c>
      <c r="L114" s="34" t="s">
        <v>438</v>
      </c>
      <c r="M114" s="124">
        <v>44.8</v>
      </c>
      <c r="N114" s="32"/>
    </row>
    <row r="115" spans="1:159" s="5" customFormat="1" ht="15" customHeight="1">
      <c r="A115" s="32">
        <v>2</v>
      </c>
      <c r="B115" s="41" t="str">
        <f>VLOOKUP(Ruimtestaat[[#This Row],[Code]],Locaties[[Code]:[Locatie]],2,FALSE)</f>
        <v>Gilde Vakcollege</v>
      </c>
      <c r="C115" s="41" t="str">
        <f>VLOOKUP(Ruimtestaat[[#This Row],[Code]],Locaties[#All],3,FALSE)</f>
        <v>Grote Haarsekade 123</v>
      </c>
      <c r="D115" s="41" t="str">
        <f>VLOOKUP(Ruimtestaat[[#This Row],[Code]],Locaties[#All],4,FALSE)</f>
        <v>Gorinchem</v>
      </c>
      <c r="E115" s="32"/>
      <c r="F115" s="32" t="s">
        <v>279</v>
      </c>
      <c r="G115" s="122" t="s">
        <v>495</v>
      </c>
      <c r="H115" s="34" t="s">
        <v>95</v>
      </c>
      <c r="I115" s="32">
        <v>13</v>
      </c>
      <c r="J115" s="123" t="str">
        <f>VLOOKUP(Ruimtestaat[[#This Row],[Ruimte code]],Ruimtegroepen[[#All],[Code]:[Ruimte omschrijving]],2,FALSE)</f>
        <v>Personeelskamer</v>
      </c>
      <c r="K115" s="32" t="s">
        <v>19</v>
      </c>
      <c r="L115" s="34" t="s">
        <v>438</v>
      </c>
      <c r="M115" s="124">
        <v>81</v>
      </c>
      <c r="N115" s="32"/>
    </row>
    <row r="116" spans="1:159" s="5" customFormat="1" ht="15" customHeight="1">
      <c r="A116" s="32">
        <v>2</v>
      </c>
      <c r="B116" s="41" t="str">
        <f>VLOOKUP(Ruimtestaat[[#This Row],[Code]],Locaties[[Code]:[Locatie]],2,FALSE)</f>
        <v>Gilde Vakcollege</v>
      </c>
      <c r="C116" s="41" t="str">
        <f>VLOOKUP(Ruimtestaat[[#This Row],[Code]],Locaties[#All],3,FALSE)</f>
        <v>Grote Haarsekade 123</v>
      </c>
      <c r="D116" s="41" t="str">
        <f>VLOOKUP(Ruimtestaat[[#This Row],[Code]],Locaties[#All],4,FALSE)</f>
        <v>Gorinchem</v>
      </c>
      <c r="E116" s="32"/>
      <c r="F116" s="32" t="s">
        <v>279</v>
      </c>
      <c r="G116" s="122">
        <v>105</v>
      </c>
      <c r="H116" s="34" t="s">
        <v>546</v>
      </c>
      <c r="I116" s="32">
        <v>16</v>
      </c>
      <c r="J116" s="123" t="str">
        <f>VLOOKUP(Ruimtestaat[[#This Row],[Ruimte code]],Ruimtegroepen[[#All],[Code]:[Ruimte omschrijving]],2,FALSE)</f>
        <v>Leslokalen</v>
      </c>
      <c r="K116" s="32" t="s">
        <v>19</v>
      </c>
      <c r="L116" s="34" t="s">
        <v>438</v>
      </c>
      <c r="M116" s="124">
        <v>52.3</v>
      </c>
      <c r="N116" s="32"/>
    </row>
    <row r="117" spans="1:159" s="5" customFormat="1" ht="15" customHeight="1">
      <c r="A117" s="32">
        <v>2</v>
      </c>
      <c r="B117" s="41" t="str">
        <f>VLOOKUP(Ruimtestaat[[#This Row],[Code]],Locaties[[Code]:[Locatie]],2,FALSE)</f>
        <v>Gilde Vakcollege</v>
      </c>
      <c r="C117" s="41" t="str">
        <f>VLOOKUP(Ruimtestaat[[#This Row],[Code]],Locaties[#All],3,FALSE)</f>
        <v>Grote Haarsekade 123</v>
      </c>
      <c r="D117" s="41" t="str">
        <f>VLOOKUP(Ruimtestaat[[#This Row],[Code]],Locaties[#All],4,FALSE)</f>
        <v>Gorinchem</v>
      </c>
      <c r="E117" s="32"/>
      <c r="F117" s="32" t="s">
        <v>279</v>
      </c>
      <c r="G117" s="122">
        <v>106</v>
      </c>
      <c r="H117" s="34" t="s">
        <v>546</v>
      </c>
      <c r="I117" s="32">
        <v>16</v>
      </c>
      <c r="J117" s="123" t="str">
        <f>VLOOKUP(Ruimtestaat[[#This Row],[Ruimte code]],Ruimtegroepen[[#All],[Code]:[Ruimte omschrijving]],2,FALSE)</f>
        <v>Leslokalen</v>
      </c>
      <c r="K117" s="32" t="s">
        <v>19</v>
      </c>
      <c r="L117" s="34" t="s">
        <v>438</v>
      </c>
      <c r="M117" s="124">
        <v>52.3</v>
      </c>
      <c r="N117" s="32"/>
    </row>
    <row r="118" spans="1:159" s="5" customFormat="1" ht="15" customHeight="1">
      <c r="A118" s="32">
        <v>2</v>
      </c>
      <c r="B118" s="41" t="str">
        <f>VLOOKUP(Ruimtestaat[[#This Row],[Code]],Locaties[[Code]:[Locatie]],2,FALSE)</f>
        <v>Gilde Vakcollege</v>
      </c>
      <c r="C118" s="41" t="str">
        <f>VLOOKUP(Ruimtestaat[[#This Row],[Code]],Locaties[#All],3,FALSE)</f>
        <v>Grote Haarsekade 123</v>
      </c>
      <c r="D118" s="41" t="str">
        <f>VLOOKUP(Ruimtestaat[[#This Row],[Code]],Locaties[#All],4,FALSE)</f>
        <v>Gorinchem</v>
      </c>
      <c r="E118" s="32"/>
      <c r="F118" s="32" t="s">
        <v>279</v>
      </c>
      <c r="G118" s="122">
        <v>107</v>
      </c>
      <c r="H118" s="34" t="s">
        <v>547</v>
      </c>
      <c r="I118" s="32">
        <v>14</v>
      </c>
      <c r="J118" s="123" t="str">
        <f>VLOOKUP(Ruimtestaat[[#This Row],[Ruimte code]],Ruimtegroepen[[#All],[Code]:[Ruimte omschrijving]],2,FALSE)</f>
        <v>Praktijklokalen</v>
      </c>
      <c r="K118" s="32" t="s">
        <v>19</v>
      </c>
      <c r="L118" s="34" t="s">
        <v>438</v>
      </c>
      <c r="M118" s="124">
        <v>92.1</v>
      </c>
      <c r="N118" s="32"/>
    </row>
    <row r="119" spans="1:159" s="5" customFormat="1" ht="15" customHeight="1">
      <c r="A119" s="32">
        <v>2</v>
      </c>
      <c r="B119" s="41" t="str">
        <f>VLOOKUP(Ruimtestaat[[#This Row],[Code]],Locaties[[Code]:[Locatie]],2,FALSE)</f>
        <v>Gilde Vakcollege</v>
      </c>
      <c r="C119" s="41" t="str">
        <f>VLOOKUP(Ruimtestaat[[#This Row],[Code]],Locaties[#All],3,FALSE)</f>
        <v>Grote Haarsekade 123</v>
      </c>
      <c r="D119" s="41" t="str">
        <f>VLOOKUP(Ruimtestaat[[#This Row],[Code]],Locaties[#All],4,FALSE)</f>
        <v>Gorinchem</v>
      </c>
      <c r="E119" s="32"/>
      <c r="F119" s="32" t="s">
        <v>279</v>
      </c>
      <c r="G119" s="122">
        <v>104</v>
      </c>
      <c r="H119" s="34" t="s">
        <v>546</v>
      </c>
      <c r="I119" s="32">
        <v>16</v>
      </c>
      <c r="J119" s="123" t="str">
        <f>VLOOKUP(Ruimtestaat[[#This Row],[Ruimte code]],Ruimtegroepen[[#All],[Code]:[Ruimte omschrijving]],2,FALSE)</f>
        <v>Leslokalen</v>
      </c>
      <c r="K119" s="32" t="s">
        <v>19</v>
      </c>
      <c r="L119" s="34" t="s">
        <v>438</v>
      </c>
      <c r="M119" s="124">
        <v>49.4</v>
      </c>
      <c r="N119" s="32"/>
    </row>
    <row r="120" spans="1:159" s="5" customFormat="1" ht="15" customHeight="1">
      <c r="A120" s="32">
        <v>2</v>
      </c>
      <c r="B120" s="41" t="str">
        <f>VLOOKUP(Ruimtestaat[[#This Row],[Code]],Locaties[[Code]:[Locatie]],2,FALSE)</f>
        <v>Gilde Vakcollege</v>
      </c>
      <c r="C120" s="41" t="str">
        <f>VLOOKUP(Ruimtestaat[[#This Row],[Code]],Locaties[#All],3,FALSE)</f>
        <v>Grote Haarsekade 123</v>
      </c>
      <c r="D120" s="41" t="str">
        <f>VLOOKUP(Ruimtestaat[[#This Row],[Code]],Locaties[#All],4,FALSE)</f>
        <v>Gorinchem</v>
      </c>
      <c r="E120" s="32"/>
      <c r="F120" s="32" t="s">
        <v>279</v>
      </c>
      <c r="G120" s="122">
        <v>103</v>
      </c>
      <c r="H120" s="34" t="s">
        <v>546</v>
      </c>
      <c r="I120" s="32">
        <v>16</v>
      </c>
      <c r="J120" s="123" t="str">
        <f>VLOOKUP(Ruimtestaat[[#This Row],[Ruimte code]],Ruimtegroepen[[#All],[Code]:[Ruimte omschrijving]],2,FALSE)</f>
        <v>Leslokalen</v>
      </c>
      <c r="K120" s="32" t="s">
        <v>19</v>
      </c>
      <c r="L120" s="34" t="s">
        <v>438</v>
      </c>
      <c r="M120" s="124">
        <v>58.7</v>
      </c>
      <c r="N120" s="32"/>
    </row>
    <row r="121" spans="1:159" s="5" customFormat="1" ht="15" customHeight="1">
      <c r="A121" s="32">
        <v>2</v>
      </c>
      <c r="B121" s="41" t="str">
        <f>VLOOKUP(Ruimtestaat[[#This Row],[Code]],Locaties[[Code]:[Locatie]],2,FALSE)</f>
        <v>Gilde Vakcollege</v>
      </c>
      <c r="C121" s="41" t="str">
        <f>VLOOKUP(Ruimtestaat[[#This Row],[Code]],Locaties[#All],3,FALSE)</f>
        <v>Grote Haarsekade 123</v>
      </c>
      <c r="D121" s="41" t="str">
        <f>VLOOKUP(Ruimtestaat[[#This Row],[Code]],Locaties[#All],4,FALSE)</f>
        <v>Gorinchem</v>
      </c>
      <c r="E121" s="32"/>
      <c r="F121" s="32" t="s">
        <v>279</v>
      </c>
      <c r="G121" s="122">
        <v>102</v>
      </c>
      <c r="H121" s="34" t="s">
        <v>546</v>
      </c>
      <c r="I121" s="32">
        <v>16</v>
      </c>
      <c r="J121" s="123" t="str">
        <f>VLOOKUP(Ruimtestaat[[#This Row],[Ruimte code]],Ruimtegroepen[[#All],[Code]:[Ruimte omschrijving]],2,FALSE)</f>
        <v>Leslokalen</v>
      </c>
      <c r="K121" s="32" t="s">
        <v>19</v>
      </c>
      <c r="L121" s="34" t="s">
        <v>438</v>
      </c>
      <c r="M121" s="124">
        <v>58.7</v>
      </c>
      <c r="N121" s="32"/>
    </row>
    <row r="122" spans="1:159" s="5" customFormat="1" ht="15" customHeight="1">
      <c r="A122" s="32">
        <v>2</v>
      </c>
      <c r="B122" s="41" t="str">
        <f>VLOOKUP(Ruimtestaat[[#This Row],[Code]],Locaties[[Code]:[Locatie]],2,FALSE)</f>
        <v>Gilde Vakcollege</v>
      </c>
      <c r="C122" s="41" t="str">
        <f>VLOOKUP(Ruimtestaat[[#This Row],[Code]],Locaties[#All],3,FALSE)</f>
        <v>Grote Haarsekade 123</v>
      </c>
      <c r="D122" s="41" t="str">
        <f>VLOOKUP(Ruimtestaat[[#This Row],[Code]],Locaties[#All],4,FALSE)</f>
        <v>Gorinchem</v>
      </c>
      <c r="E122" s="32"/>
      <c r="F122" s="32" t="s">
        <v>279</v>
      </c>
      <c r="G122" s="122">
        <v>101</v>
      </c>
      <c r="H122" s="34" t="s">
        <v>546</v>
      </c>
      <c r="I122" s="32">
        <v>16</v>
      </c>
      <c r="J122" s="123" t="str">
        <f>VLOOKUP(Ruimtestaat[[#This Row],[Ruimte code]],Ruimtegroepen[[#All],[Code]:[Ruimte omschrijving]],2,FALSE)</f>
        <v>Leslokalen</v>
      </c>
      <c r="K122" s="32" t="s">
        <v>19</v>
      </c>
      <c r="L122" s="34" t="s">
        <v>438</v>
      </c>
      <c r="M122" s="124">
        <v>58.7</v>
      </c>
      <c r="N122" s="32"/>
    </row>
    <row r="123" spans="1:159" s="5" customFormat="1" ht="15" customHeight="1">
      <c r="A123" s="32">
        <v>2</v>
      </c>
      <c r="B123" s="41" t="str">
        <f>VLOOKUP(Ruimtestaat[[#This Row],[Code]],Locaties[[Code]:[Locatie]],2,FALSE)</f>
        <v>Gilde Vakcollege</v>
      </c>
      <c r="C123" s="41" t="str">
        <f>VLOOKUP(Ruimtestaat[[#This Row],[Code]],Locaties[#All],3,FALSE)</f>
        <v>Grote Haarsekade 123</v>
      </c>
      <c r="D123" s="41" t="str">
        <f>VLOOKUP(Ruimtestaat[[#This Row],[Code]],Locaties[#All],4,FALSE)</f>
        <v>Gorinchem</v>
      </c>
      <c r="E123" s="32"/>
      <c r="F123" s="32" t="s">
        <v>279</v>
      </c>
      <c r="G123" s="122">
        <v>109</v>
      </c>
      <c r="H123" s="34" t="s">
        <v>548</v>
      </c>
      <c r="I123" s="32">
        <v>14</v>
      </c>
      <c r="J123" s="123" t="str">
        <f>VLOOKUP(Ruimtestaat[[#This Row],[Ruimte code]],Ruimtegroepen[[#All],[Code]:[Ruimte omschrijving]],2,FALSE)</f>
        <v>Praktijklokalen</v>
      </c>
      <c r="K123" s="32" t="s">
        <v>19</v>
      </c>
      <c r="L123" s="34" t="s">
        <v>438</v>
      </c>
      <c r="M123" s="124">
        <v>68.099999999999994</v>
      </c>
      <c r="N123" s="32"/>
    </row>
    <row r="124" spans="1:159" ht="15" customHeight="1">
      <c r="A124" s="32">
        <v>2</v>
      </c>
      <c r="B124" s="41" t="str">
        <f>VLOOKUP(Ruimtestaat[[#This Row],[Code]],Locaties[[Code]:[Locatie]],2,FALSE)</f>
        <v>Gilde Vakcollege</v>
      </c>
      <c r="C124" s="41" t="str">
        <f>VLOOKUP(Ruimtestaat[[#This Row],[Code]],Locaties[#All],3,FALSE)</f>
        <v>Grote Haarsekade 123</v>
      </c>
      <c r="D124" s="41" t="str">
        <f>VLOOKUP(Ruimtestaat[[#This Row],[Code]],Locaties[#All],4,FALSE)</f>
        <v>Gorinchem</v>
      </c>
      <c r="E124" s="32"/>
      <c r="F124" s="32" t="s">
        <v>279</v>
      </c>
      <c r="G124" s="122" t="s">
        <v>496</v>
      </c>
      <c r="H124" s="34" t="s">
        <v>324</v>
      </c>
      <c r="I124" s="32">
        <v>14</v>
      </c>
      <c r="J124" s="123" t="str">
        <f>VLOOKUP(Ruimtestaat[[#This Row],[Ruimte code]],Ruimtegroepen[[#All],[Code]:[Ruimte omschrijving]],2,FALSE)</f>
        <v>Praktijklokalen</v>
      </c>
      <c r="K124" s="32" t="s">
        <v>19</v>
      </c>
      <c r="L124" s="34" t="s">
        <v>438</v>
      </c>
      <c r="M124" s="124">
        <v>22.1</v>
      </c>
      <c r="N124" s="32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  <c r="EI124" s="4"/>
      <c r="EJ124" s="4"/>
      <c r="EK124" s="4"/>
      <c r="EL124" s="4"/>
      <c r="EM124" s="4"/>
      <c r="EN124" s="4"/>
      <c r="EO124" s="4"/>
      <c r="EP124" s="4"/>
      <c r="EQ124" s="4"/>
      <c r="ER124" s="4"/>
      <c r="ES124" s="4"/>
      <c r="ET124" s="4"/>
      <c r="EU124" s="4"/>
      <c r="EV124" s="4"/>
      <c r="EW124" s="4"/>
      <c r="EX124" s="4"/>
      <c r="EY124" s="4"/>
      <c r="EZ124" s="4"/>
      <c r="FA124" s="4"/>
      <c r="FB124" s="4"/>
      <c r="FC124" s="4"/>
    </row>
    <row r="125" spans="1:159" ht="15" customHeight="1">
      <c r="A125" s="32">
        <v>2</v>
      </c>
      <c r="B125" s="41" t="str">
        <f>VLOOKUP(Ruimtestaat[[#This Row],[Code]],Locaties[[Code]:[Locatie]],2,FALSE)</f>
        <v>Gilde Vakcollege</v>
      </c>
      <c r="C125" s="41" t="str">
        <f>VLOOKUP(Ruimtestaat[[#This Row],[Code]],Locaties[#All],3,FALSE)</f>
        <v>Grote Haarsekade 123</v>
      </c>
      <c r="D125" s="41" t="str">
        <f>VLOOKUP(Ruimtestaat[[#This Row],[Code]],Locaties[#All],4,FALSE)</f>
        <v>Gorinchem</v>
      </c>
      <c r="E125" s="32"/>
      <c r="F125" s="32" t="s">
        <v>279</v>
      </c>
      <c r="G125" s="122">
        <v>108</v>
      </c>
      <c r="H125" s="34" t="s">
        <v>548</v>
      </c>
      <c r="I125" s="32">
        <v>14</v>
      </c>
      <c r="J125" s="123" t="str">
        <f>VLOOKUP(Ruimtestaat[[#This Row],[Ruimte code]],Ruimtegroepen[[#All],[Code]:[Ruimte omschrijving]],2,FALSE)</f>
        <v>Praktijklokalen</v>
      </c>
      <c r="K125" s="32" t="s">
        <v>19</v>
      </c>
      <c r="L125" s="34" t="s">
        <v>438</v>
      </c>
      <c r="M125" s="124">
        <v>68.400000000000006</v>
      </c>
      <c r="N125" s="125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  <c r="EI125" s="4"/>
      <c r="EJ125" s="4"/>
      <c r="EK125" s="4"/>
      <c r="EL125" s="4"/>
      <c r="EM125" s="4"/>
      <c r="EN125" s="4"/>
      <c r="EO125" s="4"/>
      <c r="EP125" s="4"/>
      <c r="EQ125" s="4"/>
      <c r="ER125" s="4"/>
      <c r="ES125" s="4"/>
      <c r="ET125" s="4"/>
      <c r="EU125" s="4"/>
      <c r="EV125" s="4"/>
      <c r="EW125" s="4"/>
      <c r="EX125" s="4"/>
      <c r="EY125" s="4"/>
      <c r="EZ125" s="4"/>
      <c r="FA125" s="4"/>
      <c r="FB125" s="4"/>
      <c r="FC125" s="4"/>
    </row>
    <row r="126" spans="1:159" ht="15" customHeight="1">
      <c r="A126" s="32">
        <v>2</v>
      </c>
      <c r="B126" s="41" t="str">
        <f>VLOOKUP(Ruimtestaat[[#This Row],[Code]],Locaties[[Code]:[Locatie]],2,FALSE)</f>
        <v>Gilde Vakcollege</v>
      </c>
      <c r="C126" s="41" t="str">
        <f>VLOOKUP(Ruimtestaat[[#This Row],[Code]],Locaties[#All],3,FALSE)</f>
        <v>Grote Haarsekade 123</v>
      </c>
      <c r="D126" s="41" t="str">
        <f>VLOOKUP(Ruimtestaat[[#This Row],[Code]],Locaties[#All],4,FALSE)</f>
        <v>Gorinchem</v>
      </c>
      <c r="E126" s="32"/>
      <c r="F126" s="32" t="s">
        <v>279</v>
      </c>
      <c r="G126" s="122">
        <v>118</v>
      </c>
      <c r="H126" s="34" t="s">
        <v>549</v>
      </c>
      <c r="I126" s="32">
        <v>16</v>
      </c>
      <c r="J126" s="123" t="str">
        <f>VLOOKUP(Ruimtestaat[[#This Row],[Ruimte code]],Ruimtegroepen[[#All],[Code]:[Ruimte omschrijving]],2,FALSE)</f>
        <v>Leslokalen</v>
      </c>
      <c r="K126" s="32" t="s">
        <v>19</v>
      </c>
      <c r="L126" s="34" t="s">
        <v>438</v>
      </c>
      <c r="M126" s="124">
        <v>68.3</v>
      </c>
      <c r="N126" s="125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  <c r="EI126" s="4"/>
      <c r="EJ126" s="4"/>
      <c r="EK126" s="4"/>
      <c r="EL126" s="4"/>
      <c r="EM126" s="4"/>
      <c r="EN126" s="4"/>
      <c r="EO126" s="4"/>
      <c r="EP126" s="4"/>
      <c r="EQ126" s="4"/>
      <c r="ER126" s="4"/>
      <c r="ES126" s="4"/>
      <c r="ET126" s="4"/>
      <c r="EU126" s="4"/>
      <c r="EV126" s="4"/>
      <c r="EW126" s="4"/>
      <c r="EX126" s="4"/>
      <c r="EY126" s="4"/>
      <c r="EZ126" s="4"/>
      <c r="FA126" s="4"/>
      <c r="FB126" s="4"/>
      <c r="FC126" s="4"/>
    </row>
    <row r="127" spans="1:159" ht="15" customHeight="1">
      <c r="A127" s="32">
        <v>2</v>
      </c>
      <c r="B127" s="41" t="str">
        <f>VLOOKUP(Ruimtestaat[[#This Row],[Code]],Locaties[[Code]:[Locatie]],2,FALSE)</f>
        <v>Gilde Vakcollege</v>
      </c>
      <c r="C127" s="41" t="str">
        <f>VLOOKUP(Ruimtestaat[[#This Row],[Code]],Locaties[#All],3,FALSE)</f>
        <v>Grote Haarsekade 123</v>
      </c>
      <c r="D127" s="41" t="str">
        <f>VLOOKUP(Ruimtestaat[[#This Row],[Code]],Locaties[#All],4,FALSE)</f>
        <v>Gorinchem</v>
      </c>
      <c r="E127" s="32"/>
      <c r="F127" s="32" t="s">
        <v>279</v>
      </c>
      <c r="G127" s="122">
        <v>119</v>
      </c>
      <c r="H127" s="34" t="s">
        <v>549</v>
      </c>
      <c r="I127" s="32">
        <v>16</v>
      </c>
      <c r="J127" s="123" t="str">
        <f>VLOOKUP(Ruimtestaat[[#This Row],[Ruimte code]],Ruimtegroepen[[#All],[Code]:[Ruimte omschrijving]],2,FALSE)</f>
        <v>Leslokalen</v>
      </c>
      <c r="K127" s="32" t="s">
        <v>19</v>
      </c>
      <c r="L127" s="34" t="s">
        <v>438</v>
      </c>
      <c r="M127" s="124">
        <v>71.7</v>
      </c>
      <c r="N127" s="125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  <c r="EI127" s="4"/>
      <c r="EJ127" s="4"/>
      <c r="EK127" s="4"/>
      <c r="EL127" s="4"/>
      <c r="EM127" s="4"/>
      <c r="EN127" s="4"/>
      <c r="EO127" s="4"/>
      <c r="EP127" s="4"/>
      <c r="EQ127" s="4"/>
      <c r="ER127" s="4"/>
      <c r="ES127" s="4"/>
      <c r="ET127" s="4"/>
      <c r="EU127" s="4"/>
      <c r="EV127" s="4"/>
      <c r="EW127" s="4"/>
      <c r="EX127" s="4"/>
      <c r="EY127" s="4"/>
      <c r="EZ127" s="4"/>
      <c r="FA127" s="4"/>
      <c r="FB127" s="4"/>
      <c r="FC127" s="4"/>
    </row>
    <row r="128" spans="1:159" ht="15" customHeight="1">
      <c r="A128" s="32">
        <v>2</v>
      </c>
      <c r="B128" s="41" t="str">
        <f>VLOOKUP(Ruimtestaat[[#This Row],[Code]],Locaties[[Code]:[Locatie]],2,FALSE)</f>
        <v>Gilde Vakcollege</v>
      </c>
      <c r="C128" s="41" t="str">
        <f>VLOOKUP(Ruimtestaat[[#This Row],[Code]],Locaties[#All],3,FALSE)</f>
        <v>Grote Haarsekade 123</v>
      </c>
      <c r="D128" s="41" t="str">
        <f>VLOOKUP(Ruimtestaat[[#This Row],[Code]],Locaties[#All],4,FALSE)</f>
        <v>Gorinchem</v>
      </c>
      <c r="E128" s="32"/>
      <c r="F128" s="32" t="s">
        <v>279</v>
      </c>
      <c r="G128" s="122">
        <v>120</v>
      </c>
      <c r="H128" s="34" t="s">
        <v>549</v>
      </c>
      <c r="I128" s="32">
        <v>16</v>
      </c>
      <c r="J128" s="123" t="str">
        <f>VLOOKUP(Ruimtestaat[[#This Row],[Ruimte code]],Ruimtegroepen[[#All],[Code]:[Ruimte omschrijving]],2,FALSE)</f>
        <v>Leslokalen</v>
      </c>
      <c r="K128" s="32" t="s">
        <v>19</v>
      </c>
      <c r="L128" s="34" t="s">
        <v>438</v>
      </c>
      <c r="M128" s="124">
        <v>62.7</v>
      </c>
      <c r="N128" s="125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  <c r="EI128" s="4"/>
      <c r="EJ128" s="4"/>
      <c r="EK128" s="4"/>
      <c r="EL128" s="4"/>
      <c r="EM128" s="4"/>
      <c r="EN128" s="4"/>
      <c r="EO128" s="4"/>
      <c r="EP128" s="4"/>
      <c r="EQ128" s="4"/>
      <c r="ER128" s="4"/>
      <c r="ES128" s="4"/>
      <c r="ET128" s="4"/>
      <c r="EU128" s="4"/>
      <c r="EV128" s="4"/>
      <c r="EW128" s="4"/>
      <c r="EX128" s="4"/>
      <c r="EY128" s="4"/>
      <c r="EZ128" s="4"/>
      <c r="FA128" s="4"/>
      <c r="FB128" s="4"/>
      <c r="FC128" s="4"/>
    </row>
    <row r="129" spans="1:159" ht="15" customHeight="1">
      <c r="A129" s="32">
        <v>2</v>
      </c>
      <c r="B129" s="41" t="str">
        <f>VLOOKUP(Ruimtestaat[[#This Row],[Code]],Locaties[[Code]:[Locatie]],2,FALSE)</f>
        <v>Gilde Vakcollege</v>
      </c>
      <c r="C129" s="41" t="str">
        <f>VLOOKUP(Ruimtestaat[[#This Row],[Code]],Locaties[#All],3,FALSE)</f>
        <v>Grote Haarsekade 123</v>
      </c>
      <c r="D129" s="41" t="str">
        <f>VLOOKUP(Ruimtestaat[[#This Row],[Code]],Locaties[#All],4,FALSE)</f>
        <v>Gorinchem</v>
      </c>
      <c r="E129" s="32"/>
      <c r="F129" s="32" t="s">
        <v>279</v>
      </c>
      <c r="G129" s="122">
        <v>121</v>
      </c>
      <c r="H129" s="34" t="s">
        <v>549</v>
      </c>
      <c r="I129" s="32">
        <v>16</v>
      </c>
      <c r="J129" s="123" t="str">
        <f>VLOOKUP(Ruimtestaat[[#This Row],[Ruimte code]],Ruimtegroepen[[#All],[Code]:[Ruimte omschrijving]],2,FALSE)</f>
        <v>Leslokalen</v>
      </c>
      <c r="K129" s="32" t="s">
        <v>19</v>
      </c>
      <c r="L129" s="34" t="s">
        <v>438</v>
      </c>
      <c r="M129" s="124">
        <v>49.4</v>
      </c>
      <c r="N129" s="125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  <c r="EI129" s="4"/>
      <c r="EJ129" s="4"/>
      <c r="EK129" s="4"/>
      <c r="EL129" s="4"/>
      <c r="EM129" s="4"/>
      <c r="EN129" s="4"/>
      <c r="EO129" s="4"/>
      <c r="EP129" s="4"/>
      <c r="EQ129" s="4"/>
      <c r="ER129" s="4"/>
      <c r="ES129" s="4"/>
      <c r="ET129" s="4"/>
      <c r="EU129" s="4"/>
      <c r="EV129" s="4"/>
      <c r="EW129" s="4"/>
      <c r="EX129" s="4"/>
      <c r="EY129" s="4"/>
      <c r="EZ129" s="4"/>
      <c r="FA129" s="4"/>
      <c r="FB129" s="4"/>
      <c r="FC129" s="4"/>
    </row>
    <row r="130" spans="1:159" ht="15" customHeight="1">
      <c r="A130" s="32">
        <v>2</v>
      </c>
      <c r="B130" s="41" t="str">
        <f>VLOOKUP(Ruimtestaat[[#This Row],[Code]],Locaties[[Code]:[Locatie]],2,FALSE)</f>
        <v>Gilde Vakcollege</v>
      </c>
      <c r="C130" s="41" t="str">
        <f>VLOOKUP(Ruimtestaat[[#This Row],[Code]],Locaties[#All],3,FALSE)</f>
        <v>Grote Haarsekade 123</v>
      </c>
      <c r="D130" s="41" t="str">
        <f>VLOOKUP(Ruimtestaat[[#This Row],[Code]],Locaties[#All],4,FALSE)</f>
        <v>Gorinchem</v>
      </c>
      <c r="E130" s="32"/>
      <c r="F130" s="32" t="s">
        <v>279</v>
      </c>
      <c r="G130" s="122">
        <v>122</v>
      </c>
      <c r="H130" s="34" t="s">
        <v>549</v>
      </c>
      <c r="I130" s="32">
        <v>16</v>
      </c>
      <c r="J130" s="123" t="str">
        <f>VLOOKUP(Ruimtestaat[[#This Row],[Ruimte code]],Ruimtegroepen[[#All],[Code]:[Ruimte omschrijving]],2,FALSE)</f>
        <v>Leslokalen</v>
      </c>
      <c r="K130" s="32" t="s">
        <v>19</v>
      </c>
      <c r="L130" s="34" t="s">
        <v>438</v>
      </c>
      <c r="M130" s="124">
        <v>49.4</v>
      </c>
      <c r="N130" s="125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  <c r="EI130" s="4"/>
      <c r="EJ130" s="4"/>
      <c r="EK130" s="4"/>
      <c r="EL130" s="4"/>
      <c r="EM130" s="4"/>
      <c r="EN130" s="4"/>
      <c r="EO130" s="4"/>
      <c r="EP130" s="4"/>
      <c r="EQ130" s="4"/>
      <c r="ER130" s="4"/>
      <c r="ES130" s="4"/>
      <c r="ET130" s="4"/>
      <c r="EU130" s="4"/>
      <c r="EV130" s="4"/>
      <c r="EW130" s="4"/>
      <c r="EX130" s="4"/>
      <c r="EY130" s="4"/>
      <c r="EZ130" s="4"/>
      <c r="FA130" s="4"/>
      <c r="FB130" s="4"/>
      <c r="FC130" s="4"/>
    </row>
    <row r="131" spans="1:159" ht="15" customHeight="1">
      <c r="A131" s="32">
        <v>2</v>
      </c>
      <c r="B131" s="41" t="str">
        <f>VLOOKUP(Ruimtestaat[[#This Row],[Code]],Locaties[[Code]:[Locatie]],2,FALSE)</f>
        <v>Gilde Vakcollege</v>
      </c>
      <c r="C131" s="41" t="str">
        <f>VLOOKUP(Ruimtestaat[[#This Row],[Code]],Locaties[#All],3,FALSE)</f>
        <v>Grote Haarsekade 123</v>
      </c>
      <c r="D131" s="41" t="str">
        <f>VLOOKUP(Ruimtestaat[[#This Row],[Code]],Locaties[#All],4,FALSE)</f>
        <v>Gorinchem</v>
      </c>
      <c r="E131" s="32"/>
      <c r="F131" s="32" t="s">
        <v>279</v>
      </c>
      <c r="G131" s="122">
        <v>123</v>
      </c>
      <c r="H131" s="34" t="s">
        <v>549</v>
      </c>
      <c r="I131" s="32">
        <v>16</v>
      </c>
      <c r="J131" s="123" t="str">
        <f>VLOOKUP(Ruimtestaat[[#This Row],[Ruimte code]],Ruimtegroepen[[#All],[Code]:[Ruimte omschrijving]],2,FALSE)</f>
        <v>Leslokalen</v>
      </c>
      <c r="K131" s="32" t="s">
        <v>19</v>
      </c>
      <c r="L131" s="34" t="s">
        <v>438</v>
      </c>
      <c r="M131" s="124">
        <v>49.4</v>
      </c>
      <c r="N131" s="125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  <c r="EI131" s="4"/>
      <c r="EJ131" s="4"/>
      <c r="EK131" s="4"/>
      <c r="EL131" s="4"/>
      <c r="EM131" s="4"/>
      <c r="EN131" s="4"/>
      <c r="EO131" s="4"/>
      <c r="EP131" s="4"/>
      <c r="EQ131" s="4"/>
      <c r="ER131" s="4"/>
      <c r="ES131" s="4"/>
      <c r="ET131" s="4"/>
      <c r="EU131" s="4"/>
      <c r="EV131" s="4"/>
      <c r="EW131" s="4"/>
      <c r="EX131" s="4"/>
      <c r="EY131" s="4"/>
      <c r="EZ131" s="4"/>
      <c r="FA131" s="4"/>
      <c r="FB131" s="4"/>
      <c r="FC131" s="4"/>
    </row>
    <row r="132" spans="1:159" ht="15" customHeight="1">
      <c r="A132" s="32">
        <v>2</v>
      </c>
      <c r="B132" s="41" t="str">
        <f>VLOOKUP(Ruimtestaat[[#This Row],[Code]],Locaties[[Code]:[Locatie]],2,FALSE)</f>
        <v>Gilde Vakcollege</v>
      </c>
      <c r="C132" s="41" t="str">
        <f>VLOOKUP(Ruimtestaat[[#This Row],[Code]],Locaties[#All],3,FALSE)</f>
        <v>Grote Haarsekade 123</v>
      </c>
      <c r="D132" s="41" t="str">
        <f>VLOOKUP(Ruimtestaat[[#This Row],[Code]],Locaties[#All],4,FALSE)</f>
        <v>Gorinchem</v>
      </c>
      <c r="E132" s="32"/>
      <c r="F132" s="32" t="s">
        <v>279</v>
      </c>
      <c r="G132" s="122">
        <v>124</v>
      </c>
      <c r="H132" s="34" t="s">
        <v>549</v>
      </c>
      <c r="I132" s="32">
        <v>16</v>
      </c>
      <c r="J132" s="123" t="str">
        <f>VLOOKUP(Ruimtestaat[[#This Row],[Ruimte code]],Ruimtegroepen[[#All],[Code]:[Ruimte omschrijving]],2,FALSE)</f>
        <v>Leslokalen</v>
      </c>
      <c r="K132" s="32" t="s">
        <v>19</v>
      </c>
      <c r="L132" s="34" t="s">
        <v>438</v>
      </c>
      <c r="M132" s="124">
        <v>49.4</v>
      </c>
      <c r="N132" s="125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  <c r="EI132" s="4"/>
      <c r="EJ132" s="4"/>
      <c r="EK132" s="4"/>
      <c r="EL132" s="4"/>
      <c r="EM132" s="4"/>
      <c r="EN132" s="4"/>
      <c r="EO132" s="4"/>
      <c r="EP132" s="4"/>
      <c r="EQ132" s="4"/>
      <c r="ER132" s="4"/>
      <c r="ES132" s="4"/>
      <c r="ET132" s="4"/>
      <c r="EU132" s="4"/>
      <c r="EV132" s="4"/>
      <c r="EW132" s="4"/>
      <c r="EX132" s="4"/>
      <c r="EY132" s="4"/>
      <c r="EZ132" s="4"/>
      <c r="FA132" s="4"/>
      <c r="FB132" s="4"/>
      <c r="FC132" s="4"/>
    </row>
    <row r="133" spans="1:159" ht="15" customHeight="1">
      <c r="A133" s="32">
        <v>2</v>
      </c>
      <c r="B133" s="41" t="str">
        <f>VLOOKUP(Ruimtestaat[[#This Row],[Code]],Locaties[[Code]:[Locatie]],2,FALSE)</f>
        <v>Gilde Vakcollege</v>
      </c>
      <c r="C133" s="41" t="str">
        <f>VLOOKUP(Ruimtestaat[[#This Row],[Code]],Locaties[#All],3,FALSE)</f>
        <v>Grote Haarsekade 123</v>
      </c>
      <c r="D133" s="41" t="str">
        <f>VLOOKUP(Ruimtestaat[[#This Row],[Code]],Locaties[#All],4,FALSE)</f>
        <v>Gorinchem</v>
      </c>
      <c r="E133" s="32"/>
      <c r="F133" s="32" t="s">
        <v>279</v>
      </c>
      <c r="G133" s="122">
        <v>125</v>
      </c>
      <c r="H133" s="34" t="s">
        <v>549</v>
      </c>
      <c r="I133" s="32">
        <v>16</v>
      </c>
      <c r="J133" s="123" t="str">
        <f>VLOOKUP(Ruimtestaat[[#This Row],[Ruimte code]],Ruimtegroepen[[#All],[Code]:[Ruimte omschrijving]],2,FALSE)</f>
        <v>Leslokalen</v>
      </c>
      <c r="K133" s="32" t="s">
        <v>19</v>
      </c>
      <c r="L133" s="34" t="s">
        <v>438</v>
      </c>
      <c r="M133" s="124">
        <v>49.4</v>
      </c>
      <c r="N133" s="125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  <c r="EI133" s="4"/>
      <c r="EJ133" s="4"/>
      <c r="EK133" s="4"/>
      <c r="EL133" s="4"/>
      <c r="EM133" s="4"/>
      <c r="EN133" s="4"/>
      <c r="EO133" s="4"/>
      <c r="EP133" s="4"/>
      <c r="EQ133" s="4"/>
      <c r="ER133" s="4"/>
      <c r="ES133" s="4"/>
      <c r="ET133" s="4"/>
      <c r="EU133" s="4"/>
      <c r="EV133" s="4"/>
      <c r="EW133" s="4"/>
      <c r="EX133" s="4"/>
      <c r="EY133" s="4"/>
      <c r="EZ133" s="4"/>
      <c r="FA133" s="4"/>
      <c r="FB133" s="4"/>
      <c r="FC133" s="4"/>
    </row>
    <row r="134" spans="1:159" ht="15" customHeight="1">
      <c r="A134" s="32">
        <v>2</v>
      </c>
      <c r="B134" s="41" t="str">
        <f>VLOOKUP(Ruimtestaat[[#This Row],[Code]],Locaties[[Code]:[Locatie]],2,FALSE)</f>
        <v>Gilde Vakcollege</v>
      </c>
      <c r="C134" s="41" t="str">
        <f>VLOOKUP(Ruimtestaat[[#This Row],[Code]],Locaties[#All],3,FALSE)</f>
        <v>Grote Haarsekade 123</v>
      </c>
      <c r="D134" s="41" t="str">
        <f>VLOOKUP(Ruimtestaat[[#This Row],[Code]],Locaties[#All],4,FALSE)</f>
        <v>Gorinchem</v>
      </c>
      <c r="E134" s="32"/>
      <c r="F134" s="32" t="s">
        <v>279</v>
      </c>
      <c r="G134" s="122">
        <v>127</v>
      </c>
      <c r="H134" s="34" t="s">
        <v>549</v>
      </c>
      <c r="I134" s="32">
        <v>16</v>
      </c>
      <c r="J134" s="123" t="str">
        <f>VLOOKUP(Ruimtestaat[[#This Row],[Ruimte code]],Ruimtegroepen[[#All],[Code]:[Ruimte omschrijving]],2,FALSE)</f>
        <v>Leslokalen</v>
      </c>
      <c r="K134" s="32" t="s">
        <v>19</v>
      </c>
      <c r="L134" s="34" t="s">
        <v>438</v>
      </c>
      <c r="M134" s="124">
        <v>49.4</v>
      </c>
      <c r="N134" s="125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  <c r="EI134" s="4"/>
      <c r="EJ134" s="4"/>
      <c r="EK134" s="4"/>
      <c r="EL134" s="4"/>
      <c r="EM134" s="4"/>
      <c r="EN134" s="4"/>
      <c r="EO134" s="4"/>
      <c r="EP134" s="4"/>
      <c r="EQ134" s="4"/>
      <c r="ER134" s="4"/>
      <c r="ES134" s="4"/>
      <c r="ET134" s="4"/>
      <c r="EU134" s="4"/>
      <c r="EV134" s="4"/>
      <c r="EW134" s="4"/>
      <c r="EX134" s="4"/>
      <c r="EY134" s="4"/>
      <c r="EZ134" s="4"/>
      <c r="FA134" s="4"/>
      <c r="FB134" s="4"/>
      <c r="FC134" s="4"/>
    </row>
    <row r="135" spans="1:159" ht="15" customHeight="1">
      <c r="A135" s="32">
        <v>2</v>
      </c>
      <c r="B135" s="41" t="str">
        <f>VLOOKUP(Ruimtestaat[[#This Row],[Code]],Locaties[[Code]:[Locatie]],2,FALSE)</f>
        <v>Gilde Vakcollege</v>
      </c>
      <c r="C135" s="41" t="str">
        <f>VLOOKUP(Ruimtestaat[[#This Row],[Code]],Locaties[#All],3,FALSE)</f>
        <v>Grote Haarsekade 123</v>
      </c>
      <c r="D135" s="41" t="str">
        <f>VLOOKUP(Ruimtestaat[[#This Row],[Code]],Locaties[#All],4,FALSE)</f>
        <v>Gorinchem</v>
      </c>
      <c r="E135" s="32"/>
      <c r="F135" s="32" t="s">
        <v>279</v>
      </c>
      <c r="G135" s="122">
        <v>128</v>
      </c>
      <c r="H135" s="34" t="s">
        <v>549</v>
      </c>
      <c r="I135" s="32">
        <v>16</v>
      </c>
      <c r="J135" s="123" t="str">
        <f>VLOOKUP(Ruimtestaat[[#This Row],[Ruimte code]],Ruimtegroepen[[#All],[Code]:[Ruimte omschrijving]],2,FALSE)</f>
        <v>Leslokalen</v>
      </c>
      <c r="K135" s="32" t="s">
        <v>19</v>
      </c>
      <c r="L135" s="34" t="s">
        <v>438</v>
      </c>
      <c r="M135" s="124">
        <v>76.7</v>
      </c>
      <c r="N135" s="125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  <c r="EI135" s="4"/>
      <c r="EJ135" s="4"/>
      <c r="EK135" s="4"/>
      <c r="EL135" s="4"/>
      <c r="EM135" s="4"/>
      <c r="EN135" s="4"/>
      <c r="EO135" s="4"/>
      <c r="EP135" s="4"/>
      <c r="EQ135" s="4"/>
      <c r="ER135" s="4"/>
      <c r="ES135" s="4"/>
      <c r="ET135" s="4"/>
      <c r="EU135" s="4"/>
      <c r="EV135" s="4"/>
      <c r="EW135" s="4"/>
      <c r="EX135" s="4"/>
      <c r="EY135" s="4"/>
      <c r="EZ135" s="4"/>
      <c r="FA135" s="4"/>
      <c r="FB135" s="4"/>
      <c r="FC135" s="4"/>
    </row>
    <row r="136" spans="1:159" ht="15" customHeight="1">
      <c r="A136" s="32">
        <v>2</v>
      </c>
      <c r="B136" s="41" t="str">
        <f>VLOOKUP(Ruimtestaat[[#This Row],[Code]],Locaties[[Code]:[Locatie]],2,FALSE)</f>
        <v>Gilde Vakcollege</v>
      </c>
      <c r="C136" s="41" t="str">
        <f>VLOOKUP(Ruimtestaat[[#This Row],[Code]],Locaties[#All],3,FALSE)</f>
        <v>Grote Haarsekade 123</v>
      </c>
      <c r="D136" s="41" t="str">
        <f>VLOOKUP(Ruimtestaat[[#This Row],[Code]],Locaties[#All],4,FALSE)</f>
        <v>Gorinchem</v>
      </c>
      <c r="E136" s="32"/>
      <c r="F136" s="32" t="s">
        <v>279</v>
      </c>
      <c r="G136" s="122">
        <v>129</v>
      </c>
      <c r="H136" s="34" t="s">
        <v>549</v>
      </c>
      <c r="I136" s="32">
        <v>16</v>
      </c>
      <c r="J136" s="123" t="str">
        <f>VLOOKUP(Ruimtestaat[[#This Row],[Ruimte code]],Ruimtegroepen[[#All],[Code]:[Ruimte omschrijving]],2,FALSE)</f>
        <v>Leslokalen</v>
      </c>
      <c r="K136" s="32" t="s">
        <v>19</v>
      </c>
      <c r="L136" s="34" t="s">
        <v>438</v>
      </c>
      <c r="M136" s="124">
        <v>61.5</v>
      </c>
      <c r="N136" s="125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  <c r="EI136" s="4"/>
      <c r="EJ136" s="4"/>
      <c r="EK136" s="4"/>
      <c r="EL136" s="4"/>
      <c r="EM136" s="4"/>
      <c r="EN136" s="4"/>
      <c r="EO136" s="4"/>
      <c r="EP136" s="4"/>
      <c r="EQ136" s="4"/>
      <c r="ER136" s="4"/>
      <c r="ES136" s="4"/>
      <c r="ET136" s="4"/>
      <c r="EU136" s="4"/>
      <c r="EV136" s="4"/>
      <c r="EW136" s="4"/>
      <c r="EX136" s="4"/>
      <c r="EY136" s="4"/>
      <c r="EZ136" s="4"/>
      <c r="FA136" s="4"/>
      <c r="FB136" s="4"/>
      <c r="FC136" s="4"/>
    </row>
    <row r="137" spans="1:159" ht="15" customHeight="1">
      <c r="A137" s="32">
        <v>2</v>
      </c>
      <c r="B137" s="41" t="str">
        <f>VLOOKUP(Ruimtestaat[[#This Row],[Code]],Locaties[[Code]:[Locatie]],2,FALSE)</f>
        <v>Gilde Vakcollege</v>
      </c>
      <c r="C137" s="41" t="str">
        <f>VLOOKUP(Ruimtestaat[[#This Row],[Code]],Locaties[#All],3,FALSE)</f>
        <v>Grote Haarsekade 123</v>
      </c>
      <c r="D137" s="41" t="str">
        <f>VLOOKUP(Ruimtestaat[[#This Row],[Code]],Locaties[#All],4,FALSE)</f>
        <v>Gorinchem</v>
      </c>
      <c r="E137" s="32"/>
      <c r="F137" s="32" t="s">
        <v>279</v>
      </c>
      <c r="G137" s="122">
        <v>130</v>
      </c>
      <c r="H137" s="34" t="s">
        <v>549</v>
      </c>
      <c r="I137" s="32">
        <v>16</v>
      </c>
      <c r="J137" s="123" t="str">
        <f>VLOOKUP(Ruimtestaat[[#This Row],[Ruimte code]],Ruimtegroepen[[#All],[Code]:[Ruimte omschrijving]],2,FALSE)</f>
        <v>Leslokalen</v>
      </c>
      <c r="K137" s="32" t="s">
        <v>19</v>
      </c>
      <c r="L137" s="34" t="s">
        <v>438</v>
      </c>
      <c r="M137" s="124">
        <v>86.2</v>
      </c>
      <c r="N137" s="125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  <c r="EI137" s="4"/>
      <c r="EJ137" s="4"/>
      <c r="EK137" s="4"/>
      <c r="EL137" s="4"/>
      <c r="EM137" s="4"/>
      <c r="EN137" s="4"/>
      <c r="EO137" s="4"/>
      <c r="EP137" s="4"/>
      <c r="EQ137" s="4"/>
      <c r="ER137" s="4"/>
      <c r="ES137" s="4"/>
      <c r="ET137" s="4"/>
      <c r="EU137" s="4"/>
      <c r="EV137" s="4"/>
      <c r="EW137" s="4"/>
      <c r="EX137" s="4"/>
      <c r="EY137" s="4"/>
      <c r="EZ137" s="4"/>
      <c r="FA137" s="4"/>
      <c r="FB137" s="4"/>
      <c r="FC137" s="4"/>
    </row>
    <row r="138" spans="1:159" ht="15" customHeight="1">
      <c r="A138" s="32">
        <v>2</v>
      </c>
      <c r="B138" s="41" t="str">
        <f>VLOOKUP(Ruimtestaat[[#This Row],[Code]],Locaties[[Code]:[Locatie]],2,FALSE)</f>
        <v>Gilde Vakcollege</v>
      </c>
      <c r="C138" s="41" t="str">
        <f>VLOOKUP(Ruimtestaat[[#This Row],[Code]],Locaties[#All],3,FALSE)</f>
        <v>Grote Haarsekade 123</v>
      </c>
      <c r="D138" s="41" t="str">
        <f>VLOOKUP(Ruimtestaat[[#This Row],[Code]],Locaties[#All],4,FALSE)</f>
        <v>Gorinchem</v>
      </c>
      <c r="E138" s="32"/>
      <c r="F138" s="32" t="s">
        <v>279</v>
      </c>
      <c r="G138" s="122">
        <v>126</v>
      </c>
      <c r="H138" s="34" t="s">
        <v>550</v>
      </c>
      <c r="I138" s="32">
        <v>16</v>
      </c>
      <c r="J138" s="123" t="str">
        <f>VLOOKUP(Ruimtestaat[[#This Row],[Ruimte code]],Ruimtegroepen[[#All],[Code]:[Ruimte omschrijving]],2,FALSE)</f>
        <v>Leslokalen</v>
      </c>
      <c r="K138" s="32" t="s">
        <v>19</v>
      </c>
      <c r="L138" s="34" t="s">
        <v>438</v>
      </c>
      <c r="M138" s="124">
        <v>49.4</v>
      </c>
      <c r="N138" s="125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  <c r="EI138" s="4"/>
      <c r="EJ138" s="4"/>
      <c r="EK138" s="4"/>
      <c r="EL138" s="4"/>
      <c r="EM138" s="4"/>
      <c r="EN138" s="4"/>
      <c r="EO138" s="4"/>
      <c r="EP138" s="4"/>
      <c r="EQ138" s="4"/>
      <c r="ER138" s="4"/>
      <c r="ES138" s="4"/>
      <c r="ET138" s="4"/>
      <c r="EU138" s="4"/>
      <c r="EV138" s="4"/>
      <c r="EW138" s="4"/>
      <c r="EX138" s="4"/>
      <c r="EY138" s="4"/>
      <c r="EZ138" s="4"/>
      <c r="FA138" s="4"/>
      <c r="FB138" s="4"/>
      <c r="FC138" s="4"/>
    </row>
    <row r="139" spans="1:159" ht="15" customHeight="1">
      <c r="A139" s="32">
        <v>2</v>
      </c>
      <c r="B139" s="41" t="str">
        <f>VLOOKUP(Ruimtestaat[[#This Row],[Code]],Locaties[[Code]:[Locatie]],2,FALSE)</f>
        <v>Gilde Vakcollege</v>
      </c>
      <c r="C139" s="41" t="str">
        <f>VLOOKUP(Ruimtestaat[[#This Row],[Code]],Locaties[#All],3,FALSE)</f>
        <v>Grote Haarsekade 123</v>
      </c>
      <c r="D139" s="41" t="str">
        <f>VLOOKUP(Ruimtestaat[[#This Row],[Code]],Locaties[#All],4,FALSE)</f>
        <v>Gorinchem</v>
      </c>
      <c r="E139" s="32"/>
      <c r="F139" s="32" t="s">
        <v>279</v>
      </c>
      <c r="G139" s="122">
        <v>131</v>
      </c>
      <c r="H139" s="34" t="s">
        <v>550</v>
      </c>
      <c r="I139" s="32">
        <v>16</v>
      </c>
      <c r="J139" s="123" t="str">
        <f>VLOOKUP(Ruimtestaat[[#This Row],[Ruimte code]],Ruimtegroepen[[#All],[Code]:[Ruimte omschrijving]],2,FALSE)</f>
        <v>Leslokalen</v>
      </c>
      <c r="K139" s="32" t="s">
        <v>19</v>
      </c>
      <c r="L139" s="34" t="s">
        <v>438</v>
      </c>
      <c r="M139" s="124">
        <v>51.3</v>
      </c>
      <c r="N139" s="125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  <c r="EI139" s="4"/>
      <c r="EJ139" s="4"/>
      <c r="EK139" s="4"/>
      <c r="EL139" s="4"/>
      <c r="EM139" s="4"/>
      <c r="EN139" s="4"/>
      <c r="EO139" s="4"/>
      <c r="EP139" s="4"/>
      <c r="EQ139" s="4"/>
      <c r="ER139" s="4"/>
      <c r="ES139" s="4"/>
      <c r="ET139" s="4"/>
      <c r="EU139" s="4"/>
      <c r="EV139" s="4"/>
      <c r="EW139" s="4"/>
      <c r="EX139" s="4"/>
      <c r="EY139" s="4"/>
      <c r="EZ139" s="4"/>
      <c r="FA139" s="4"/>
      <c r="FB139" s="4"/>
      <c r="FC139" s="4"/>
    </row>
    <row r="140" spans="1:159" ht="15" customHeight="1">
      <c r="A140" s="32">
        <v>2</v>
      </c>
      <c r="B140" s="41" t="str">
        <f>VLOOKUP(Ruimtestaat[[#This Row],[Code]],Locaties[[Code]:[Locatie]],2,FALSE)</f>
        <v>Gilde Vakcollege</v>
      </c>
      <c r="C140" s="41" t="str">
        <f>VLOOKUP(Ruimtestaat[[#This Row],[Code]],Locaties[#All],3,FALSE)</f>
        <v>Grote Haarsekade 123</v>
      </c>
      <c r="D140" s="41" t="str">
        <f>VLOOKUP(Ruimtestaat[[#This Row],[Code]],Locaties[#All],4,FALSE)</f>
        <v>Gorinchem</v>
      </c>
      <c r="E140" s="32"/>
      <c r="F140" s="32" t="s">
        <v>279</v>
      </c>
      <c r="G140" s="122">
        <v>132</v>
      </c>
      <c r="H140" s="34" t="s">
        <v>550</v>
      </c>
      <c r="I140" s="32">
        <v>16</v>
      </c>
      <c r="J140" s="123" t="str">
        <f>VLOOKUP(Ruimtestaat[[#This Row],[Ruimte code]],Ruimtegroepen[[#All],[Code]:[Ruimte omschrijving]],2,FALSE)</f>
        <v>Leslokalen</v>
      </c>
      <c r="K140" s="32" t="s">
        <v>19</v>
      </c>
      <c r="L140" s="34" t="s">
        <v>438</v>
      </c>
      <c r="M140" s="124">
        <v>58.8</v>
      </c>
      <c r="N140" s="125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  <c r="EI140" s="4"/>
      <c r="EJ140" s="4"/>
      <c r="EK140" s="4"/>
      <c r="EL140" s="4"/>
      <c r="EM140" s="4"/>
      <c r="EN140" s="4"/>
      <c r="EO140" s="4"/>
      <c r="EP140" s="4"/>
      <c r="EQ140" s="4"/>
      <c r="ER140" s="4"/>
      <c r="ES140" s="4"/>
      <c r="ET140" s="4"/>
      <c r="EU140" s="4"/>
      <c r="EV140" s="4"/>
      <c r="EW140" s="4"/>
      <c r="EX140" s="4"/>
      <c r="EY140" s="4"/>
      <c r="EZ140" s="4"/>
      <c r="FA140" s="4"/>
      <c r="FB140" s="4"/>
      <c r="FC140" s="4"/>
    </row>
    <row r="141" spans="1:159" ht="15" customHeight="1">
      <c r="A141" s="32">
        <v>2</v>
      </c>
      <c r="B141" s="41" t="str">
        <f>VLOOKUP(Ruimtestaat[[#This Row],[Code]],Locaties[[Code]:[Locatie]],2,FALSE)</f>
        <v>Gilde Vakcollege</v>
      </c>
      <c r="C141" s="41" t="str">
        <f>VLOOKUP(Ruimtestaat[[#This Row],[Code]],Locaties[#All],3,FALSE)</f>
        <v>Grote Haarsekade 123</v>
      </c>
      <c r="D141" s="41" t="str">
        <f>VLOOKUP(Ruimtestaat[[#This Row],[Code]],Locaties[#All],4,FALSE)</f>
        <v>Gorinchem</v>
      </c>
      <c r="E141" s="32"/>
      <c r="F141" s="32" t="s">
        <v>279</v>
      </c>
      <c r="G141" s="122" t="s">
        <v>497</v>
      </c>
      <c r="H141" s="34" t="s">
        <v>300</v>
      </c>
      <c r="I141" s="32">
        <v>9</v>
      </c>
      <c r="J141" s="123" t="str">
        <f>VLOOKUP(Ruimtestaat[[#This Row],[Ruimte code]],Ruimtegroepen[[#All],[Code]:[Ruimte omschrijving]],2,FALSE)</f>
        <v>Bibliotheek/OLC</v>
      </c>
      <c r="K141" s="32" t="s">
        <v>19</v>
      </c>
      <c r="L141" s="34" t="s">
        <v>438</v>
      </c>
      <c r="M141" s="124">
        <v>45.4</v>
      </c>
      <c r="N141" s="125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  <c r="EI141" s="4"/>
      <c r="EJ141" s="4"/>
      <c r="EK141" s="4"/>
      <c r="EL141" s="4"/>
      <c r="EM141" s="4"/>
      <c r="EN141" s="4"/>
      <c r="EO141" s="4"/>
      <c r="EP141" s="4"/>
      <c r="EQ141" s="4"/>
      <c r="ER141" s="4"/>
      <c r="ES141" s="4"/>
      <c r="ET141" s="4"/>
      <c r="EU141" s="4"/>
      <c r="EV141" s="4"/>
      <c r="EW141" s="4"/>
      <c r="EX141" s="4"/>
      <c r="EY141" s="4"/>
      <c r="EZ141" s="4"/>
      <c r="FA141" s="4"/>
      <c r="FB141" s="4"/>
      <c r="FC141" s="4"/>
    </row>
    <row r="142" spans="1:159" ht="15" customHeight="1">
      <c r="A142" s="32">
        <v>2</v>
      </c>
      <c r="B142" s="41" t="str">
        <f>VLOOKUP(Ruimtestaat[[#This Row],[Code]],Locaties[[Code]:[Locatie]],2,FALSE)</f>
        <v>Gilde Vakcollege</v>
      </c>
      <c r="C142" s="41" t="str">
        <f>VLOOKUP(Ruimtestaat[[#This Row],[Code]],Locaties[#All],3,FALSE)</f>
        <v>Grote Haarsekade 123</v>
      </c>
      <c r="D142" s="41" t="str">
        <f>VLOOKUP(Ruimtestaat[[#This Row],[Code]],Locaties[#All],4,FALSE)</f>
        <v>Gorinchem</v>
      </c>
      <c r="E142" s="32"/>
      <c r="F142" s="32" t="s">
        <v>279</v>
      </c>
      <c r="G142" s="122">
        <v>110</v>
      </c>
      <c r="H142" s="34" t="s">
        <v>551</v>
      </c>
      <c r="I142" s="32">
        <v>14</v>
      </c>
      <c r="J142" s="123" t="str">
        <f>VLOOKUP(Ruimtestaat[[#This Row],[Ruimte code]],Ruimtegroepen[[#All],[Code]:[Ruimte omschrijving]],2,FALSE)</f>
        <v>Praktijklokalen</v>
      </c>
      <c r="K142" s="32" t="s">
        <v>19</v>
      </c>
      <c r="L142" s="34" t="s">
        <v>438</v>
      </c>
      <c r="M142" s="124">
        <v>66.5</v>
      </c>
      <c r="N142" s="125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  <c r="EI142" s="4"/>
      <c r="EJ142" s="4"/>
      <c r="EK142" s="4"/>
      <c r="EL142" s="4"/>
      <c r="EM142" s="4"/>
      <c r="EN142" s="4"/>
      <c r="EO142" s="4"/>
      <c r="EP142" s="4"/>
      <c r="EQ142" s="4"/>
      <c r="ER142" s="4"/>
      <c r="ES142" s="4"/>
      <c r="ET142" s="4"/>
      <c r="EU142" s="4"/>
      <c r="EV142" s="4"/>
      <c r="EW142" s="4"/>
      <c r="EX142" s="4"/>
      <c r="EY142" s="4"/>
      <c r="EZ142" s="4"/>
      <c r="FA142" s="4"/>
      <c r="FB142" s="4"/>
      <c r="FC142" s="4"/>
    </row>
    <row r="143" spans="1:159" ht="15" customHeight="1">
      <c r="A143" s="32">
        <v>2</v>
      </c>
      <c r="B143" s="41" t="str">
        <f>VLOOKUP(Ruimtestaat[[#This Row],[Code]],Locaties[[Code]:[Locatie]],2,FALSE)</f>
        <v>Gilde Vakcollege</v>
      </c>
      <c r="C143" s="41" t="str">
        <f>VLOOKUP(Ruimtestaat[[#This Row],[Code]],Locaties[#All],3,FALSE)</f>
        <v>Grote Haarsekade 123</v>
      </c>
      <c r="D143" s="41" t="str">
        <f>VLOOKUP(Ruimtestaat[[#This Row],[Code]],Locaties[#All],4,FALSE)</f>
        <v>Gorinchem</v>
      </c>
      <c r="E143" s="32"/>
      <c r="F143" s="32" t="s">
        <v>279</v>
      </c>
      <c r="G143" s="122" t="s">
        <v>498</v>
      </c>
      <c r="H143" s="34" t="s">
        <v>511</v>
      </c>
      <c r="I143" s="32">
        <v>1</v>
      </c>
      <c r="J143" s="123" t="str">
        <f>VLOOKUP(Ruimtestaat[[#This Row],[Ruimte code]],Ruimtegroepen[[#All],[Code]:[Ruimte omschrijving]],2,FALSE)</f>
        <v>Magazijnen/bergingen</v>
      </c>
      <c r="K143" s="32" t="s">
        <v>19</v>
      </c>
      <c r="L143" s="34" t="s">
        <v>438</v>
      </c>
      <c r="M143" s="124">
        <v>10.8</v>
      </c>
      <c r="N143" s="125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  <c r="EI143" s="4"/>
      <c r="EJ143" s="4"/>
      <c r="EK143" s="4"/>
      <c r="EL143" s="4"/>
      <c r="EM143" s="4"/>
      <c r="EN143" s="4"/>
      <c r="EO143" s="4"/>
      <c r="EP143" s="4"/>
      <c r="EQ143" s="4"/>
      <c r="ER143" s="4"/>
      <c r="ES143" s="4"/>
      <c r="ET143" s="4"/>
      <c r="EU143" s="4"/>
      <c r="EV143" s="4"/>
      <c r="EW143" s="4"/>
      <c r="EX143" s="4"/>
      <c r="EY143" s="4"/>
      <c r="EZ143" s="4"/>
      <c r="FA143" s="4"/>
      <c r="FB143" s="4"/>
      <c r="FC143" s="4"/>
    </row>
    <row r="144" spans="1:159" ht="15" customHeight="1">
      <c r="A144" s="32">
        <v>2</v>
      </c>
      <c r="B144" s="41" t="str">
        <f>VLOOKUP(Ruimtestaat[[#This Row],[Code]],Locaties[[Code]:[Locatie]],2,FALSE)</f>
        <v>Gilde Vakcollege</v>
      </c>
      <c r="C144" s="41" t="str">
        <f>VLOOKUP(Ruimtestaat[[#This Row],[Code]],Locaties[#All],3,FALSE)</f>
        <v>Grote Haarsekade 123</v>
      </c>
      <c r="D144" s="41" t="str">
        <f>VLOOKUP(Ruimtestaat[[#This Row],[Code]],Locaties[#All],4,FALSE)</f>
        <v>Gorinchem</v>
      </c>
      <c r="E144" s="32"/>
      <c r="F144" s="32" t="s">
        <v>279</v>
      </c>
      <c r="G144" s="122">
        <v>111</v>
      </c>
      <c r="H144" s="34" t="s">
        <v>500</v>
      </c>
      <c r="I144" s="32">
        <v>16</v>
      </c>
      <c r="J144" s="123" t="str">
        <f>VLOOKUP(Ruimtestaat[[#This Row],[Ruimte code]],Ruimtegroepen[[#All],[Code]:[Ruimte omschrijving]],2,FALSE)</f>
        <v>Leslokalen</v>
      </c>
      <c r="K144" s="32" t="s">
        <v>19</v>
      </c>
      <c r="L144" s="34" t="s">
        <v>438</v>
      </c>
      <c r="M144" s="124">
        <v>127.4</v>
      </c>
      <c r="N144" s="125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  <c r="EI144" s="4"/>
      <c r="EJ144" s="4"/>
      <c r="EK144" s="4"/>
      <c r="EL144" s="4"/>
      <c r="EM144" s="4"/>
      <c r="EN144" s="4"/>
      <c r="EO144" s="4"/>
      <c r="EP144" s="4"/>
      <c r="EQ144" s="4"/>
      <c r="ER144" s="4"/>
      <c r="ES144" s="4"/>
      <c r="ET144" s="4"/>
      <c r="EU144" s="4"/>
      <c r="EV144" s="4"/>
      <c r="EW144" s="4"/>
      <c r="EX144" s="4"/>
      <c r="EY144" s="4"/>
      <c r="EZ144" s="4"/>
      <c r="FA144" s="4"/>
      <c r="FB144" s="4"/>
      <c r="FC144" s="4"/>
    </row>
    <row r="145" spans="1:159" ht="15" customHeight="1">
      <c r="A145" s="32">
        <v>2</v>
      </c>
      <c r="B145" s="41" t="str">
        <f>VLOOKUP(Ruimtestaat[[#This Row],[Code]],Locaties[[Code]:[Locatie]],2,FALSE)</f>
        <v>Gilde Vakcollege</v>
      </c>
      <c r="C145" s="41" t="str">
        <f>VLOOKUP(Ruimtestaat[[#This Row],[Code]],Locaties[#All],3,FALSE)</f>
        <v>Grote Haarsekade 123</v>
      </c>
      <c r="D145" s="41" t="str">
        <f>VLOOKUP(Ruimtestaat[[#This Row],[Code]],Locaties[#All],4,FALSE)</f>
        <v>Gorinchem</v>
      </c>
      <c r="E145" s="32"/>
      <c r="F145" s="32" t="s">
        <v>279</v>
      </c>
      <c r="G145" s="122">
        <v>112</v>
      </c>
      <c r="H145" s="34" t="s">
        <v>501</v>
      </c>
      <c r="I145" s="32">
        <v>16</v>
      </c>
      <c r="J145" s="123" t="str">
        <f>VLOOKUP(Ruimtestaat[[#This Row],[Ruimte code]],Ruimtegroepen[[#All],[Code]:[Ruimte omschrijving]],2,FALSE)</f>
        <v>Leslokalen</v>
      </c>
      <c r="K145" s="32" t="s">
        <v>19</v>
      </c>
      <c r="L145" s="34" t="s">
        <v>438</v>
      </c>
      <c r="M145" s="124">
        <v>102.9</v>
      </c>
      <c r="N145" s="125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  <c r="EI145" s="4"/>
      <c r="EJ145" s="4"/>
      <c r="EK145" s="4"/>
      <c r="EL145" s="4"/>
      <c r="EM145" s="4"/>
      <c r="EN145" s="4"/>
      <c r="EO145" s="4"/>
      <c r="EP145" s="4"/>
      <c r="EQ145" s="4"/>
      <c r="ER145" s="4"/>
      <c r="ES145" s="4"/>
      <c r="ET145" s="4"/>
      <c r="EU145" s="4"/>
      <c r="EV145" s="4"/>
      <c r="EW145" s="4"/>
      <c r="EX145" s="4"/>
      <c r="EY145" s="4"/>
      <c r="EZ145" s="4"/>
      <c r="FA145" s="4"/>
      <c r="FB145" s="4"/>
      <c r="FC145" s="4"/>
    </row>
    <row r="146" spans="1:159" ht="15" customHeight="1">
      <c r="A146" s="32">
        <v>2</v>
      </c>
      <c r="B146" s="41" t="str">
        <f>VLOOKUP(Ruimtestaat[[#This Row],[Code]],Locaties[[Code]:[Locatie]],2,FALSE)</f>
        <v>Gilde Vakcollege</v>
      </c>
      <c r="C146" s="41" t="str">
        <f>VLOOKUP(Ruimtestaat[[#This Row],[Code]],Locaties[#All],3,FALSE)</f>
        <v>Grote Haarsekade 123</v>
      </c>
      <c r="D146" s="41" t="str">
        <f>VLOOKUP(Ruimtestaat[[#This Row],[Code]],Locaties[#All],4,FALSE)</f>
        <v>Gorinchem</v>
      </c>
      <c r="E146" s="32"/>
      <c r="F146" s="32" t="s">
        <v>279</v>
      </c>
      <c r="G146" s="122">
        <v>113</v>
      </c>
      <c r="H146" s="34" t="s">
        <v>501</v>
      </c>
      <c r="I146" s="32">
        <v>16</v>
      </c>
      <c r="J146" s="123" t="str">
        <f>VLOOKUP(Ruimtestaat[[#This Row],[Ruimte code]],Ruimtegroepen[[#All],[Code]:[Ruimte omschrijving]],2,FALSE)</f>
        <v>Leslokalen</v>
      </c>
      <c r="K146" s="32" t="s">
        <v>19</v>
      </c>
      <c r="L146" s="34" t="s">
        <v>438</v>
      </c>
      <c r="M146" s="124">
        <v>102.9</v>
      </c>
      <c r="N146" s="125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  <c r="EI146" s="4"/>
      <c r="EJ146" s="4"/>
      <c r="EK146" s="4"/>
      <c r="EL146" s="4"/>
      <c r="EM146" s="4"/>
      <c r="EN146" s="4"/>
      <c r="EO146" s="4"/>
      <c r="EP146" s="4"/>
      <c r="EQ146" s="4"/>
      <c r="ER146" s="4"/>
      <c r="ES146" s="4"/>
      <c r="ET146" s="4"/>
      <c r="EU146" s="4"/>
      <c r="EV146" s="4"/>
      <c r="EW146" s="4"/>
      <c r="EX146" s="4"/>
      <c r="EY146" s="4"/>
      <c r="EZ146" s="4"/>
      <c r="FA146" s="4"/>
      <c r="FB146" s="4"/>
      <c r="FC146" s="4"/>
    </row>
    <row r="147" spans="1:159" ht="15" customHeight="1">
      <c r="A147" s="32">
        <v>2</v>
      </c>
      <c r="B147" s="41" t="str">
        <f>VLOOKUP(Ruimtestaat[[#This Row],[Code]],Locaties[[Code]:[Locatie]],2,FALSE)</f>
        <v>Gilde Vakcollege</v>
      </c>
      <c r="C147" s="41" t="str">
        <f>VLOOKUP(Ruimtestaat[[#This Row],[Code]],Locaties[#All],3,FALSE)</f>
        <v>Grote Haarsekade 123</v>
      </c>
      <c r="D147" s="41" t="str">
        <f>VLOOKUP(Ruimtestaat[[#This Row],[Code]],Locaties[#All],4,FALSE)</f>
        <v>Gorinchem</v>
      </c>
      <c r="E147" s="32"/>
      <c r="F147" s="32" t="s">
        <v>279</v>
      </c>
      <c r="G147" s="122">
        <v>114</v>
      </c>
      <c r="H147" s="34" t="s">
        <v>502</v>
      </c>
      <c r="I147" s="32">
        <v>16</v>
      </c>
      <c r="J147" s="123" t="str">
        <f>VLOOKUP(Ruimtestaat[[#This Row],[Ruimte code]],Ruimtegroepen[[#All],[Code]:[Ruimte omschrijving]],2,FALSE)</f>
        <v>Leslokalen</v>
      </c>
      <c r="K147" s="32" t="s">
        <v>19</v>
      </c>
      <c r="L147" s="34" t="s">
        <v>438</v>
      </c>
      <c r="M147" s="124">
        <v>102.9</v>
      </c>
      <c r="N147" s="125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  <c r="EI147" s="4"/>
      <c r="EJ147" s="4"/>
      <c r="EK147" s="4"/>
      <c r="EL147" s="4"/>
      <c r="EM147" s="4"/>
      <c r="EN147" s="4"/>
      <c r="EO147" s="4"/>
      <c r="EP147" s="4"/>
      <c r="EQ147" s="4"/>
      <c r="ER147" s="4"/>
      <c r="ES147" s="4"/>
      <c r="ET147" s="4"/>
      <c r="EU147" s="4"/>
      <c r="EV147" s="4"/>
      <c r="EW147" s="4"/>
      <c r="EX147" s="4"/>
      <c r="EY147" s="4"/>
      <c r="EZ147" s="4"/>
      <c r="FA147" s="4"/>
      <c r="FB147" s="4"/>
      <c r="FC147" s="4"/>
    </row>
    <row r="148" spans="1:159" ht="15" customHeight="1">
      <c r="A148" s="32">
        <v>2</v>
      </c>
      <c r="B148" s="41" t="str">
        <f>VLOOKUP(Ruimtestaat[[#This Row],[Code]],Locaties[[Code]:[Locatie]],2,FALSE)</f>
        <v>Gilde Vakcollege</v>
      </c>
      <c r="C148" s="41" t="str">
        <f>VLOOKUP(Ruimtestaat[[#This Row],[Code]],Locaties[#All],3,FALSE)</f>
        <v>Grote Haarsekade 123</v>
      </c>
      <c r="D148" s="41" t="str">
        <f>VLOOKUP(Ruimtestaat[[#This Row],[Code]],Locaties[#All],4,FALSE)</f>
        <v>Gorinchem</v>
      </c>
      <c r="E148" s="32"/>
      <c r="F148" s="32" t="s">
        <v>279</v>
      </c>
      <c r="G148" s="122" t="s">
        <v>499</v>
      </c>
      <c r="H148" s="34" t="s">
        <v>552</v>
      </c>
      <c r="I148" s="32">
        <v>1</v>
      </c>
      <c r="J148" s="123" t="str">
        <f>VLOOKUP(Ruimtestaat[[#This Row],[Ruimte code]],Ruimtegroepen[[#All],[Code]:[Ruimte omschrijving]],2,FALSE)</f>
        <v>Magazijnen/bergingen</v>
      </c>
      <c r="K148" s="32" t="s">
        <v>19</v>
      </c>
      <c r="L148" s="34" t="s">
        <v>438</v>
      </c>
      <c r="M148" s="124">
        <v>12.2</v>
      </c>
      <c r="N148" s="125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  <c r="EI148" s="4"/>
      <c r="EJ148" s="4"/>
      <c r="EK148" s="4"/>
      <c r="EL148" s="4"/>
      <c r="EM148" s="4"/>
      <c r="EN148" s="4"/>
      <c r="EO148" s="4"/>
      <c r="EP148" s="4"/>
      <c r="EQ148" s="4"/>
      <c r="ER148" s="4"/>
      <c r="ES148" s="4"/>
      <c r="ET148" s="4"/>
      <c r="EU148" s="4"/>
      <c r="EV148" s="4"/>
      <c r="EW148" s="4"/>
      <c r="EX148" s="4"/>
      <c r="EY148" s="4"/>
      <c r="EZ148" s="4"/>
      <c r="FA148" s="4"/>
      <c r="FB148" s="4"/>
      <c r="FC148" s="4"/>
    </row>
    <row r="149" spans="1:159" ht="15" customHeight="1">
      <c r="A149" s="32">
        <v>2</v>
      </c>
      <c r="B149" s="41" t="str">
        <f>VLOOKUP(Ruimtestaat[[#This Row],[Code]],Locaties[[Code]:[Locatie]],2,FALSE)</f>
        <v>Gilde Vakcollege</v>
      </c>
      <c r="C149" s="41" t="str">
        <f>VLOOKUP(Ruimtestaat[[#This Row],[Code]],Locaties[#All],3,FALSE)</f>
        <v>Grote Haarsekade 123</v>
      </c>
      <c r="D149" s="41" t="str">
        <f>VLOOKUP(Ruimtestaat[[#This Row],[Code]],Locaties[#All],4,FALSE)</f>
        <v>Gorinchem</v>
      </c>
      <c r="E149" s="32"/>
      <c r="F149" s="32" t="s">
        <v>279</v>
      </c>
      <c r="G149" s="122">
        <v>117</v>
      </c>
      <c r="H149" s="34" t="s">
        <v>503</v>
      </c>
      <c r="I149" s="32">
        <v>16</v>
      </c>
      <c r="J149" s="123" t="str">
        <f>VLOOKUP(Ruimtestaat[[#This Row],[Ruimte code]],Ruimtegroepen[[#All],[Code]:[Ruimte omschrijving]],2,FALSE)</f>
        <v>Leslokalen</v>
      </c>
      <c r="K149" s="32" t="s">
        <v>19</v>
      </c>
      <c r="L149" s="34" t="s">
        <v>438</v>
      </c>
      <c r="M149" s="124">
        <v>93.6</v>
      </c>
      <c r="N149" s="125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  <c r="EI149" s="4"/>
      <c r="EJ149" s="4"/>
      <c r="EK149" s="4"/>
      <c r="EL149" s="4"/>
      <c r="EM149" s="4"/>
      <c r="EN149" s="4"/>
      <c r="EO149" s="4"/>
      <c r="EP149" s="4"/>
      <c r="EQ149" s="4"/>
      <c r="ER149" s="4"/>
      <c r="ES149" s="4"/>
      <c r="ET149" s="4"/>
      <c r="EU149" s="4"/>
      <c r="EV149" s="4"/>
      <c r="EW149" s="4"/>
      <c r="EX149" s="4"/>
      <c r="EY149" s="4"/>
      <c r="EZ149" s="4"/>
      <c r="FA149" s="4"/>
      <c r="FB149" s="4"/>
      <c r="FC149" s="4"/>
    </row>
    <row r="150" spans="1:159" ht="15" customHeight="1">
      <c r="A150" s="32">
        <v>2</v>
      </c>
      <c r="B150" s="41" t="str">
        <f>VLOOKUP(Ruimtestaat[[#This Row],[Code]],Locaties[[Code]:[Locatie]],2,FALSE)</f>
        <v>Gilde Vakcollege</v>
      </c>
      <c r="C150" s="41" t="str">
        <f>VLOOKUP(Ruimtestaat[[#This Row],[Code]],Locaties[#All],3,FALSE)</f>
        <v>Grote Haarsekade 123</v>
      </c>
      <c r="D150" s="41" t="str">
        <f>VLOOKUP(Ruimtestaat[[#This Row],[Code]],Locaties[#All],4,FALSE)</f>
        <v>Gorinchem</v>
      </c>
      <c r="E150" s="32"/>
      <c r="F150" s="32" t="s">
        <v>279</v>
      </c>
      <c r="G150" s="122">
        <v>116</v>
      </c>
      <c r="H150" s="34" t="s">
        <v>553</v>
      </c>
      <c r="I150" s="32">
        <v>14</v>
      </c>
      <c r="J150" s="123" t="str">
        <f>VLOOKUP(Ruimtestaat[[#This Row],[Ruimte code]],Ruimtegroepen[[#All],[Code]:[Ruimte omschrijving]],2,FALSE)</f>
        <v>Praktijklokalen</v>
      </c>
      <c r="K150" s="32" t="s">
        <v>19</v>
      </c>
      <c r="L150" s="34" t="s">
        <v>438</v>
      </c>
      <c r="M150" s="124">
        <v>66.2</v>
      </c>
      <c r="N150" s="125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  <c r="EI150" s="4"/>
      <c r="EJ150" s="4"/>
      <c r="EK150" s="4"/>
      <c r="EL150" s="4"/>
      <c r="EM150" s="4"/>
      <c r="EN150" s="4"/>
      <c r="EO150" s="4"/>
      <c r="EP150" s="4"/>
      <c r="EQ150" s="4"/>
      <c r="ER150" s="4"/>
      <c r="ES150" s="4"/>
      <c r="ET150" s="4"/>
      <c r="EU150" s="4"/>
      <c r="EV150" s="4"/>
      <c r="EW150" s="4"/>
      <c r="EX150" s="4"/>
      <c r="EY150" s="4"/>
      <c r="EZ150" s="4"/>
      <c r="FA150" s="4"/>
      <c r="FB150" s="4"/>
      <c r="FC150" s="4"/>
    </row>
    <row r="151" spans="1:159" ht="15" customHeight="1">
      <c r="A151" s="32">
        <v>2</v>
      </c>
      <c r="B151" s="41" t="str">
        <f>VLOOKUP(Ruimtestaat[[#This Row],[Code]],Locaties[[Code]:[Locatie]],2,FALSE)</f>
        <v>Gilde Vakcollege</v>
      </c>
      <c r="C151" s="41" t="str">
        <f>VLOOKUP(Ruimtestaat[[#This Row],[Code]],Locaties[#All],3,FALSE)</f>
        <v>Grote Haarsekade 123</v>
      </c>
      <c r="D151" s="41" t="str">
        <f>VLOOKUP(Ruimtestaat[[#This Row],[Code]],Locaties[#All],4,FALSE)</f>
        <v>Gorinchem</v>
      </c>
      <c r="E151" s="32"/>
      <c r="F151" s="32" t="s">
        <v>279</v>
      </c>
      <c r="G151" s="122">
        <v>115</v>
      </c>
      <c r="H151" s="27" t="s">
        <v>554</v>
      </c>
      <c r="I151" s="32">
        <v>16</v>
      </c>
      <c r="J151" s="123" t="str">
        <f>VLOOKUP(Ruimtestaat[[#This Row],[Ruimte code]],Ruimtegroepen[[#All],[Code]:[Ruimte omschrijving]],2,FALSE)</f>
        <v>Leslokalen</v>
      </c>
      <c r="K151" s="32" t="s">
        <v>19</v>
      </c>
      <c r="L151" s="34" t="s">
        <v>438</v>
      </c>
      <c r="M151" s="124">
        <v>109.6</v>
      </c>
      <c r="N151" s="125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  <c r="EI151" s="4"/>
      <c r="EJ151" s="4"/>
      <c r="EK151" s="4"/>
      <c r="EL151" s="4"/>
      <c r="EM151" s="4"/>
      <c r="EN151" s="4"/>
      <c r="EO151" s="4"/>
      <c r="EP151" s="4"/>
      <c r="EQ151" s="4"/>
      <c r="ER151" s="4"/>
      <c r="ES151" s="4"/>
      <c r="ET151" s="4"/>
      <c r="EU151" s="4"/>
      <c r="EV151" s="4"/>
      <c r="EW151" s="4"/>
      <c r="EX151" s="4"/>
      <c r="EY151" s="4"/>
      <c r="EZ151" s="4"/>
      <c r="FA151" s="4"/>
      <c r="FB151" s="4"/>
      <c r="FC151" s="4"/>
    </row>
    <row r="152" spans="1:159" ht="15" customHeight="1">
      <c r="A152" s="32">
        <v>3</v>
      </c>
      <c r="B152" s="41" t="str">
        <f>VLOOKUP(Ruimtestaat[[#This Row],[Code]],Locaties[[Code]:[Locatie]],2,FALSE)</f>
        <v xml:space="preserve">Lyceum Oudehoven </v>
      </c>
      <c r="C152" s="41" t="str">
        <f>VLOOKUP(Ruimtestaat[[#This Row],[Code]],Locaties[#All],3,FALSE)</f>
        <v>Hoefslag 4</v>
      </c>
      <c r="D152" s="41" t="str">
        <f>VLOOKUP(Ruimtestaat[[#This Row],[Code]],Locaties[#All],4,FALSE)</f>
        <v>Gorinchem</v>
      </c>
      <c r="E152" s="32" t="s">
        <v>122</v>
      </c>
      <c r="F152" s="32"/>
      <c r="G152" s="122" t="s">
        <v>123</v>
      </c>
      <c r="H152" s="34" t="s">
        <v>8</v>
      </c>
      <c r="I152" s="6">
        <v>7</v>
      </c>
      <c r="J152" s="42" t="str">
        <f>VLOOKUP(Ruimtestaat[[#This Row],[Ruimte code]],Ruimtegroepen[[#All],[Code]:[Ruimte omschrijving]],2,FALSE)</f>
        <v>Entree</v>
      </c>
      <c r="K152" s="32" t="s">
        <v>17</v>
      </c>
      <c r="L152" s="34" t="s">
        <v>6</v>
      </c>
      <c r="M152" s="124">
        <v>12</v>
      </c>
      <c r="N152" s="32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  <c r="EI152" s="4"/>
      <c r="EJ152" s="4"/>
      <c r="EK152" s="4"/>
      <c r="EL152" s="4"/>
      <c r="EM152" s="4"/>
      <c r="EN152" s="4"/>
      <c r="EO152" s="4"/>
      <c r="EP152" s="4"/>
      <c r="EQ152" s="4"/>
      <c r="ER152" s="4"/>
      <c r="ES152" s="4"/>
      <c r="ET152" s="4"/>
      <c r="EU152" s="4"/>
      <c r="EV152" s="4"/>
      <c r="EW152" s="4"/>
      <c r="EX152" s="4"/>
      <c r="EY152" s="4"/>
      <c r="EZ152" s="4"/>
      <c r="FA152" s="4"/>
      <c r="FB152" s="4"/>
      <c r="FC152" s="4"/>
    </row>
    <row r="153" spans="1:159" ht="15" customHeight="1">
      <c r="A153" s="32">
        <v>3</v>
      </c>
      <c r="B153" s="41" t="str">
        <f>VLOOKUP(Ruimtestaat[[#This Row],[Code]],Locaties[[Code]:[Locatie]],2,FALSE)</f>
        <v xml:space="preserve">Lyceum Oudehoven </v>
      </c>
      <c r="C153" s="41" t="str">
        <f>VLOOKUP(Ruimtestaat[[#This Row],[Code]],Locaties[#All],3,FALSE)</f>
        <v>Hoefslag 4</v>
      </c>
      <c r="D153" s="41" t="str">
        <f>VLOOKUP(Ruimtestaat[[#This Row],[Code]],Locaties[#All],4,FALSE)</f>
        <v>Gorinchem</v>
      </c>
      <c r="E153" s="32" t="s">
        <v>122</v>
      </c>
      <c r="F153" s="32"/>
      <c r="G153" s="122" t="s">
        <v>126</v>
      </c>
      <c r="H153" s="34" t="s">
        <v>125</v>
      </c>
      <c r="I153" s="6">
        <v>12</v>
      </c>
      <c r="J153" s="42" t="str">
        <f>VLOOKUP(Ruimtestaat[[#This Row],[Ruimte code]],Ruimtegroepen[[#All],[Code]:[Ruimte omschrijving]],2,FALSE)</f>
        <v>Kantine/Aula</v>
      </c>
      <c r="K153" s="32" t="s">
        <v>18</v>
      </c>
      <c r="L153" s="34" t="s">
        <v>124</v>
      </c>
      <c r="M153" s="124">
        <v>682</v>
      </c>
      <c r="N153" s="125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  <c r="EI153" s="4"/>
      <c r="EJ153" s="4"/>
      <c r="EK153" s="4"/>
      <c r="EL153" s="4"/>
      <c r="EM153" s="4"/>
      <c r="EN153" s="4"/>
      <c r="EO153" s="4"/>
      <c r="EP153" s="4"/>
      <c r="EQ153" s="4"/>
      <c r="ER153" s="4"/>
      <c r="ES153" s="4"/>
      <c r="ET153" s="4"/>
      <c r="EU153" s="4"/>
      <c r="EV153" s="4"/>
      <c r="EW153" s="4"/>
      <c r="EX153" s="4"/>
      <c r="EY153" s="4"/>
      <c r="EZ153" s="4"/>
      <c r="FA153" s="4"/>
      <c r="FB153" s="4"/>
      <c r="FC153" s="4"/>
    </row>
    <row r="154" spans="1:159" ht="15" customHeight="1">
      <c r="A154" s="32">
        <v>3</v>
      </c>
      <c r="B154" s="41" t="str">
        <f>VLOOKUP(Ruimtestaat[[#This Row],[Code]],Locaties[[Code]:[Locatie]],2,FALSE)</f>
        <v xml:space="preserve">Lyceum Oudehoven </v>
      </c>
      <c r="C154" s="41" t="str">
        <f>VLOOKUP(Ruimtestaat[[#This Row],[Code]],Locaties[#All],3,FALSE)</f>
        <v>Hoefslag 4</v>
      </c>
      <c r="D154" s="41" t="str">
        <f>VLOOKUP(Ruimtestaat[[#This Row],[Code]],Locaties[#All],4,FALSE)</f>
        <v>Gorinchem</v>
      </c>
      <c r="E154" s="32" t="s">
        <v>122</v>
      </c>
      <c r="F154" s="32"/>
      <c r="G154" s="122" t="s">
        <v>127</v>
      </c>
      <c r="H154" s="34" t="s">
        <v>128</v>
      </c>
      <c r="I154" s="6">
        <v>6</v>
      </c>
      <c r="J154" s="42" t="str">
        <f>VLOOKUP(Ruimtestaat[[#This Row],[Ruimte code]],Ruimtegroepen[[#All],[Code]:[Ruimte omschrijving]],2,FALSE)</f>
        <v>Gangen/hallen</v>
      </c>
      <c r="K154" s="32" t="s">
        <v>18</v>
      </c>
      <c r="L154" s="34" t="s">
        <v>124</v>
      </c>
      <c r="M154" s="124">
        <v>137</v>
      </c>
      <c r="N154" s="125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  <c r="EI154" s="4"/>
      <c r="EJ154" s="4"/>
      <c r="EK154" s="4"/>
      <c r="EL154" s="4"/>
      <c r="EM154" s="4"/>
      <c r="EN154" s="4"/>
      <c r="EO154" s="4"/>
      <c r="EP154" s="4"/>
      <c r="EQ154" s="4"/>
      <c r="ER154" s="4"/>
      <c r="ES154" s="4"/>
      <c r="ET154" s="4"/>
      <c r="EU154" s="4"/>
      <c r="EV154" s="4"/>
      <c r="EW154" s="4"/>
      <c r="EX154" s="4"/>
      <c r="EY154" s="4"/>
      <c r="EZ154" s="4"/>
      <c r="FA154" s="4"/>
      <c r="FB154" s="4"/>
      <c r="FC154" s="4"/>
    </row>
    <row r="155" spans="1:159" ht="15" customHeight="1">
      <c r="A155" s="32">
        <v>3</v>
      </c>
      <c r="B155" s="41" t="str">
        <f>VLOOKUP(Ruimtestaat[[#This Row],[Code]],Locaties[[Code]:[Locatie]],2,FALSE)</f>
        <v xml:space="preserve">Lyceum Oudehoven </v>
      </c>
      <c r="C155" s="41" t="str">
        <f>VLOOKUP(Ruimtestaat[[#This Row],[Code]],Locaties[#All],3,FALSE)</f>
        <v>Hoefslag 4</v>
      </c>
      <c r="D155" s="41" t="str">
        <f>VLOOKUP(Ruimtestaat[[#This Row],[Code]],Locaties[#All],4,FALSE)</f>
        <v>Gorinchem</v>
      </c>
      <c r="E155" s="32" t="s">
        <v>122</v>
      </c>
      <c r="F155" s="32"/>
      <c r="G155" s="122"/>
      <c r="H155" s="34" t="s">
        <v>129</v>
      </c>
      <c r="I155" s="6">
        <v>10</v>
      </c>
      <c r="J155" s="42" t="str">
        <f>VLOOKUP(Ruimtestaat[[#This Row],[Ruimte code]],Ruimtegroepen[[#All],[Code]:[Ruimte omschrijving]],2,FALSE)</f>
        <v>Trappenhuizen/lift</v>
      </c>
      <c r="K155" s="32" t="s">
        <v>20</v>
      </c>
      <c r="L155" s="34" t="s">
        <v>29</v>
      </c>
      <c r="M155" s="124">
        <v>1</v>
      </c>
      <c r="N155" s="32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  <c r="EI155" s="4"/>
      <c r="EJ155" s="4"/>
      <c r="EK155" s="4"/>
      <c r="EL155" s="4"/>
      <c r="EM155" s="4"/>
      <c r="EN155" s="4"/>
      <c r="EO155" s="4"/>
      <c r="EP155" s="4"/>
      <c r="EQ155" s="4"/>
      <c r="ER155" s="4"/>
      <c r="ES155" s="4"/>
      <c r="ET155" s="4"/>
      <c r="EU155" s="4"/>
      <c r="EV155" s="4"/>
      <c r="EW155" s="4"/>
      <c r="EX155" s="4"/>
      <c r="EY155" s="4"/>
      <c r="EZ155" s="4"/>
      <c r="FA155" s="4"/>
      <c r="FB155" s="4"/>
      <c r="FC155" s="4"/>
    </row>
    <row r="156" spans="1:159" ht="15" customHeight="1">
      <c r="A156" s="32">
        <v>3</v>
      </c>
      <c r="B156" s="41" t="str">
        <f>VLOOKUP(Ruimtestaat[[#This Row],[Code]],Locaties[[Code]:[Locatie]],2,FALSE)</f>
        <v xml:space="preserve">Lyceum Oudehoven </v>
      </c>
      <c r="C156" s="41" t="str">
        <f>VLOOKUP(Ruimtestaat[[#This Row],[Code]],Locaties[#All],3,FALSE)</f>
        <v>Hoefslag 4</v>
      </c>
      <c r="D156" s="41" t="str">
        <f>VLOOKUP(Ruimtestaat[[#This Row],[Code]],Locaties[#All],4,FALSE)</f>
        <v>Gorinchem</v>
      </c>
      <c r="E156" s="32" t="s">
        <v>122</v>
      </c>
      <c r="F156" s="32"/>
      <c r="G156" s="122" t="s">
        <v>130</v>
      </c>
      <c r="H156" s="34" t="s">
        <v>131</v>
      </c>
      <c r="I156" s="6">
        <v>2</v>
      </c>
      <c r="J156" s="42" t="str">
        <f>VLOOKUP(Ruimtestaat[[#This Row],[Ruimte code]],Ruimtegroepen[[#All],[Code]:[Ruimte omschrijving]],2,FALSE)</f>
        <v>Kantoren</v>
      </c>
      <c r="K156" s="32" t="s">
        <v>20</v>
      </c>
      <c r="L156" s="34" t="s">
        <v>29</v>
      </c>
      <c r="M156" s="124">
        <v>14</v>
      </c>
      <c r="N156" s="125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  <c r="EI156" s="4"/>
      <c r="EJ156" s="4"/>
      <c r="EK156" s="4"/>
      <c r="EL156" s="4"/>
      <c r="EM156" s="4"/>
      <c r="EN156" s="4"/>
      <c r="EO156" s="4"/>
      <c r="EP156" s="4"/>
      <c r="EQ156" s="4"/>
      <c r="ER156" s="4"/>
      <c r="ES156" s="4"/>
      <c r="ET156" s="4"/>
      <c r="EU156" s="4"/>
      <c r="EV156" s="4"/>
      <c r="EW156" s="4"/>
      <c r="EX156" s="4"/>
      <c r="EY156" s="4"/>
      <c r="EZ156" s="4"/>
      <c r="FA156" s="4"/>
      <c r="FB156" s="4"/>
      <c r="FC156" s="4"/>
    </row>
    <row r="157" spans="1:159" ht="15" customHeight="1">
      <c r="A157" s="32">
        <v>3</v>
      </c>
      <c r="B157" s="41" t="str">
        <f>VLOOKUP(Ruimtestaat[[#This Row],[Code]],Locaties[[Code]:[Locatie]],2,FALSE)</f>
        <v xml:space="preserve">Lyceum Oudehoven </v>
      </c>
      <c r="C157" s="41" t="str">
        <f>VLOOKUP(Ruimtestaat[[#This Row],[Code]],Locaties[#All],3,FALSE)</f>
        <v>Hoefslag 4</v>
      </c>
      <c r="D157" s="41" t="str">
        <f>VLOOKUP(Ruimtestaat[[#This Row],[Code]],Locaties[#All],4,FALSE)</f>
        <v>Gorinchem</v>
      </c>
      <c r="E157" s="32" t="s">
        <v>122</v>
      </c>
      <c r="F157" s="32"/>
      <c r="G157" s="122" t="s">
        <v>133</v>
      </c>
      <c r="H157" s="34" t="s">
        <v>132</v>
      </c>
      <c r="I157" s="6">
        <v>11</v>
      </c>
      <c r="J157" s="42" t="str">
        <f>VLOOKUP(Ruimtestaat[[#This Row],[Ruimte code]],Ruimtegroepen[[#All],[Code]:[Ruimte omschrijving]],2,FALSE)</f>
        <v>Garderobes</v>
      </c>
      <c r="K157" s="32" t="s">
        <v>18</v>
      </c>
      <c r="L157" s="34" t="s">
        <v>124</v>
      </c>
      <c r="M157" s="124">
        <v>12</v>
      </c>
      <c r="N157" s="125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  <c r="EI157" s="4"/>
      <c r="EJ157" s="4"/>
      <c r="EK157" s="4"/>
      <c r="EL157" s="4"/>
      <c r="EM157" s="4"/>
      <c r="EN157" s="4"/>
      <c r="EO157" s="4"/>
      <c r="EP157" s="4"/>
      <c r="EQ157" s="4"/>
      <c r="ER157" s="4"/>
      <c r="ES157" s="4"/>
      <c r="ET157" s="4"/>
      <c r="EU157" s="4"/>
      <c r="EV157" s="4"/>
      <c r="EW157" s="4"/>
      <c r="EX157" s="4"/>
      <c r="EY157" s="4"/>
      <c r="EZ157" s="4"/>
      <c r="FA157" s="4"/>
      <c r="FB157" s="4"/>
      <c r="FC157" s="4"/>
    </row>
    <row r="158" spans="1:159" ht="15" customHeight="1">
      <c r="A158" s="32">
        <v>3</v>
      </c>
      <c r="B158" s="41" t="str">
        <f>VLOOKUP(Ruimtestaat[[#This Row],[Code]],Locaties[[Code]:[Locatie]],2,FALSE)</f>
        <v xml:space="preserve">Lyceum Oudehoven </v>
      </c>
      <c r="C158" s="41" t="str">
        <f>VLOOKUP(Ruimtestaat[[#This Row],[Code]],Locaties[#All],3,FALSE)</f>
        <v>Hoefslag 4</v>
      </c>
      <c r="D158" s="41" t="str">
        <f>VLOOKUP(Ruimtestaat[[#This Row],[Code]],Locaties[#All],4,FALSE)</f>
        <v>Gorinchem</v>
      </c>
      <c r="E158" s="32" t="s">
        <v>122</v>
      </c>
      <c r="F158" s="32"/>
      <c r="G158" s="122" t="s">
        <v>134</v>
      </c>
      <c r="H158" s="34" t="s">
        <v>136</v>
      </c>
      <c r="I158" s="6">
        <v>2</v>
      </c>
      <c r="J158" s="42" t="str">
        <f>VLOOKUP(Ruimtestaat[[#This Row],[Ruimte code]],Ruimtegroepen[[#All],[Code]:[Ruimte omschrijving]],2,FALSE)</f>
        <v>Kantoren</v>
      </c>
      <c r="K158" s="32" t="s">
        <v>20</v>
      </c>
      <c r="L158" s="34" t="s">
        <v>29</v>
      </c>
      <c r="M158" s="124">
        <v>25</v>
      </c>
      <c r="N158" s="32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  <c r="EI158" s="4"/>
      <c r="EJ158" s="4"/>
      <c r="EK158" s="4"/>
      <c r="EL158" s="4"/>
      <c r="EM158" s="4"/>
      <c r="EN158" s="4"/>
      <c r="EO158" s="4"/>
      <c r="EP158" s="4"/>
      <c r="EQ158" s="4"/>
      <c r="ER158" s="4"/>
      <c r="ES158" s="4"/>
      <c r="ET158" s="4"/>
      <c r="EU158" s="4"/>
      <c r="EV158" s="4"/>
      <c r="EW158" s="4"/>
      <c r="EX158" s="4"/>
      <c r="EY158" s="4"/>
      <c r="EZ158" s="4"/>
      <c r="FA158" s="4"/>
      <c r="FB158" s="4"/>
      <c r="FC158" s="4"/>
    </row>
    <row r="159" spans="1:159" ht="15" customHeight="1">
      <c r="A159" s="32">
        <v>3</v>
      </c>
      <c r="B159" s="41" t="str">
        <f>VLOOKUP(Ruimtestaat[[#This Row],[Code]],Locaties[[Code]:[Locatie]],2,FALSE)</f>
        <v xml:space="preserve">Lyceum Oudehoven </v>
      </c>
      <c r="C159" s="41" t="str">
        <f>VLOOKUP(Ruimtestaat[[#This Row],[Code]],Locaties[#All],3,FALSE)</f>
        <v>Hoefslag 4</v>
      </c>
      <c r="D159" s="41" t="str">
        <f>VLOOKUP(Ruimtestaat[[#This Row],[Code]],Locaties[#All],4,FALSE)</f>
        <v>Gorinchem</v>
      </c>
      <c r="E159" s="32" t="s">
        <v>122</v>
      </c>
      <c r="F159" s="32"/>
      <c r="G159" s="122" t="s">
        <v>135</v>
      </c>
      <c r="H159" s="34" t="s">
        <v>136</v>
      </c>
      <c r="I159" s="6">
        <v>2</v>
      </c>
      <c r="J159" s="42" t="str">
        <f>VLOOKUP(Ruimtestaat[[#This Row],[Ruimte code]],Ruimtegroepen[[#All],[Code]:[Ruimte omschrijving]],2,FALSE)</f>
        <v>Kantoren</v>
      </c>
      <c r="K159" s="32" t="s">
        <v>20</v>
      </c>
      <c r="L159" s="34" t="s">
        <v>29</v>
      </c>
      <c r="M159" s="124">
        <v>25</v>
      </c>
      <c r="N159" s="125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  <c r="EI159" s="4"/>
      <c r="EJ159" s="4"/>
      <c r="EK159" s="4"/>
      <c r="EL159" s="4"/>
      <c r="EM159" s="4"/>
      <c r="EN159" s="4"/>
      <c r="EO159" s="4"/>
      <c r="EP159" s="4"/>
      <c r="EQ159" s="4"/>
      <c r="ER159" s="4"/>
      <c r="ES159" s="4"/>
      <c r="ET159" s="4"/>
      <c r="EU159" s="4"/>
      <c r="EV159" s="4"/>
      <c r="EW159" s="4"/>
      <c r="EX159" s="4"/>
      <c r="EY159" s="4"/>
      <c r="EZ159" s="4"/>
      <c r="FA159" s="4"/>
      <c r="FB159" s="4"/>
      <c r="FC159" s="4"/>
    </row>
    <row r="160" spans="1:159" ht="15" customHeight="1">
      <c r="A160" s="32">
        <v>3</v>
      </c>
      <c r="B160" s="41" t="str">
        <f>VLOOKUP(Ruimtestaat[[#This Row],[Code]],Locaties[[Code]:[Locatie]],2,FALSE)</f>
        <v xml:space="preserve">Lyceum Oudehoven </v>
      </c>
      <c r="C160" s="41" t="str">
        <f>VLOOKUP(Ruimtestaat[[#This Row],[Code]],Locaties[#All],3,FALSE)</f>
        <v>Hoefslag 4</v>
      </c>
      <c r="D160" s="41" t="str">
        <f>VLOOKUP(Ruimtestaat[[#This Row],[Code]],Locaties[#All],4,FALSE)</f>
        <v>Gorinchem</v>
      </c>
      <c r="E160" s="32" t="s">
        <v>122</v>
      </c>
      <c r="F160" s="32"/>
      <c r="G160" s="122" t="s">
        <v>137</v>
      </c>
      <c r="H160" s="34" t="s">
        <v>136</v>
      </c>
      <c r="I160" s="6">
        <v>2</v>
      </c>
      <c r="J160" s="42" t="str">
        <f>VLOOKUP(Ruimtestaat[[#This Row],[Ruimte code]],Ruimtegroepen[[#All],[Code]:[Ruimte omschrijving]],2,FALSE)</f>
        <v>Kantoren</v>
      </c>
      <c r="K160" s="32" t="s">
        <v>20</v>
      </c>
      <c r="L160" s="34" t="s">
        <v>29</v>
      </c>
      <c r="M160" s="124">
        <v>20</v>
      </c>
      <c r="N160" s="125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  <c r="EI160" s="4"/>
      <c r="EJ160" s="4"/>
      <c r="EK160" s="4"/>
      <c r="EL160" s="4"/>
      <c r="EM160" s="4"/>
      <c r="EN160" s="4"/>
      <c r="EO160" s="4"/>
      <c r="EP160" s="4"/>
      <c r="EQ160" s="4"/>
      <c r="ER160" s="4"/>
      <c r="ES160" s="4"/>
      <c r="ET160" s="4"/>
      <c r="EU160" s="4"/>
      <c r="EV160" s="4"/>
      <c r="EW160" s="4"/>
      <c r="EX160" s="4"/>
      <c r="EY160" s="4"/>
      <c r="EZ160" s="4"/>
      <c r="FA160" s="4"/>
      <c r="FB160" s="4"/>
      <c r="FC160" s="4"/>
    </row>
    <row r="161" spans="1:159" ht="15" customHeight="1">
      <c r="A161" s="32">
        <v>3</v>
      </c>
      <c r="B161" s="41" t="str">
        <f>VLOOKUP(Ruimtestaat[[#This Row],[Code]],Locaties[[Code]:[Locatie]],2,FALSE)</f>
        <v xml:space="preserve">Lyceum Oudehoven </v>
      </c>
      <c r="C161" s="41" t="str">
        <f>VLOOKUP(Ruimtestaat[[#This Row],[Code]],Locaties[#All],3,FALSE)</f>
        <v>Hoefslag 4</v>
      </c>
      <c r="D161" s="41" t="str">
        <f>VLOOKUP(Ruimtestaat[[#This Row],[Code]],Locaties[#All],4,FALSE)</f>
        <v>Gorinchem</v>
      </c>
      <c r="E161" s="32" t="s">
        <v>122</v>
      </c>
      <c r="F161" s="32"/>
      <c r="G161" s="122" t="s">
        <v>138</v>
      </c>
      <c r="H161" s="34" t="s">
        <v>136</v>
      </c>
      <c r="I161" s="6">
        <v>2</v>
      </c>
      <c r="J161" s="42" t="str">
        <f>VLOOKUP(Ruimtestaat[[#This Row],[Ruimte code]],Ruimtegroepen[[#All],[Code]:[Ruimte omschrijving]],2,FALSE)</f>
        <v>Kantoren</v>
      </c>
      <c r="K161" s="32" t="s">
        <v>18</v>
      </c>
      <c r="L161" s="34" t="s">
        <v>124</v>
      </c>
      <c r="M161" s="124">
        <v>26</v>
      </c>
      <c r="N161" s="32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  <c r="EI161" s="4"/>
      <c r="EJ161" s="4"/>
      <c r="EK161" s="4"/>
      <c r="EL161" s="4"/>
      <c r="EM161" s="4"/>
      <c r="EN161" s="4"/>
      <c r="EO161" s="4"/>
      <c r="EP161" s="4"/>
      <c r="EQ161" s="4"/>
      <c r="ER161" s="4"/>
      <c r="ES161" s="4"/>
      <c r="ET161" s="4"/>
      <c r="EU161" s="4"/>
      <c r="EV161" s="4"/>
      <c r="EW161" s="4"/>
      <c r="EX161" s="4"/>
      <c r="EY161" s="4"/>
      <c r="EZ161" s="4"/>
      <c r="FA161" s="4"/>
      <c r="FB161" s="4"/>
      <c r="FC161" s="4"/>
    </row>
    <row r="162" spans="1:159" ht="15" customHeight="1">
      <c r="A162" s="32">
        <v>3</v>
      </c>
      <c r="B162" s="41" t="str">
        <f>VLOOKUP(Ruimtestaat[[#This Row],[Code]],Locaties[[Code]:[Locatie]],2,FALSE)</f>
        <v xml:space="preserve">Lyceum Oudehoven </v>
      </c>
      <c r="C162" s="41" t="str">
        <f>VLOOKUP(Ruimtestaat[[#This Row],[Code]],Locaties[#All],3,FALSE)</f>
        <v>Hoefslag 4</v>
      </c>
      <c r="D162" s="41" t="str">
        <f>VLOOKUP(Ruimtestaat[[#This Row],[Code]],Locaties[#All],4,FALSE)</f>
        <v>Gorinchem</v>
      </c>
      <c r="E162" s="32" t="s">
        <v>122</v>
      </c>
      <c r="F162" s="32"/>
      <c r="G162" s="122" t="s">
        <v>139</v>
      </c>
      <c r="H162" s="34" t="s">
        <v>140</v>
      </c>
      <c r="I162" s="6">
        <v>10</v>
      </c>
      <c r="J162" s="42" t="str">
        <f>VLOOKUP(Ruimtestaat[[#This Row],[Ruimte code]],Ruimtegroepen[[#All],[Code]:[Ruimte omschrijving]],2,FALSE)</f>
        <v>Trappenhuizen/lift</v>
      </c>
      <c r="K162" s="32" t="s">
        <v>18</v>
      </c>
      <c r="L162" s="34" t="s">
        <v>124</v>
      </c>
      <c r="M162" s="124">
        <v>17</v>
      </c>
      <c r="N162" s="125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  <c r="EI162" s="4"/>
      <c r="EJ162" s="4"/>
      <c r="EK162" s="4"/>
      <c r="EL162" s="4"/>
      <c r="EM162" s="4"/>
      <c r="EN162" s="4"/>
      <c r="EO162" s="4"/>
      <c r="EP162" s="4"/>
      <c r="EQ162" s="4"/>
      <c r="ER162" s="4"/>
      <c r="ES162" s="4"/>
      <c r="ET162" s="4"/>
      <c r="EU162" s="4"/>
      <c r="EV162" s="4"/>
      <c r="EW162" s="4"/>
      <c r="EX162" s="4"/>
      <c r="EY162" s="4"/>
      <c r="EZ162" s="4"/>
      <c r="FA162" s="4"/>
      <c r="FB162" s="4"/>
      <c r="FC162" s="4"/>
    </row>
    <row r="163" spans="1:159" ht="15" customHeight="1">
      <c r="A163" s="32">
        <v>3</v>
      </c>
      <c r="B163" s="41" t="str">
        <f>VLOOKUP(Ruimtestaat[[#This Row],[Code]],Locaties[[Code]:[Locatie]],2,FALSE)</f>
        <v xml:space="preserve">Lyceum Oudehoven </v>
      </c>
      <c r="C163" s="41" t="str">
        <f>VLOOKUP(Ruimtestaat[[#This Row],[Code]],Locaties[#All],3,FALSE)</f>
        <v>Hoefslag 4</v>
      </c>
      <c r="D163" s="41" t="str">
        <f>VLOOKUP(Ruimtestaat[[#This Row],[Code]],Locaties[#All],4,FALSE)</f>
        <v>Gorinchem</v>
      </c>
      <c r="E163" s="32" t="s">
        <v>122</v>
      </c>
      <c r="F163" s="32"/>
      <c r="G163" s="122" t="s">
        <v>141</v>
      </c>
      <c r="H163" s="34" t="s">
        <v>128</v>
      </c>
      <c r="I163" s="6">
        <v>6</v>
      </c>
      <c r="J163" s="42" t="str">
        <f>VLOOKUP(Ruimtestaat[[#This Row],[Ruimte code]],Ruimtegroepen[[#All],[Code]:[Ruimte omschrijving]],2,FALSE)</f>
        <v>Gangen/hallen</v>
      </c>
      <c r="K163" s="32" t="s">
        <v>18</v>
      </c>
      <c r="L163" s="34" t="s">
        <v>124</v>
      </c>
      <c r="M163" s="124">
        <v>70</v>
      </c>
      <c r="N163" s="125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  <c r="EI163" s="4"/>
      <c r="EJ163" s="4"/>
      <c r="EK163" s="4"/>
      <c r="EL163" s="4"/>
      <c r="EM163" s="4"/>
      <c r="EN163" s="4"/>
      <c r="EO163" s="4"/>
      <c r="EP163" s="4"/>
      <c r="EQ163" s="4"/>
      <c r="ER163" s="4"/>
      <c r="ES163" s="4"/>
      <c r="ET163" s="4"/>
      <c r="EU163" s="4"/>
      <c r="EV163" s="4"/>
      <c r="EW163" s="4"/>
      <c r="EX163" s="4"/>
      <c r="EY163" s="4"/>
      <c r="EZ163" s="4"/>
      <c r="FA163" s="4"/>
      <c r="FB163" s="4"/>
      <c r="FC163" s="4"/>
    </row>
    <row r="164" spans="1:159" ht="15" customHeight="1">
      <c r="A164" s="32">
        <v>3</v>
      </c>
      <c r="B164" s="41" t="str">
        <f>VLOOKUP(Ruimtestaat[[#This Row],[Code]],Locaties[[Code]:[Locatie]],2,FALSE)</f>
        <v xml:space="preserve">Lyceum Oudehoven </v>
      </c>
      <c r="C164" s="41" t="str">
        <f>VLOOKUP(Ruimtestaat[[#This Row],[Code]],Locaties[#All],3,FALSE)</f>
        <v>Hoefslag 4</v>
      </c>
      <c r="D164" s="41" t="str">
        <f>VLOOKUP(Ruimtestaat[[#This Row],[Code]],Locaties[#All],4,FALSE)</f>
        <v>Gorinchem</v>
      </c>
      <c r="E164" s="32" t="s">
        <v>122</v>
      </c>
      <c r="F164" s="32"/>
      <c r="G164" s="122" t="s">
        <v>142</v>
      </c>
      <c r="H164" s="34" t="s">
        <v>136</v>
      </c>
      <c r="I164" s="6">
        <v>2</v>
      </c>
      <c r="J164" s="42" t="str">
        <f>VLOOKUP(Ruimtestaat[[#This Row],[Ruimte code]],Ruimtegroepen[[#All],[Code]:[Ruimte omschrijving]],2,FALSE)</f>
        <v>Kantoren</v>
      </c>
      <c r="K164" s="32" t="s">
        <v>20</v>
      </c>
      <c r="L164" s="34" t="s">
        <v>29</v>
      </c>
      <c r="M164" s="124">
        <v>14</v>
      </c>
      <c r="N164" s="32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  <c r="EI164" s="4"/>
      <c r="EJ164" s="4"/>
      <c r="EK164" s="4"/>
      <c r="EL164" s="4"/>
      <c r="EM164" s="4"/>
      <c r="EN164" s="4"/>
      <c r="EO164" s="4"/>
      <c r="EP164" s="4"/>
      <c r="EQ164" s="4"/>
      <c r="ER164" s="4"/>
      <c r="ES164" s="4"/>
      <c r="ET164" s="4"/>
      <c r="EU164" s="4"/>
      <c r="EV164" s="4"/>
      <c r="EW164" s="4"/>
      <c r="EX164" s="4"/>
      <c r="EY164" s="4"/>
      <c r="EZ164" s="4"/>
      <c r="FA164" s="4"/>
      <c r="FB164" s="4"/>
      <c r="FC164" s="4"/>
    </row>
    <row r="165" spans="1:159" ht="15" customHeight="1">
      <c r="A165" s="32">
        <v>3</v>
      </c>
      <c r="B165" s="41" t="str">
        <f>VLOOKUP(Ruimtestaat[[#This Row],[Code]],Locaties[[Code]:[Locatie]],2,FALSE)</f>
        <v xml:space="preserve">Lyceum Oudehoven </v>
      </c>
      <c r="C165" s="41" t="str">
        <f>VLOOKUP(Ruimtestaat[[#This Row],[Code]],Locaties[#All],3,FALSE)</f>
        <v>Hoefslag 4</v>
      </c>
      <c r="D165" s="41" t="str">
        <f>VLOOKUP(Ruimtestaat[[#This Row],[Code]],Locaties[#All],4,FALSE)</f>
        <v>Gorinchem</v>
      </c>
      <c r="E165" s="32" t="s">
        <v>122</v>
      </c>
      <c r="F165" s="32"/>
      <c r="G165" s="122" t="s">
        <v>143</v>
      </c>
      <c r="H165" s="34" t="s">
        <v>136</v>
      </c>
      <c r="I165" s="6">
        <v>2</v>
      </c>
      <c r="J165" s="42" t="str">
        <f>VLOOKUP(Ruimtestaat[[#This Row],[Ruimte code]],Ruimtegroepen[[#All],[Code]:[Ruimte omschrijving]],2,FALSE)</f>
        <v>Kantoren</v>
      </c>
      <c r="K165" s="32" t="s">
        <v>20</v>
      </c>
      <c r="L165" s="34" t="s">
        <v>29</v>
      </c>
      <c r="M165" s="124">
        <v>25</v>
      </c>
      <c r="N165" s="125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  <c r="EI165" s="4"/>
      <c r="EJ165" s="4"/>
      <c r="EK165" s="4"/>
      <c r="EL165" s="4"/>
      <c r="EM165" s="4"/>
      <c r="EN165" s="4"/>
      <c r="EO165" s="4"/>
      <c r="EP165" s="4"/>
      <c r="EQ165" s="4"/>
      <c r="ER165" s="4"/>
      <c r="ES165" s="4"/>
      <c r="ET165" s="4"/>
      <c r="EU165" s="4"/>
      <c r="EV165" s="4"/>
      <c r="EW165" s="4"/>
      <c r="EX165" s="4"/>
      <c r="EY165" s="4"/>
      <c r="EZ165" s="4"/>
      <c r="FA165" s="4"/>
      <c r="FB165" s="4"/>
      <c r="FC165" s="4"/>
    </row>
    <row r="166" spans="1:159" ht="15" customHeight="1">
      <c r="A166" s="32">
        <v>3</v>
      </c>
      <c r="B166" s="41" t="str">
        <f>VLOOKUP(Ruimtestaat[[#This Row],[Code]],Locaties[[Code]:[Locatie]],2,FALSE)</f>
        <v xml:space="preserve">Lyceum Oudehoven </v>
      </c>
      <c r="C166" s="41" t="str">
        <f>VLOOKUP(Ruimtestaat[[#This Row],[Code]],Locaties[#All],3,FALSE)</f>
        <v>Hoefslag 4</v>
      </c>
      <c r="D166" s="41" t="str">
        <f>VLOOKUP(Ruimtestaat[[#This Row],[Code]],Locaties[#All],4,FALSE)</f>
        <v>Gorinchem</v>
      </c>
      <c r="E166" s="32" t="s">
        <v>122</v>
      </c>
      <c r="F166" s="32"/>
      <c r="G166" s="122" t="s">
        <v>144</v>
      </c>
      <c r="H166" s="34" t="s">
        <v>136</v>
      </c>
      <c r="I166" s="6">
        <v>2</v>
      </c>
      <c r="J166" s="42" t="str">
        <f>VLOOKUP(Ruimtestaat[[#This Row],[Ruimte code]],Ruimtegroepen[[#All],[Code]:[Ruimte omschrijving]],2,FALSE)</f>
        <v>Kantoren</v>
      </c>
      <c r="K166" s="32" t="s">
        <v>18</v>
      </c>
      <c r="L166" s="34" t="s">
        <v>124</v>
      </c>
      <c r="M166" s="124">
        <v>62</v>
      </c>
      <c r="N166" s="125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  <c r="EI166" s="4"/>
      <c r="EJ166" s="4"/>
      <c r="EK166" s="4"/>
      <c r="EL166" s="4"/>
      <c r="EM166" s="4"/>
      <c r="EN166" s="4"/>
      <c r="EO166" s="4"/>
      <c r="EP166" s="4"/>
      <c r="EQ166" s="4"/>
      <c r="ER166" s="4"/>
      <c r="ES166" s="4"/>
      <c r="ET166" s="4"/>
      <c r="EU166" s="4"/>
      <c r="EV166" s="4"/>
      <c r="EW166" s="4"/>
      <c r="EX166" s="4"/>
      <c r="EY166" s="4"/>
      <c r="EZ166" s="4"/>
      <c r="FA166" s="4"/>
      <c r="FB166" s="4"/>
      <c r="FC166" s="4"/>
    </row>
    <row r="167" spans="1:159" ht="15" customHeight="1">
      <c r="A167" s="32">
        <v>3</v>
      </c>
      <c r="B167" s="41" t="str">
        <f>VLOOKUP(Ruimtestaat[[#This Row],[Code]],Locaties[[Code]:[Locatie]],2,FALSE)</f>
        <v xml:space="preserve">Lyceum Oudehoven </v>
      </c>
      <c r="C167" s="41" t="str">
        <f>VLOOKUP(Ruimtestaat[[#This Row],[Code]],Locaties[#All],3,FALSE)</f>
        <v>Hoefslag 4</v>
      </c>
      <c r="D167" s="41" t="str">
        <f>VLOOKUP(Ruimtestaat[[#This Row],[Code]],Locaties[#All],4,FALSE)</f>
        <v>Gorinchem</v>
      </c>
      <c r="E167" s="32" t="s">
        <v>122</v>
      </c>
      <c r="F167" s="32"/>
      <c r="G167" s="122" t="s">
        <v>145</v>
      </c>
      <c r="H167" s="34" t="s">
        <v>146</v>
      </c>
      <c r="I167" s="6">
        <v>13</v>
      </c>
      <c r="J167" s="42" t="str">
        <f>VLOOKUP(Ruimtestaat[[#This Row],[Ruimte code]],Ruimtegroepen[[#All],[Code]:[Ruimte omschrijving]],2,FALSE)</f>
        <v>Personeelskamer</v>
      </c>
      <c r="K167" s="32" t="s">
        <v>20</v>
      </c>
      <c r="L167" s="34" t="s">
        <v>29</v>
      </c>
      <c r="M167" s="124">
        <v>146</v>
      </c>
      <c r="N167" s="32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  <c r="EI167" s="4"/>
      <c r="EJ167" s="4"/>
      <c r="EK167" s="4"/>
      <c r="EL167" s="4"/>
      <c r="EM167" s="4"/>
      <c r="EN167" s="4"/>
      <c r="EO167" s="4"/>
      <c r="EP167" s="4"/>
      <c r="EQ167" s="4"/>
      <c r="ER167" s="4"/>
      <c r="ES167" s="4"/>
      <c r="ET167" s="4"/>
      <c r="EU167" s="4"/>
      <c r="EV167" s="4"/>
      <c r="EW167" s="4"/>
      <c r="EX167" s="4"/>
      <c r="EY167" s="4"/>
      <c r="EZ167" s="4"/>
      <c r="FA167" s="4"/>
      <c r="FB167" s="4"/>
      <c r="FC167" s="4"/>
    </row>
    <row r="168" spans="1:159" ht="15" customHeight="1">
      <c r="A168" s="32">
        <v>3</v>
      </c>
      <c r="B168" s="41" t="str">
        <f>VLOOKUP(Ruimtestaat[[#This Row],[Code]],Locaties[[Code]:[Locatie]],2,FALSE)</f>
        <v xml:space="preserve">Lyceum Oudehoven </v>
      </c>
      <c r="C168" s="41" t="str">
        <f>VLOOKUP(Ruimtestaat[[#This Row],[Code]],Locaties[#All],3,FALSE)</f>
        <v>Hoefslag 4</v>
      </c>
      <c r="D168" s="41" t="str">
        <f>VLOOKUP(Ruimtestaat[[#This Row],[Code]],Locaties[#All],4,FALSE)</f>
        <v>Gorinchem</v>
      </c>
      <c r="E168" s="32" t="s">
        <v>122</v>
      </c>
      <c r="F168" s="32"/>
      <c r="G168" s="122" t="s">
        <v>147</v>
      </c>
      <c r="H168" s="34" t="s">
        <v>148</v>
      </c>
      <c r="I168" s="6">
        <v>5</v>
      </c>
      <c r="J168" s="42" t="str">
        <f>VLOOKUP(Ruimtestaat[[#This Row],[Ruimte code]],Ruimtegroepen[[#All],[Code]:[Ruimte omschrijving]],2,FALSE)</f>
        <v>Sanitair</v>
      </c>
      <c r="K168" s="32" t="s">
        <v>19</v>
      </c>
      <c r="L168" s="34" t="s">
        <v>28</v>
      </c>
      <c r="M168" s="124">
        <v>8</v>
      </c>
      <c r="N168" s="125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  <c r="EI168" s="4"/>
      <c r="EJ168" s="4"/>
      <c r="EK168" s="4"/>
      <c r="EL168" s="4"/>
      <c r="EM168" s="4"/>
      <c r="EN168" s="4"/>
      <c r="EO168" s="4"/>
      <c r="EP168" s="4"/>
      <c r="EQ168" s="4"/>
      <c r="ER168" s="4"/>
      <c r="ES168" s="4"/>
      <c r="ET168" s="4"/>
      <c r="EU168" s="4"/>
      <c r="EV168" s="4"/>
      <c r="EW168" s="4"/>
      <c r="EX168" s="4"/>
      <c r="EY168" s="4"/>
      <c r="EZ168" s="4"/>
      <c r="FA168" s="4"/>
      <c r="FB168" s="4"/>
      <c r="FC168" s="4"/>
    </row>
    <row r="169" spans="1:159" ht="15" customHeight="1">
      <c r="A169" s="32">
        <v>3</v>
      </c>
      <c r="B169" s="41" t="str">
        <f>VLOOKUP(Ruimtestaat[[#This Row],[Code]],Locaties[[Code]:[Locatie]],2,FALSE)</f>
        <v xml:space="preserve">Lyceum Oudehoven </v>
      </c>
      <c r="C169" s="41" t="str">
        <f>VLOOKUP(Ruimtestaat[[#This Row],[Code]],Locaties[#All],3,FALSE)</f>
        <v>Hoefslag 4</v>
      </c>
      <c r="D169" s="41" t="str">
        <f>VLOOKUP(Ruimtestaat[[#This Row],[Code]],Locaties[#All],4,FALSE)</f>
        <v>Gorinchem</v>
      </c>
      <c r="E169" s="32" t="s">
        <v>122</v>
      </c>
      <c r="F169" s="32"/>
      <c r="G169" s="122" t="s">
        <v>150</v>
      </c>
      <c r="H169" s="34" t="s">
        <v>149</v>
      </c>
      <c r="I169" s="6">
        <v>5</v>
      </c>
      <c r="J169" s="42" t="str">
        <f>VLOOKUP(Ruimtestaat[[#This Row],[Ruimte code]],Ruimtegroepen[[#All],[Code]:[Ruimte omschrijving]],2,FALSE)</f>
        <v>Sanitair</v>
      </c>
      <c r="K169" s="32" t="s">
        <v>19</v>
      </c>
      <c r="L169" s="34" t="s">
        <v>28</v>
      </c>
      <c r="M169" s="124">
        <v>8</v>
      </c>
      <c r="N169" s="125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  <c r="EI169" s="4"/>
      <c r="EJ169" s="4"/>
      <c r="EK169" s="4"/>
      <c r="EL169" s="4"/>
      <c r="EM169" s="4"/>
      <c r="EN169" s="4"/>
      <c r="EO169" s="4"/>
      <c r="EP169" s="4"/>
      <c r="EQ169" s="4"/>
      <c r="ER169" s="4"/>
      <c r="ES169" s="4"/>
      <c r="ET169" s="4"/>
      <c r="EU169" s="4"/>
      <c r="EV169" s="4"/>
      <c r="EW169" s="4"/>
      <c r="EX169" s="4"/>
      <c r="EY169" s="4"/>
      <c r="EZ169" s="4"/>
      <c r="FA169" s="4"/>
      <c r="FB169" s="4"/>
      <c r="FC169" s="4"/>
    </row>
    <row r="170" spans="1:159" ht="15" customHeight="1">
      <c r="A170" s="32">
        <v>3</v>
      </c>
      <c r="B170" s="41" t="str">
        <f>VLOOKUP(Ruimtestaat[[#This Row],[Code]],Locaties[[Code]:[Locatie]],2,FALSE)</f>
        <v xml:space="preserve">Lyceum Oudehoven </v>
      </c>
      <c r="C170" s="41" t="str">
        <f>VLOOKUP(Ruimtestaat[[#This Row],[Code]],Locaties[#All],3,FALSE)</f>
        <v>Hoefslag 4</v>
      </c>
      <c r="D170" s="41" t="str">
        <f>VLOOKUP(Ruimtestaat[[#This Row],[Code]],Locaties[#All],4,FALSE)</f>
        <v>Gorinchem</v>
      </c>
      <c r="E170" s="32" t="s">
        <v>122</v>
      </c>
      <c r="F170" s="32"/>
      <c r="G170" s="122" t="s">
        <v>151</v>
      </c>
      <c r="H170" s="34" t="s">
        <v>136</v>
      </c>
      <c r="I170" s="6">
        <v>2</v>
      </c>
      <c r="J170" s="42" t="str">
        <f>VLOOKUP(Ruimtestaat[[#This Row],[Ruimte code]],Ruimtegroepen[[#All],[Code]:[Ruimte omschrijving]],2,FALSE)</f>
        <v>Kantoren</v>
      </c>
      <c r="K170" s="32" t="s">
        <v>20</v>
      </c>
      <c r="L170" s="34" t="s">
        <v>29</v>
      </c>
      <c r="M170" s="124">
        <v>15</v>
      </c>
      <c r="N170" s="32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  <c r="EI170" s="4"/>
      <c r="EJ170" s="4"/>
      <c r="EK170" s="4"/>
      <c r="EL170" s="4"/>
      <c r="EM170" s="4"/>
      <c r="EN170" s="4"/>
      <c r="EO170" s="4"/>
      <c r="EP170" s="4"/>
      <c r="EQ170" s="4"/>
      <c r="ER170" s="4"/>
      <c r="ES170" s="4"/>
      <c r="ET170" s="4"/>
      <c r="EU170" s="4"/>
      <c r="EV170" s="4"/>
      <c r="EW170" s="4"/>
      <c r="EX170" s="4"/>
      <c r="EY170" s="4"/>
      <c r="EZ170" s="4"/>
      <c r="FA170" s="4"/>
      <c r="FB170" s="4"/>
      <c r="FC170" s="4"/>
    </row>
    <row r="171" spans="1:159" ht="15" customHeight="1">
      <c r="A171" s="32">
        <v>3</v>
      </c>
      <c r="B171" s="41" t="str">
        <f>VLOOKUP(Ruimtestaat[[#This Row],[Code]],Locaties[[Code]:[Locatie]],2,FALSE)</f>
        <v xml:space="preserve">Lyceum Oudehoven </v>
      </c>
      <c r="C171" s="41" t="str">
        <f>VLOOKUP(Ruimtestaat[[#This Row],[Code]],Locaties[#All],3,FALSE)</f>
        <v>Hoefslag 4</v>
      </c>
      <c r="D171" s="41" t="str">
        <f>VLOOKUP(Ruimtestaat[[#This Row],[Code]],Locaties[#All],4,FALSE)</f>
        <v>Gorinchem</v>
      </c>
      <c r="E171" s="32" t="s">
        <v>122</v>
      </c>
      <c r="F171" s="32"/>
      <c r="G171" s="122" t="s">
        <v>152</v>
      </c>
      <c r="H171" s="34" t="s">
        <v>136</v>
      </c>
      <c r="I171" s="6">
        <v>2</v>
      </c>
      <c r="J171" s="42" t="str">
        <f>VLOOKUP(Ruimtestaat[[#This Row],[Ruimte code]],Ruimtegroepen[[#All],[Code]:[Ruimte omschrijving]],2,FALSE)</f>
        <v>Kantoren</v>
      </c>
      <c r="K171" s="32" t="s">
        <v>18</v>
      </c>
      <c r="L171" s="34" t="s">
        <v>124</v>
      </c>
      <c r="M171" s="124">
        <v>25</v>
      </c>
      <c r="N171" s="125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  <c r="EI171" s="4"/>
      <c r="EJ171" s="4"/>
      <c r="EK171" s="4"/>
      <c r="EL171" s="4"/>
      <c r="EM171" s="4"/>
      <c r="EN171" s="4"/>
      <c r="EO171" s="4"/>
      <c r="EP171" s="4"/>
      <c r="EQ171" s="4"/>
      <c r="ER171" s="4"/>
      <c r="ES171" s="4"/>
      <c r="ET171" s="4"/>
      <c r="EU171" s="4"/>
      <c r="EV171" s="4"/>
      <c r="EW171" s="4"/>
      <c r="EX171" s="4"/>
      <c r="EY171" s="4"/>
      <c r="EZ171" s="4"/>
      <c r="FA171" s="4"/>
      <c r="FB171" s="4"/>
      <c r="FC171" s="4"/>
    </row>
    <row r="172" spans="1:159" ht="15" customHeight="1">
      <c r="A172" s="32">
        <v>3</v>
      </c>
      <c r="B172" s="41" t="str">
        <f>VLOOKUP(Ruimtestaat[[#This Row],[Code]],Locaties[[Code]:[Locatie]],2,FALSE)</f>
        <v xml:space="preserve">Lyceum Oudehoven </v>
      </c>
      <c r="C172" s="41" t="str">
        <f>VLOOKUP(Ruimtestaat[[#This Row],[Code]],Locaties[#All],3,FALSE)</f>
        <v>Hoefslag 4</v>
      </c>
      <c r="D172" s="41" t="str">
        <f>VLOOKUP(Ruimtestaat[[#This Row],[Code]],Locaties[#All],4,FALSE)</f>
        <v>Gorinchem</v>
      </c>
      <c r="E172" s="32" t="s">
        <v>122</v>
      </c>
      <c r="F172" s="32"/>
      <c r="G172" s="122" t="s">
        <v>153</v>
      </c>
      <c r="H172" s="34" t="s">
        <v>136</v>
      </c>
      <c r="I172" s="6">
        <v>2</v>
      </c>
      <c r="J172" s="42" t="str">
        <f>VLOOKUP(Ruimtestaat[[#This Row],[Ruimte code]],Ruimtegroepen[[#All],[Code]:[Ruimte omschrijving]],2,FALSE)</f>
        <v>Kantoren</v>
      </c>
      <c r="K172" s="32" t="s">
        <v>18</v>
      </c>
      <c r="L172" s="34" t="s">
        <v>124</v>
      </c>
      <c r="M172" s="124">
        <v>25</v>
      </c>
      <c r="N172" s="125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  <c r="EB172" s="4"/>
      <c r="EC172" s="4"/>
      <c r="ED172" s="4"/>
      <c r="EE172" s="4"/>
      <c r="EF172" s="4"/>
      <c r="EG172" s="4"/>
      <c r="EH172" s="4"/>
      <c r="EI172" s="4"/>
      <c r="EJ172" s="4"/>
      <c r="EK172" s="4"/>
      <c r="EL172" s="4"/>
      <c r="EM172" s="4"/>
      <c r="EN172" s="4"/>
      <c r="EO172" s="4"/>
      <c r="EP172" s="4"/>
      <c r="EQ172" s="4"/>
      <c r="ER172" s="4"/>
      <c r="ES172" s="4"/>
      <c r="ET172" s="4"/>
      <c r="EU172" s="4"/>
      <c r="EV172" s="4"/>
      <c r="EW172" s="4"/>
      <c r="EX172" s="4"/>
      <c r="EY172" s="4"/>
      <c r="EZ172" s="4"/>
      <c r="FA172" s="4"/>
      <c r="FB172" s="4"/>
      <c r="FC172" s="4"/>
    </row>
    <row r="173" spans="1:159" ht="15" customHeight="1">
      <c r="A173" s="32">
        <v>3</v>
      </c>
      <c r="B173" s="41" t="str">
        <f>VLOOKUP(Ruimtestaat[[#This Row],[Code]],Locaties[[Code]:[Locatie]],2,FALSE)</f>
        <v xml:space="preserve">Lyceum Oudehoven </v>
      </c>
      <c r="C173" s="41" t="str">
        <f>VLOOKUP(Ruimtestaat[[#This Row],[Code]],Locaties[#All],3,FALSE)</f>
        <v>Hoefslag 4</v>
      </c>
      <c r="D173" s="41" t="str">
        <f>VLOOKUP(Ruimtestaat[[#This Row],[Code]],Locaties[#All],4,FALSE)</f>
        <v>Gorinchem</v>
      </c>
      <c r="E173" s="32" t="s">
        <v>122</v>
      </c>
      <c r="F173" s="32"/>
      <c r="G173" s="122" t="s">
        <v>154</v>
      </c>
      <c r="H173" s="34" t="s">
        <v>155</v>
      </c>
      <c r="I173" s="6">
        <v>7</v>
      </c>
      <c r="J173" s="42" t="str">
        <f>VLOOKUP(Ruimtestaat[[#This Row],[Ruimte code]],Ruimtegroepen[[#All],[Code]:[Ruimte omschrijving]],2,FALSE)</f>
        <v>Entree</v>
      </c>
      <c r="K173" s="32" t="s">
        <v>17</v>
      </c>
      <c r="L173" s="34" t="s">
        <v>6</v>
      </c>
      <c r="M173" s="124">
        <v>12</v>
      </c>
      <c r="N173" s="32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  <c r="EH173" s="4"/>
      <c r="EI173" s="4"/>
      <c r="EJ173" s="4"/>
      <c r="EK173" s="4"/>
      <c r="EL173" s="4"/>
      <c r="EM173" s="4"/>
      <c r="EN173" s="4"/>
      <c r="EO173" s="4"/>
      <c r="EP173" s="4"/>
      <c r="EQ173" s="4"/>
      <c r="ER173" s="4"/>
      <c r="ES173" s="4"/>
      <c r="ET173" s="4"/>
      <c r="EU173" s="4"/>
      <c r="EV173" s="4"/>
      <c r="EW173" s="4"/>
      <c r="EX173" s="4"/>
      <c r="EY173" s="4"/>
      <c r="EZ173" s="4"/>
      <c r="FA173" s="4"/>
      <c r="FB173" s="4"/>
      <c r="FC173" s="4"/>
    </row>
    <row r="174" spans="1:159" ht="15" customHeight="1">
      <c r="A174" s="32">
        <v>3</v>
      </c>
      <c r="B174" s="41" t="str">
        <f>VLOOKUP(Ruimtestaat[[#This Row],[Code]],Locaties[[Code]:[Locatie]],2,FALSE)</f>
        <v xml:space="preserve">Lyceum Oudehoven </v>
      </c>
      <c r="C174" s="41" t="str">
        <f>VLOOKUP(Ruimtestaat[[#This Row],[Code]],Locaties[#All],3,FALSE)</f>
        <v>Hoefslag 4</v>
      </c>
      <c r="D174" s="41" t="str">
        <f>VLOOKUP(Ruimtestaat[[#This Row],[Code]],Locaties[#All],4,FALSE)</f>
        <v>Gorinchem</v>
      </c>
      <c r="E174" s="32" t="s">
        <v>122</v>
      </c>
      <c r="F174" s="32"/>
      <c r="G174" s="122" t="s">
        <v>156</v>
      </c>
      <c r="H174" s="34" t="s">
        <v>157</v>
      </c>
      <c r="I174" s="6">
        <v>3</v>
      </c>
      <c r="J174" s="42" t="str">
        <f>VLOOKUP(Ruimtestaat[[#This Row],[Ruimte code]],Ruimtegroepen[[#All],[Code]:[Ruimte omschrijving]],2,FALSE)</f>
        <v>Reproruimte</v>
      </c>
      <c r="K174" s="32" t="s">
        <v>20</v>
      </c>
      <c r="L174" s="34" t="s">
        <v>29</v>
      </c>
      <c r="M174" s="124">
        <v>39</v>
      </c>
      <c r="N174" s="125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/>
      <c r="ED174" s="4"/>
      <c r="EE174" s="4"/>
      <c r="EF174" s="4"/>
      <c r="EG174" s="4"/>
      <c r="EH174" s="4"/>
      <c r="EI174" s="4"/>
      <c r="EJ174" s="4"/>
      <c r="EK174" s="4"/>
      <c r="EL174" s="4"/>
      <c r="EM174" s="4"/>
      <c r="EN174" s="4"/>
      <c r="EO174" s="4"/>
      <c r="EP174" s="4"/>
      <c r="EQ174" s="4"/>
      <c r="ER174" s="4"/>
      <c r="ES174" s="4"/>
      <c r="ET174" s="4"/>
      <c r="EU174" s="4"/>
      <c r="EV174" s="4"/>
      <c r="EW174" s="4"/>
      <c r="EX174" s="4"/>
      <c r="EY174" s="4"/>
      <c r="EZ174" s="4"/>
      <c r="FA174" s="4"/>
      <c r="FB174" s="4"/>
      <c r="FC174" s="4"/>
    </row>
    <row r="175" spans="1:159" ht="15" customHeight="1">
      <c r="A175" s="32">
        <v>3</v>
      </c>
      <c r="B175" s="41" t="str">
        <f>VLOOKUP(Ruimtestaat[[#This Row],[Code]],Locaties[[Code]:[Locatie]],2,FALSE)</f>
        <v xml:space="preserve">Lyceum Oudehoven </v>
      </c>
      <c r="C175" s="41" t="str">
        <f>VLOOKUP(Ruimtestaat[[#This Row],[Code]],Locaties[#All],3,FALSE)</f>
        <v>Hoefslag 4</v>
      </c>
      <c r="D175" s="41" t="str">
        <f>VLOOKUP(Ruimtestaat[[#This Row],[Code]],Locaties[#All],4,FALSE)</f>
        <v>Gorinchem</v>
      </c>
      <c r="E175" s="32" t="s">
        <v>122</v>
      </c>
      <c r="F175" s="32"/>
      <c r="G175" s="122" t="s">
        <v>158</v>
      </c>
      <c r="H175" s="34" t="s">
        <v>159</v>
      </c>
      <c r="I175" s="6">
        <v>2</v>
      </c>
      <c r="J175" s="42" t="str">
        <f>VLOOKUP(Ruimtestaat[[#This Row],[Ruimte code]],Ruimtegroepen[[#All],[Code]:[Ruimte omschrijving]],2,FALSE)</f>
        <v>Kantoren</v>
      </c>
      <c r="K175" s="32" t="s">
        <v>20</v>
      </c>
      <c r="L175" s="34" t="s">
        <v>29</v>
      </c>
      <c r="M175" s="124">
        <v>51</v>
      </c>
      <c r="N175" s="125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  <c r="EH175" s="4"/>
      <c r="EI175" s="4"/>
      <c r="EJ175" s="4"/>
      <c r="EK175" s="4"/>
      <c r="EL175" s="4"/>
      <c r="EM175" s="4"/>
      <c r="EN175" s="4"/>
      <c r="EO175" s="4"/>
      <c r="EP175" s="4"/>
      <c r="EQ175" s="4"/>
      <c r="ER175" s="4"/>
      <c r="ES175" s="4"/>
      <c r="ET175" s="4"/>
      <c r="EU175" s="4"/>
      <c r="EV175" s="4"/>
      <c r="EW175" s="4"/>
      <c r="EX175" s="4"/>
      <c r="EY175" s="4"/>
      <c r="EZ175" s="4"/>
      <c r="FA175" s="4"/>
      <c r="FB175" s="4"/>
      <c r="FC175" s="4"/>
    </row>
    <row r="176" spans="1:159" ht="15" customHeight="1">
      <c r="A176" s="32">
        <v>3</v>
      </c>
      <c r="B176" s="41" t="str">
        <f>VLOOKUP(Ruimtestaat[[#This Row],[Code]],Locaties[[Code]:[Locatie]],2,FALSE)</f>
        <v xml:space="preserve">Lyceum Oudehoven </v>
      </c>
      <c r="C176" s="41" t="str">
        <f>VLOOKUP(Ruimtestaat[[#This Row],[Code]],Locaties[#All],3,FALSE)</f>
        <v>Hoefslag 4</v>
      </c>
      <c r="D176" s="41" t="str">
        <f>VLOOKUP(Ruimtestaat[[#This Row],[Code]],Locaties[#All],4,FALSE)</f>
        <v>Gorinchem</v>
      </c>
      <c r="E176" s="32" t="s">
        <v>122</v>
      </c>
      <c r="F176" s="32"/>
      <c r="G176" s="122" t="s">
        <v>160</v>
      </c>
      <c r="H176" s="34" t="s">
        <v>161</v>
      </c>
      <c r="I176" s="6">
        <v>2</v>
      </c>
      <c r="J176" s="42" t="str">
        <f>VLOOKUP(Ruimtestaat[[#This Row],[Ruimte code]],Ruimtegroepen[[#All],[Code]:[Ruimte omschrijving]],2,FALSE)</f>
        <v>Kantoren</v>
      </c>
      <c r="K176" s="32" t="s">
        <v>18</v>
      </c>
      <c r="L176" s="34" t="s">
        <v>124</v>
      </c>
      <c r="M176" s="124">
        <v>7</v>
      </c>
      <c r="N176" s="32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  <c r="EH176" s="4"/>
      <c r="EI176" s="4"/>
      <c r="EJ176" s="4"/>
      <c r="EK176" s="4"/>
      <c r="EL176" s="4"/>
      <c r="EM176" s="4"/>
      <c r="EN176" s="4"/>
      <c r="EO176" s="4"/>
      <c r="EP176" s="4"/>
      <c r="EQ176" s="4"/>
      <c r="ER176" s="4"/>
      <c r="ES176" s="4"/>
      <c r="ET176" s="4"/>
      <c r="EU176" s="4"/>
      <c r="EV176" s="4"/>
      <c r="EW176" s="4"/>
      <c r="EX176" s="4"/>
      <c r="EY176" s="4"/>
      <c r="EZ176" s="4"/>
      <c r="FA176" s="4"/>
      <c r="FB176" s="4"/>
      <c r="FC176" s="4"/>
    </row>
    <row r="177" spans="1:159" ht="15" customHeight="1">
      <c r="A177" s="32">
        <v>3</v>
      </c>
      <c r="B177" s="41" t="str">
        <f>VLOOKUP(Ruimtestaat[[#This Row],[Code]],Locaties[[Code]:[Locatie]],2,FALSE)</f>
        <v xml:space="preserve">Lyceum Oudehoven </v>
      </c>
      <c r="C177" s="41" t="str">
        <f>VLOOKUP(Ruimtestaat[[#This Row],[Code]],Locaties[#All],3,FALSE)</f>
        <v>Hoefslag 4</v>
      </c>
      <c r="D177" s="41" t="str">
        <f>VLOOKUP(Ruimtestaat[[#This Row],[Code]],Locaties[#All],4,FALSE)</f>
        <v>Gorinchem</v>
      </c>
      <c r="E177" s="32" t="s">
        <v>122</v>
      </c>
      <c r="F177" s="32"/>
      <c r="G177" s="122" t="s">
        <v>162</v>
      </c>
      <c r="H177" s="34" t="s">
        <v>163</v>
      </c>
      <c r="I177" s="6">
        <v>16</v>
      </c>
      <c r="J177" s="42" t="str">
        <f>VLOOKUP(Ruimtestaat[[#This Row],[Ruimte code]],Ruimtegroepen[[#All],[Code]:[Ruimte omschrijving]],2,FALSE)</f>
        <v>Leslokalen</v>
      </c>
      <c r="K177" s="32" t="s">
        <v>17</v>
      </c>
      <c r="L177" s="34" t="s">
        <v>6</v>
      </c>
      <c r="M177" s="124">
        <v>105</v>
      </c>
      <c r="N177" s="125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  <c r="EI177" s="4"/>
      <c r="EJ177" s="4"/>
      <c r="EK177" s="4"/>
      <c r="EL177" s="4"/>
      <c r="EM177" s="4"/>
      <c r="EN177" s="4"/>
      <c r="EO177" s="4"/>
      <c r="EP177" s="4"/>
      <c r="EQ177" s="4"/>
      <c r="ER177" s="4"/>
      <c r="ES177" s="4"/>
      <c r="ET177" s="4"/>
      <c r="EU177" s="4"/>
      <c r="EV177" s="4"/>
      <c r="EW177" s="4"/>
      <c r="EX177" s="4"/>
      <c r="EY177" s="4"/>
      <c r="EZ177" s="4"/>
      <c r="FA177" s="4"/>
      <c r="FB177" s="4"/>
      <c r="FC177" s="4"/>
    </row>
    <row r="178" spans="1:159" ht="15" customHeight="1">
      <c r="A178" s="32">
        <v>3</v>
      </c>
      <c r="B178" s="41" t="str">
        <f>VLOOKUP(Ruimtestaat[[#This Row],[Code]],Locaties[[Code]:[Locatie]],2,FALSE)</f>
        <v xml:space="preserve">Lyceum Oudehoven </v>
      </c>
      <c r="C178" s="41" t="str">
        <f>VLOOKUP(Ruimtestaat[[#This Row],[Code]],Locaties[#All],3,FALSE)</f>
        <v>Hoefslag 4</v>
      </c>
      <c r="D178" s="41" t="str">
        <f>VLOOKUP(Ruimtestaat[[#This Row],[Code]],Locaties[#All],4,FALSE)</f>
        <v>Gorinchem</v>
      </c>
      <c r="E178" s="32" t="s">
        <v>122</v>
      </c>
      <c r="F178" s="32"/>
      <c r="G178" s="122" t="s">
        <v>165</v>
      </c>
      <c r="H178" s="34" t="s">
        <v>164</v>
      </c>
      <c r="I178" s="32">
        <v>19</v>
      </c>
      <c r="J178" s="42" t="str">
        <f>VLOOKUP(Ruimtestaat[[#This Row],[Ruimte code]],Ruimtegroepen[[#All],[Code]:[Ruimte omschrijving]],2,FALSE)</f>
        <v>kleedruimten</v>
      </c>
      <c r="K178" s="32" t="s">
        <v>19</v>
      </c>
      <c r="L178" s="34" t="s">
        <v>28</v>
      </c>
      <c r="M178" s="124">
        <v>9</v>
      </c>
      <c r="N178" s="125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  <c r="EI178" s="4"/>
      <c r="EJ178" s="4"/>
      <c r="EK178" s="4"/>
      <c r="EL178" s="4"/>
      <c r="EM178" s="4"/>
      <c r="EN178" s="4"/>
      <c r="EO178" s="4"/>
      <c r="EP178" s="4"/>
      <c r="EQ178" s="4"/>
      <c r="ER178" s="4"/>
      <c r="ES178" s="4"/>
      <c r="ET178" s="4"/>
      <c r="EU178" s="4"/>
      <c r="EV178" s="4"/>
      <c r="EW178" s="4"/>
      <c r="EX178" s="4"/>
      <c r="EY178" s="4"/>
      <c r="EZ178" s="4"/>
      <c r="FA178" s="4"/>
      <c r="FB178" s="4"/>
      <c r="FC178" s="4"/>
    </row>
    <row r="179" spans="1:159" ht="15" customHeight="1">
      <c r="A179" s="32">
        <v>3</v>
      </c>
      <c r="B179" s="41" t="str">
        <f>VLOOKUP(Ruimtestaat[[#This Row],[Code]],Locaties[[Code]:[Locatie]],2,FALSE)</f>
        <v xml:space="preserve">Lyceum Oudehoven </v>
      </c>
      <c r="C179" s="41" t="str">
        <f>VLOOKUP(Ruimtestaat[[#This Row],[Code]],Locaties[#All],3,FALSE)</f>
        <v>Hoefslag 4</v>
      </c>
      <c r="D179" s="41" t="str">
        <f>VLOOKUP(Ruimtestaat[[#This Row],[Code]],Locaties[#All],4,FALSE)</f>
        <v>Gorinchem</v>
      </c>
      <c r="E179" s="32" t="s">
        <v>122</v>
      </c>
      <c r="F179" s="32"/>
      <c r="G179" s="122" t="s">
        <v>166</v>
      </c>
      <c r="H179" s="34" t="s">
        <v>167</v>
      </c>
      <c r="I179" s="32">
        <v>19</v>
      </c>
      <c r="J179" s="42" t="str">
        <f>VLOOKUP(Ruimtestaat[[#This Row],[Ruimte code]],Ruimtegroepen[[#All],[Code]:[Ruimte omschrijving]],2,FALSE)</f>
        <v>kleedruimten</v>
      </c>
      <c r="K179" s="32" t="s">
        <v>19</v>
      </c>
      <c r="L179" s="34" t="s">
        <v>28</v>
      </c>
      <c r="M179" s="124">
        <v>15</v>
      </c>
      <c r="N179" s="32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  <c r="EH179" s="4"/>
      <c r="EI179" s="4"/>
      <c r="EJ179" s="4"/>
      <c r="EK179" s="4"/>
      <c r="EL179" s="4"/>
      <c r="EM179" s="4"/>
      <c r="EN179" s="4"/>
      <c r="EO179" s="4"/>
      <c r="EP179" s="4"/>
      <c r="EQ179" s="4"/>
      <c r="ER179" s="4"/>
      <c r="ES179" s="4"/>
      <c r="ET179" s="4"/>
      <c r="EU179" s="4"/>
      <c r="EV179" s="4"/>
      <c r="EW179" s="4"/>
      <c r="EX179" s="4"/>
      <c r="EY179" s="4"/>
      <c r="EZ179" s="4"/>
      <c r="FA179" s="4"/>
      <c r="FB179" s="4"/>
      <c r="FC179" s="4"/>
    </row>
    <row r="180" spans="1:159" ht="15" customHeight="1">
      <c r="A180" s="32">
        <v>3</v>
      </c>
      <c r="B180" s="41" t="str">
        <f>VLOOKUP(Ruimtestaat[[#This Row],[Code]],Locaties[[Code]:[Locatie]],2,FALSE)</f>
        <v xml:space="preserve">Lyceum Oudehoven </v>
      </c>
      <c r="C180" s="41" t="str">
        <f>VLOOKUP(Ruimtestaat[[#This Row],[Code]],Locaties[#All],3,FALSE)</f>
        <v>Hoefslag 4</v>
      </c>
      <c r="D180" s="41" t="str">
        <f>VLOOKUP(Ruimtestaat[[#This Row],[Code]],Locaties[#All],4,FALSE)</f>
        <v>Gorinchem</v>
      </c>
      <c r="E180" s="32" t="s">
        <v>122</v>
      </c>
      <c r="F180" s="32"/>
      <c r="G180" s="122" t="s">
        <v>168</v>
      </c>
      <c r="H180" s="34" t="s">
        <v>169</v>
      </c>
      <c r="I180" s="6">
        <v>5</v>
      </c>
      <c r="J180" s="42" t="str">
        <f>VLOOKUP(Ruimtestaat[[#This Row],[Ruimte code]],Ruimtegroepen[[#All],[Code]:[Ruimte omschrijving]],2,FALSE)</f>
        <v>Sanitair</v>
      </c>
      <c r="K180" s="32" t="s">
        <v>19</v>
      </c>
      <c r="L180" s="34" t="s">
        <v>28</v>
      </c>
      <c r="M180" s="124">
        <v>19</v>
      </c>
      <c r="N180" s="125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  <c r="EI180" s="4"/>
      <c r="EJ180" s="4"/>
      <c r="EK180" s="4"/>
      <c r="EL180" s="4"/>
      <c r="EM180" s="4"/>
      <c r="EN180" s="4"/>
      <c r="EO180" s="4"/>
      <c r="EP180" s="4"/>
      <c r="EQ180" s="4"/>
      <c r="ER180" s="4"/>
      <c r="ES180" s="4"/>
      <c r="ET180" s="4"/>
      <c r="EU180" s="4"/>
      <c r="EV180" s="4"/>
      <c r="EW180" s="4"/>
      <c r="EX180" s="4"/>
      <c r="EY180" s="4"/>
      <c r="EZ180" s="4"/>
      <c r="FA180" s="4"/>
      <c r="FB180" s="4"/>
      <c r="FC180" s="4"/>
    </row>
    <row r="181" spans="1:159" ht="15" customHeight="1">
      <c r="A181" s="32">
        <v>3</v>
      </c>
      <c r="B181" s="41" t="str">
        <f>VLOOKUP(Ruimtestaat[[#This Row],[Code]],Locaties[[Code]:[Locatie]],2,FALSE)</f>
        <v xml:space="preserve">Lyceum Oudehoven </v>
      </c>
      <c r="C181" s="41" t="str">
        <f>VLOOKUP(Ruimtestaat[[#This Row],[Code]],Locaties[#All],3,FALSE)</f>
        <v>Hoefslag 4</v>
      </c>
      <c r="D181" s="41" t="str">
        <f>VLOOKUP(Ruimtestaat[[#This Row],[Code]],Locaties[#All],4,FALSE)</f>
        <v>Gorinchem</v>
      </c>
      <c r="E181" s="32" t="s">
        <v>122</v>
      </c>
      <c r="F181" s="32"/>
      <c r="G181" s="122" t="s">
        <v>172</v>
      </c>
      <c r="H181" s="34" t="s">
        <v>170</v>
      </c>
      <c r="I181" s="6">
        <v>19</v>
      </c>
      <c r="J181" s="42" t="str">
        <f>VLOOKUP(Ruimtestaat[[#This Row],[Ruimte code]],Ruimtegroepen[[#All],[Code]:[Ruimte omschrijving]],2,FALSE)</f>
        <v>kleedruimten</v>
      </c>
      <c r="K181" s="32" t="s">
        <v>19</v>
      </c>
      <c r="L181" s="34" t="s">
        <v>28</v>
      </c>
      <c r="M181" s="124">
        <v>15</v>
      </c>
      <c r="N181" s="125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/>
      <c r="DZ181" s="4"/>
      <c r="EA181" s="4"/>
      <c r="EB181" s="4"/>
      <c r="EC181" s="4"/>
      <c r="ED181" s="4"/>
      <c r="EE181" s="4"/>
      <c r="EF181" s="4"/>
      <c r="EG181" s="4"/>
      <c r="EH181" s="4"/>
      <c r="EI181" s="4"/>
      <c r="EJ181" s="4"/>
      <c r="EK181" s="4"/>
      <c r="EL181" s="4"/>
      <c r="EM181" s="4"/>
      <c r="EN181" s="4"/>
      <c r="EO181" s="4"/>
      <c r="EP181" s="4"/>
      <c r="EQ181" s="4"/>
      <c r="ER181" s="4"/>
      <c r="ES181" s="4"/>
      <c r="ET181" s="4"/>
      <c r="EU181" s="4"/>
      <c r="EV181" s="4"/>
      <c r="EW181" s="4"/>
      <c r="EX181" s="4"/>
      <c r="EY181" s="4"/>
      <c r="EZ181" s="4"/>
      <c r="FA181" s="4"/>
      <c r="FB181" s="4"/>
      <c r="FC181" s="4"/>
    </row>
    <row r="182" spans="1:159" ht="15" customHeight="1">
      <c r="A182" s="32">
        <v>3</v>
      </c>
      <c r="B182" s="41" t="str">
        <f>VLOOKUP(Ruimtestaat[[#This Row],[Code]],Locaties[[Code]:[Locatie]],2,FALSE)</f>
        <v xml:space="preserve">Lyceum Oudehoven </v>
      </c>
      <c r="C182" s="41" t="str">
        <f>VLOOKUP(Ruimtestaat[[#This Row],[Code]],Locaties[#All],3,FALSE)</f>
        <v>Hoefslag 4</v>
      </c>
      <c r="D182" s="41" t="str">
        <f>VLOOKUP(Ruimtestaat[[#This Row],[Code]],Locaties[#All],4,FALSE)</f>
        <v>Gorinchem</v>
      </c>
      <c r="E182" s="32" t="s">
        <v>122</v>
      </c>
      <c r="F182" s="32"/>
      <c r="G182" s="122" t="s">
        <v>171</v>
      </c>
      <c r="H182" s="34" t="s">
        <v>173</v>
      </c>
      <c r="I182" s="6">
        <v>5</v>
      </c>
      <c r="J182" s="42" t="str">
        <f>VLOOKUP(Ruimtestaat[[#This Row],[Ruimte code]],Ruimtegroepen[[#All],[Code]:[Ruimte omschrijving]],2,FALSE)</f>
        <v>Sanitair</v>
      </c>
      <c r="K182" s="32" t="s">
        <v>19</v>
      </c>
      <c r="L182" s="34" t="s">
        <v>28</v>
      </c>
      <c r="M182" s="124">
        <v>19</v>
      </c>
      <c r="N182" s="32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  <c r="EA182" s="4"/>
      <c r="EB182" s="4"/>
      <c r="EC182" s="4"/>
      <c r="ED182" s="4"/>
      <c r="EE182" s="4"/>
      <c r="EF182" s="4"/>
      <c r="EG182" s="4"/>
      <c r="EH182" s="4"/>
      <c r="EI182" s="4"/>
      <c r="EJ182" s="4"/>
      <c r="EK182" s="4"/>
      <c r="EL182" s="4"/>
      <c r="EM182" s="4"/>
      <c r="EN182" s="4"/>
      <c r="EO182" s="4"/>
      <c r="EP182" s="4"/>
      <c r="EQ182" s="4"/>
      <c r="ER182" s="4"/>
      <c r="ES182" s="4"/>
      <c r="ET182" s="4"/>
      <c r="EU182" s="4"/>
      <c r="EV182" s="4"/>
      <c r="EW182" s="4"/>
      <c r="EX182" s="4"/>
      <c r="EY182" s="4"/>
      <c r="EZ182" s="4"/>
      <c r="FA182" s="4"/>
      <c r="FB182" s="4"/>
      <c r="FC182" s="4"/>
    </row>
    <row r="183" spans="1:159" ht="15" customHeight="1">
      <c r="A183" s="32">
        <v>3</v>
      </c>
      <c r="B183" s="41" t="str">
        <f>VLOOKUP(Ruimtestaat[[#This Row],[Code]],Locaties[[Code]:[Locatie]],2,FALSE)</f>
        <v xml:space="preserve">Lyceum Oudehoven </v>
      </c>
      <c r="C183" s="41" t="str">
        <f>VLOOKUP(Ruimtestaat[[#This Row],[Code]],Locaties[#All],3,FALSE)</f>
        <v>Hoefslag 4</v>
      </c>
      <c r="D183" s="41" t="str">
        <f>VLOOKUP(Ruimtestaat[[#This Row],[Code]],Locaties[#All],4,FALSE)</f>
        <v>Gorinchem</v>
      </c>
      <c r="E183" s="32" t="s">
        <v>122</v>
      </c>
      <c r="F183" s="32"/>
      <c r="G183" s="122" t="s">
        <v>174</v>
      </c>
      <c r="H183" s="34" t="s">
        <v>128</v>
      </c>
      <c r="I183" s="6">
        <v>6</v>
      </c>
      <c r="J183" s="42" t="str">
        <f>VLOOKUP(Ruimtestaat[[#This Row],[Ruimte code]],Ruimtegroepen[[#All],[Code]:[Ruimte omschrijving]],2,FALSE)</f>
        <v>Gangen/hallen</v>
      </c>
      <c r="K183" s="32" t="s">
        <v>19</v>
      </c>
      <c r="L183" s="34" t="s">
        <v>28</v>
      </c>
      <c r="M183" s="124">
        <v>20</v>
      </c>
      <c r="N183" s="125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  <c r="DX183" s="4"/>
      <c r="DY183" s="4"/>
      <c r="DZ183" s="4"/>
      <c r="EA183" s="4"/>
      <c r="EB183" s="4"/>
      <c r="EC183" s="4"/>
      <c r="ED183" s="4"/>
      <c r="EE183" s="4"/>
      <c r="EF183" s="4"/>
      <c r="EG183" s="4"/>
      <c r="EH183" s="4"/>
      <c r="EI183" s="4"/>
      <c r="EJ183" s="4"/>
      <c r="EK183" s="4"/>
      <c r="EL183" s="4"/>
      <c r="EM183" s="4"/>
      <c r="EN183" s="4"/>
      <c r="EO183" s="4"/>
      <c r="EP183" s="4"/>
      <c r="EQ183" s="4"/>
      <c r="ER183" s="4"/>
      <c r="ES183" s="4"/>
      <c r="ET183" s="4"/>
      <c r="EU183" s="4"/>
      <c r="EV183" s="4"/>
      <c r="EW183" s="4"/>
      <c r="EX183" s="4"/>
      <c r="EY183" s="4"/>
      <c r="EZ183" s="4"/>
      <c r="FA183" s="4"/>
      <c r="FB183" s="4"/>
      <c r="FC183" s="4"/>
    </row>
    <row r="184" spans="1:159" ht="15" customHeight="1">
      <c r="A184" s="6">
        <v>3</v>
      </c>
      <c r="B184" s="41" t="str">
        <f>VLOOKUP(Ruimtestaat[[#This Row],[Code]],Locaties[[Code]:[Locatie]],2,FALSE)</f>
        <v xml:space="preserve">Lyceum Oudehoven </v>
      </c>
      <c r="C184" s="41" t="str">
        <f>VLOOKUP(Ruimtestaat[[#This Row],[Code]],Locaties[#All],3,FALSE)</f>
        <v>Hoefslag 4</v>
      </c>
      <c r="D184" s="41" t="str">
        <f>VLOOKUP(Ruimtestaat[[#This Row],[Code]],Locaties[#All],4,FALSE)</f>
        <v>Gorinchem</v>
      </c>
      <c r="E184" s="32" t="s">
        <v>122</v>
      </c>
      <c r="F184" s="32"/>
      <c r="G184" s="122" t="s">
        <v>175</v>
      </c>
      <c r="H184" s="34" t="s">
        <v>626</v>
      </c>
      <c r="I184" s="6">
        <v>1</v>
      </c>
      <c r="J184" s="42" t="str">
        <f>VLOOKUP(Ruimtestaat[[#This Row],[Ruimte code]],Ruimtegroepen[[#All],[Code]:[Ruimte omschrijving]],2,FALSE)</f>
        <v>Magazijnen/bergingen</v>
      </c>
      <c r="K184" s="32" t="s">
        <v>20</v>
      </c>
      <c r="L184" s="34" t="s">
        <v>176</v>
      </c>
      <c r="M184" s="124">
        <v>34</v>
      </c>
      <c r="N184" s="32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/>
      <c r="ED184" s="4"/>
      <c r="EE184" s="4"/>
      <c r="EF184" s="4"/>
      <c r="EG184" s="4"/>
      <c r="EH184" s="4"/>
      <c r="EI184" s="4"/>
      <c r="EJ184" s="4"/>
      <c r="EK184" s="4"/>
      <c r="EL184" s="4"/>
      <c r="EM184" s="4"/>
      <c r="EN184" s="4"/>
      <c r="EO184" s="4"/>
      <c r="EP184" s="4"/>
      <c r="EQ184" s="4"/>
      <c r="ER184" s="4"/>
      <c r="ES184" s="4"/>
      <c r="ET184" s="4"/>
      <c r="EU184" s="4"/>
      <c r="EV184" s="4"/>
      <c r="EW184" s="4"/>
      <c r="EX184" s="4"/>
      <c r="EY184" s="4"/>
      <c r="EZ184" s="4"/>
      <c r="FA184" s="4"/>
      <c r="FB184" s="4"/>
      <c r="FC184" s="4"/>
    </row>
    <row r="185" spans="1:159" ht="15" customHeight="1">
      <c r="A185" s="6">
        <v>3</v>
      </c>
      <c r="B185" s="41" t="str">
        <f>VLOOKUP(Ruimtestaat[[#This Row],[Code]],Locaties[[Code]:[Locatie]],2,FALSE)</f>
        <v xml:space="preserve">Lyceum Oudehoven </v>
      </c>
      <c r="C185" s="41" t="str">
        <f>VLOOKUP(Ruimtestaat[[#This Row],[Code]],Locaties[#All],3,FALSE)</f>
        <v>Hoefslag 4</v>
      </c>
      <c r="D185" s="41" t="str">
        <f>VLOOKUP(Ruimtestaat[[#This Row],[Code]],Locaties[#All],4,FALSE)</f>
        <v>Gorinchem</v>
      </c>
      <c r="E185" s="32" t="s">
        <v>177</v>
      </c>
      <c r="F185" s="32"/>
      <c r="G185" s="122" t="s">
        <v>178</v>
      </c>
      <c r="H185" s="34" t="s">
        <v>179</v>
      </c>
      <c r="I185" s="6">
        <v>16</v>
      </c>
      <c r="J185" s="42" t="str">
        <f>VLOOKUP(Ruimtestaat[[#This Row],[Ruimte code]],Ruimtegroepen[[#All],[Code]:[Ruimte omschrijving]],2,FALSE)</f>
        <v>Leslokalen</v>
      </c>
      <c r="K185" s="32" t="s">
        <v>18</v>
      </c>
      <c r="L185" s="34" t="s">
        <v>124</v>
      </c>
      <c r="M185" s="124">
        <v>72</v>
      </c>
      <c r="N185" s="125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4"/>
      <c r="DV185" s="4"/>
      <c r="DW185" s="4"/>
      <c r="DX185" s="4"/>
      <c r="DY185" s="4"/>
      <c r="DZ185" s="4"/>
      <c r="EA185" s="4"/>
      <c r="EB185" s="4"/>
      <c r="EC185" s="4"/>
      <c r="ED185" s="4"/>
      <c r="EE185" s="4"/>
      <c r="EF185" s="4"/>
      <c r="EG185" s="4"/>
      <c r="EH185" s="4"/>
      <c r="EI185" s="4"/>
      <c r="EJ185" s="4"/>
      <c r="EK185" s="4"/>
      <c r="EL185" s="4"/>
      <c r="EM185" s="4"/>
      <c r="EN185" s="4"/>
      <c r="EO185" s="4"/>
      <c r="EP185" s="4"/>
      <c r="EQ185" s="4"/>
      <c r="ER185" s="4"/>
      <c r="ES185" s="4"/>
      <c r="ET185" s="4"/>
      <c r="EU185" s="4"/>
      <c r="EV185" s="4"/>
      <c r="EW185" s="4"/>
      <c r="EX185" s="4"/>
      <c r="EY185" s="4"/>
      <c r="EZ185" s="4"/>
      <c r="FA185" s="4"/>
      <c r="FB185" s="4"/>
      <c r="FC185" s="4"/>
    </row>
    <row r="186" spans="1:159" ht="15" customHeight="1">
      <c r="A186" s="6">
        <v>3</v>
      </c>
      <c r="B186" s="41" t="str">
        <f>VLOOKUP(Ruimtestaat[[#This Row],[Code]],Locaties[[Code]:[Locatie]],2,FALSE)</f>
        <v xml:space="preserve">Lyceum Oudehoven </v>
      </c>
      <c r="C186" s="41" t="str">
        <f>VLOOKUP(Ruimtestaat[[#This Row],[Code]],Locaties[#All],3,FALSE)</f>
        <v>Hoefslag 4</v>
      </c>
      <c r="D186" s="41" t="str">
        <f>VLOOKUP(Ruimtestaat[[#This Row],[Code]],Locaties[#All],4,FALSE)</f>
        <v>Gorinchem</v>
      </c>
      <c r="E186" s="32" t="s">
        <v>177</v>
      </c>
      <c r="F186" s="32"/>
      <c r="G186" s="122" t="s">
        <v>181</v>
      </c>
      <c r="H186" s="34" t="s">
        <v>180</v>
      </c>
      <c r="I186" s="6">
        <v>15</v>
      </c>
      <c r="J186" s="42" t="str">
        <f>VLOOKUP(Ruimtestaat[[#This Row],[Ruimte code]],Ruimtegroepen[[#All],[Code]:[Ruimte omschrijving]],2,FALSE)</f>
        <v>Keuken/pantry</v>
      </c>
      <c r="K186" s="32" t="s">
        <v>19</v>
      </c>
      <c r="L186" s="34" t="s">
        <v>28</v>
      </c>
      <c r="M186" s="124">
        <v>42.5</v>
      </c>
      <c r="N186" s="125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/>
      <c r="DZ186" s="4"/>
      <c r="EA186" s="4"/>
      <c r="EB186" s="4"/>
      <c r="EC186" s="4"/>
      <c r="ED186" s="4"/>
      <c r="EE186" s="4"/>
      <c r="EF186" s="4"/>
      <c r="EG186" s="4"/>
      <c r="EH186" s="4"/>
      <c r="EI186" s="4"/>
      <c r="EJ186" s="4"/>
      <c r="EK186" s="4"/>
      <c r="EL186" s="4"/>
      <c r="EM186" s="4"/>
      <c r="EN186" s="4"/>
      <c r="EO186" s="4"/>
      <c r="EP186" s="4"/>
      <c r="EQ186" s="4"/>
      <c r="ER186" s="4"/>
      <c r="ES186" s="4"/>
      <c r="ET186" s="4"/>
      <c r="EU186" s="4"/>
      <c r="EV186" s="4"/>
      <c r="EW186" s="4"/>
      <c r="EX186" s="4"/>
      <c r="EY186" s="4"/>
      <c r="EZ186" s="4"/>
      <c r="FA186" s="4"/>
      <c r="FB186" s="4"/>
      <c r="FC186" s="4"/>
    </row>
    <row r="187" spans="1:159" ht="15" customHeight="1">
      <c r="A187" s="6">
        <v>3</v>
      </c>
      <c r="B187" s="41" t="str">
        <f>VLOOKUP(Ruimtestaat[[#This Row],[Code]],Locaties[[Code]:[Locatie]],2,FALSE)</f>
        <v xml:space="preserve">Lyceum Oudehoven </v>
      </c>
      <c r="C187" s="41" t="str">
        <f>VLOOKUP(Ruimtestaat[[#This Row],[Code]],Locaties[#All],3,FALSE)</f>
        <v>Hoefslag 4</v>
      </c>
      <c r="D187" s="41" t="str">
        <f>VLOOKUP(Ruimtestaat[[#This Row],[Code]],Locaties[#All],4,FALSE)</f>
        <v>Gorinchem</v>
      </c>
      <c r="E187" s="32" t="s">
        <v>177</v>
      </c>
      <c r="F187" s="32"/>
      <c r="G187" s="122" t="s">
        <v>182</v>
      </c>
      <c r="H187" s="34" t="s">
        <v>183</v>
      </c>
      <c r="I187" s="6">
        <v>1</v>
      </c>
      <c r="J187" s="42" t="str">
        <f>VLOOKUP(Ruimtestaat[[#This Row],[Ruimte code]],Ruimtegroepen[[#All],[Code]:[Ruimte omschrijving]],2,FALSE)</f>
        <v>Magazijnen/bergingen</v>
      </c>
      <c r="K187" s="32" t="s">
        <v>19</v>
      </c>
      <c r="L187" s="34" t="s">
        <v>28</v>
      </c>
      <c r="M187" s="124">
        <v>16.7</v>
      </c>
      <c r="N187" s="32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/>
      <c r="DY187" s="4"/>
      <c r="DZ187" s="4"/>
      <c r="EA187" s="4"/>
      <c r="EB187" s="4"/>
      <c r="EC187" s="4"/>
      <c r="ED187" s="4"/>
      <c r="EE187" s="4"/>
      <c r="EF187" s="4"/>
      <c r="EG187" s="4"/>
      <c r="EH187" s="4"/>
      <c r="EI187" s="4"/>
      <c r="EJ187" s="4"/>
      <c r="EK187" s="4"/>
      <c r="EL187" s="4"/>
      <c r="EM187" s="4"/>
      <c r="EN187" s="4"/>
      <c r="EO187" s="4"/>
      <c r="EP187" s="4"/>
      <c r="EQ187" s="4"/>
      <c r="ER187" s="4"/>
      <c r="ES187" s="4"/>
      <c r="ET187" s="4"/>
      <c r="EU187" s="4"/>
      <c r="EV187" s="4"/>
      <c r="EW187" s="4"/>
      <c r="EX187" s="4"/>
      <c r="EY187" s="4"/>
      <c r="EZ187" s="4"/>
      <c r="FA187" s="4"/>
      <c r="FB187" s="4"/>
      <c r="FC187" s="4"/>
    </row>
    <row r="188" spans="1:159" ht="15" customHeight="1">
      <c r="A188" s="6">
        <v>3</v>
      </c>
      <c r="B188" s="41" t="str">
        <f>VLOOKUP(Ruimtestaat[[#This Row],[Code]],Locaties[[Code]:[Locatie]],2,FALSE)</f>
        <v xml:space="preserve">Lyceum Oudehoven </v>
      </c>
      <c r="C188" s="41" t="str">
        <f>VLOOKUP(Ruimtestaat[[#This Row],[Code]],Locaties[#All],3,FALSE)</f>
        <v>Hoefslag 4</v>
      </c>
      <c r="D188" s="41" t="str">
        <f>VLOOKUP(Ruimtestaat[[#This Row],[Code]],Locaties[#All],4,FALSE)</f>
        <v>Gorinchem</v>
      </c>
      <c r="E188" s="32" t="s">
        <v>177</v>
      </c>
      <c r="F188" s="32"/>
      <c r="G188" s="122" t="s">
        <v>184</v>
      </c>
      <c r="H188" s="34" t="s">
        <v>128</v>
      </c>
      <c r="I188" s="32">
        <v>6</v>
      </c>
      <c r="J188" s="42" t="str">
        <f>VLOOKUP(Ruimtestaat[[#This Row],[Ruimte code]],Ruimtegroepen[[#All],[Code]:[Ruimte omschrijving]],2,FALSE)</f>
        <v>Gangen/hallen</v>
      </c>
      <c r="K188" s="32" t="s">
        <v>18</v>
      </c>
      <c r="L188" s="34" t="s">
        <v>124</v>
      </c>
      <c r="M188" s="124">
        <v>38</v>
      </c>
      <c r="N188" s="125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/>
      <c r="EH188" s="4"/>
      <c r="EI188" s="4"/>
      <c r="EJ188" s="4"/>
      <c r="EK188" s="4"/>
      <c r="EL188" s="4"/>
      <c r="EM188" s="4"/>
      <c r="EN188" s="4"/>
      <c r="EO188" s="4"/>
      <c r="EP188" s="4"/>
      <c r="EQ188" s="4"/>
      <c r="ER188" s="4"/>
      <c r="ES188" s="4"/>
      <c r="ET188" s="4"/>
      <c r="EU188" s="4"/>
      <c r="EV188" s="4"/>
      <c r="EW188" s="4"/>
      <c r="EX188" s="4"/>
      <c r="EY188" s="4"/>
      <c r="EZ188" s="4"/>
      <c r="FA188" s="4"/>
      <c r="FB188" s="4"/>
      <c r="FC188" s="4"/>
    </row>
    <row r="189" spans="1:159" ht="15" customHeight="1">
      <c r="A189" s="6">
        <v>3</v>
      </c>
      <c r="B189" s="41" t="str">
        <f>VLOOKUP(Ruimtestaat[[#This Row],[Code]],Locaties[[Code]:[Locatie]],2,FALSE)</f>
        <v xml:space="preserve">Lyceum Oudehoven </v>
      </c>
      <c r="C189" s="41" t="str">
        <f>VLOOKUP(Ruimtestaat[[#This Row],[Code]],Locaties[#All],3,FALSE)</f>
        <v>Hoefslag 4</v>
      </c>
      <c r="D189" s="41" t="str">
        <f>VLOOKUP(Ruimtestaat[[#This Row],[Code]],Locaties[#All],4,FALSE)</f>
        <v>Gorinchem</v>
      </c>
      <c r="E189" s="32" t="s">
        <v>177</v>
      </c>
      <c r="F189" s="32"/>
      <c r="G189" s="122" t="s">
        <v>185</v>
      </c>
      <c r="H189" s="34" t="s">
        <v>186</v>
      </c>
      <c r="I189" s="6">
        <v>1</v>
      </c>
      <c r="J189" s="42" t="str">
        <f>VLOOKUP(Ruimtestaat[[#This Row],[Ruimte code]],Ruimtegroepen[[#All],[Code]:[Ruimte omschrijving]],2,FALSE)</f>
        <v>Magazijnen/bergingen</v>
      </c>
      <c r="K189" s="32" t="s">
        <v>92</v>
      </c>
      <c r="L189" s="34" t="s">
        <v>74</v>
      </c>
      <c r="M189" s="124">
        <v>30</v>
      </c>
      <c r="N189" s="125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  <c r="DE189" s="4"/>
      <c r="DF189" s="4"/>
      <c r="DG189" s="4"/>
      <c r="DH189" s="4"/>
      <c r="DI189" s="4"/>
      <c r="DJ189" s="4"/>
      <c r="DK189" s="4"/>
      <c r="DL189" s="4"/>
      <c r="DM189" s="4"/>
      <c r="DN189" s="4"/>
      <c r="DO189" s="4"/>
      <c r="DP189" s="4"/>
      <c r="DQ189" s="4"/>
      <c r="DR189" s="4"/>
      <c r="DS189" s="4"/>
      <c r="DT189" s="4"/>
      <c r="DU189" s="4"/>
      <c r="DV189" s="4"/>
      <c r="DW189" s="4"/>
      <c r="DX189" s="4"/>
      <c r="DY189" s="4"/>
      <c r="DZ189" s="4"/>
      <c r="EA189" s="4"/>
      <c r="EB189" s="4"/>
      <c r="EC189" s="4"/>
      <c r="ED189" s="4"/>
      <c r="EE189" s="4"/>
      <c r="EF189" s="4"/>
      <c r="EG189" s="4"/>
      <c r="EH189" s="4"/>
      <c r="EI189" s="4"/>
      <c r="EJ189" s="4"/>
      <c r="EK189" s="4"/>
      <c r="EL189" s="4"/>
      <c r="EM189" s="4"/>
      <c r="EN189" s="4"/>
      <c r="EO189" s="4"/>
      <c r="EP189" s="4"/>
      <c r="EQ189" s="4"/>
      <c r="ER189" s="4"/>
      <c r="ES189" s="4"/>
      <c r="ET189" s="4"/>
      <c r="EU189" s="4"/>
      <c r="EV189" s="4"/>
      <c r="EW189" s="4"/>
      <c r="EX189" s="4"/>
      <c r="EY189" s="4"/>
      <c r="EZ189" s="4"/>
      <c r="FA189" s="4"/>
      <c r="FB189" s="4"/>
      <c r="FC189" s="4"/>
    </row>
    <row r="190" spans="1:159" ht="15" customHeight="1">
      <c r="A190" s="6">
        <v>3</v>
      </c>
      <c r="B190" s="41" t="str">
        <f>VLOOKUP(Ruimtestaat[[#This Row],[Code]],Locaties[[Code]:[Locatie]],2,FALSE)</f>
        <v xml:space="preserve">Lyceum Oudehoven </v>
      </c>
      <c r="C190" s="41" t="str">
        <f>VLOOKUP(Ruimtestaat[[#This Row],[Code]],Locaties[#All],3,FALSE)</f>
        <v>Hoefslag 4</v>
      </c>
      <c r="D190" s="41" t="str">
        <f>VLOOKUP(Ruimtestaat[[#This Row],[Code]],Locaties[#All],4,FALSE)</f>
        <v>Gorinchem</v>
      </c>
      <c r="E190" s="32" t="s">
        <v>177</v>
      </c>
      <c r="F190" s="32"/>
      <c r="G190" s="122" t="s">
        <v>187</v>
      </c>
      <c r="H190" s="34" t="s">
        <v>128</v>
      </c>
      <c r="I190" s="6">
        <v>6</v>
      </c>
      <c r="J190" s="42" t="str">
        <f>VLOOKUP(Ruimtestaat[[#This Row],[Ruimte code]],Ruimtegroepen[[#All],[Code]:[Ruimte omschrijving]],2,FALSE)</f>
        <v>Gangen/hallen</v>
      </c>
      <c r="K190" s="32" t="s">
        <v>18</v>
      </c>
      <c r="L190" s="34" t="s">
        <v>124</v>
      </c>
      <c r="M190" s="124">
        <v>81</v>
      </c>
      <c r="N190" s="32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  <c r="DE190" s="4"/>
      <c r="DF190" s="4"/>
      <c r="DG190" s="4"/>
      <c r="DH190" s="4"/>
      <c r="DI190" s="4"/>
      <c r="DJ190" s="4"/>
      <c r="DK190" s="4"/>
      <c r="DL190" s="4"/>
      <c r="DM190" s="4"/>
      <c r="DN190" s="4"/>
      <c r="DO190" s="4"/>
      <c r="DP190" s="4"/>
      <c r="DQ190" s="4"/>
      <c r="DR190" s="4"/>
      <c r="DS190" s="4"/>
      <c r="DT190" s="4"/>
      <c r="DU190" s="4"/>
      <c r="DV190" s="4"/>
      <c r="DW190" s="4"/>
      <c r="DX190" s="4"/>
      <c r="DY190" s="4"/>
      <c r="DZ190" s="4"/>
      <c r="EA190" s="4"/>
      <c r="EB190" s="4"/>
      <c r="EC190" s="4"/>
      <c r="ED190" s="4"/>
      <c r="EE190" s="4"/>
      <c r="EF190" s="4"/>
      <c r="EG190" s="4"/>
      <c r="EH190" s="4"/>
      <c r="EI190" s="4"/>
      <c r="EJ190" s="4"/>
      <c r="EK190" s="4"/>
      <c r="EL190" s="4"/>
      <c r="EM190" s="4"/>
      <c r="EN190" s="4"/>
      <c r="EO190" s="4"/>
      <c r="EP190" s="4"/>
      <c r="EQ190" s="4"/>
      <c r="ER190" s="4"/>
      <c r="ES190" s="4"/>
      <c r="ET190" s="4"/>
      <c r="EU190" s="4"/>
      <c r="EV190" s="4"/>
      <c r="EW190" s="4"/>
      <c r="EX190" s="4"/>
      <c r="EY190" s="4"/>
      <c r="EZ190" s="4"/>
      <c r="FA190" s="4"/>
      <c r="FB190" s="4"/>
      <c r="FC190" s="4"/>
    </row>
    <row r="191" spans="1:159" ht="15" customHeight="1">
      <c r="A191" s="6">
        <v>3</v>
      </c>
      <c r="B191" s="41" t="str">
        <f>VLOOKUP(Ruimtestaat[[#This Row],[Code]],Locaties[[Code]:[Locatie]],2,FALSE)</f>
        <v xml:space="preserve">Lyceum Oudehoven </v>
      </c>
      <c r="C191" s="41" t="str">
        <f>VLOOKUP(Ruimtestaat[[#This Row],[Code]],Locaties[#All],3,FALSE)</f>
        <v>Hoefslag 4</v>
      </c>
      <c r="D191" s="41" t="str">
        <f>VLOOKUP(Ruimtestaat[[#This Row],[Code]],Locaties[#All],4,FALSE)</f>
        <v>Gorinchem</v>
      </c>
      <c r="E191" s="32" t="s">
        <v>177</v>
      </c>
      <c r="F191" s="32"/>
      <c r="G191" s="122" t="s">
        <v>188</v>
      </c>
      <c r="H191" s="34" t="s">
        <v>193</v>
      </c>
      <c r="I191" s="6">
        <v>16</v>
      </c>
      <c r="J191" s="42" t="str">
        <f>VLOOKUP(Ruimtestaat[[#This Row],[Ruimte code]],Ruimtegroepen[[#All],[Code]:[Ruimte omschrijving]],2,FALSE)</f>
        <v>Leslokalen</v>
      </c>
      <c r="K191" s="32" t="s">
        <v>18</v>
      </c>
      <c r="L191" s="34" t="s">
        <v>124</v>
      </c>
      <c r="M191" s="124">
        <v>62</v>
      </c>
      <c r="N191" s="125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  <c r="DE191" s="4"/>
      <c r="DF191" s="4"/>
      <c r="DG191" s="4"/>
      <c r="DH191" s="4"/>
      <c r="DI191" s="4"/>
      <c r="DJ191" s="4"/>
      <c r="DK191" s="4"/>
      <c r="DL191" s="4"/>
      <c r="DM191" s="4"/>
      <c r="DN191" s="4"/>
      <c r="DO191" s="4"/>
      <c r="DP191" s="4"/>
      <c r="DQ191" s="4"/>
      <c r="DR191" s="4"/>
      <c r="DS191" s="4"/>
      <c r="DT191" s="4"/>
      <c r="DU191" s="4"/>
      <c r="DV191" s="4"/>
      <c r="DW191" s="4"/>
      <c r="DX191" s="4"/>
      <c r="DY191" s="4"/>
      <c r="DZ191" s="4"/>
      <c r="EA191" s="4"/>
      <c r="EB191" s="4"/>
      <c r="EC191" s="4"/>
      <c r="ED191" s="4"/>
      <c r="EE191" s="4"/>
      <c r="EF191" s="4"/>
      <c r="EG191" s="4"/>
      <c r="EH191" s="4"/>
      <c r="EI191" s="4"/>
      <c r="EJ191" s="4"/>
      <c r="EK191" s="4"/>
      <c r="EL191" s="4"/>
      <c r="EM191" s="4"/>
      <c r="EN191" s="4"/>
      <c r="EO191" s="4"/>
      <c r="EP191" s="4"/>
      <c r="EQ191" s="4"/>
      <c r="ER191" s="4"/>
      <c r="ES191" s="4"/>
      <c r="ET191" s="4"/>
      <c r="EU191" s="4"/>
      <c r="EV191" s="4"/>
      <c r="EW191" s="4"/>
      <c r="EX191" s="4"/>
      <c r="EY191" s="4"/>
      <c r="EZ191" s="4"/>
      <c r="FA191" s="4"/>
      <c r="FB191" s="4"/>
      <c r="FC191" s="4"/>
    </row>
    <row r="192" spans="1:159" ht="15" customHeight="1">
      <c r="A192" s="6">
        <v>3</v>
      </c>
      <c r="B192" s="41" t="str">
        <f>VLOOKUP(Ruimtestaat[[#This Row],[Code]],Locaties[[Code]:[Locatie]],2,FALSE)</f>
        <v xml:space="preserve">Lyceum Oudehoven </v>
      </c>
      <c r="C192" s="41" t="str">
        <f>VLOOKUP(Ruimtestaat[[#This Row],[Code]],Locaties[#All],3,FALSE)</f>
        <v>Hoefslag 4</v>
      </c>
      <c r="D192" s="41" t="str">
        <f>VLOOKUP(Ruimtestaat[[#This Row],[Code]],Locaties[#All],4,FALSE)</f>
        <v>Gorinchem</v>
      </c>
      <c r="E192" s="32" t="s">
        <v>177</v>
      </c>
      <c r="F192" s="32"/>
      <c r="G192" s="122" t="s">
        <v>189</v>
      </c>
      <c r="H192" s="34" t="s">
        <v>193</v>
      </c>
      <c r="I192" s="6">
        <v>16</v>
      </c>
      <c r="J192" s="42" t="str">
        <f>VLOOKUP(Ruimtestaat[[#This Row],[Ruimte code]],Ruimtegroepen[[#All],[Code]:[Ruimte omschrijving]],2,FALSE)</f>
        <v>Leslokalen</v>
      </c>
      <c r="K192" s="32" t="s">
        <v>18</v>
      </c>
      <c r="L192" s="34" t="s">
        <v>124</v>
      </c>
      <c r="M192" s="124">
        <v>62</v>
      </c>
      <c r="N192" s="125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  <c r="DE192" s="4"/>
      <c r="DF192" s="4"/>
      <c r="DG192" s="4"/>
      <c r="DH192" s="4"/>
      <c r="DI192" s="4"/>
      <c r="DJ192" s="4"/>
      <c r="DK192" s="4"/>
      <c r="DL192" s="4"/>
      <c r="DM192" s="4"/>
      <c r="DN192" s="4"/>
      <c r="DO192" s="4"/>
      <c r="DP192" s="4"/>
      <c r="DQ192" s="4"/>
      <c r="DR192" s="4"/>
      <c r="DS192" s="4"/>
      <c r="DT192" s="4"/>
      <c r="DU192" s="4"/>
      <c r="DV192" s="4"/>
      <c r="DW192" s="4"/>
      <c r="DX192" s="4"/>
      <c r="DY192" s="4"/>
      <c r="DZ192" s="4"/>
      <c r="EA192" s="4"/>
      <c r="EB192" s="4"/>
      <c r="EC192" s="4"/>
      <c r="ED192" s="4"/>
      <c r="EE192" s="4"/>
      <c r="EF192" s="4"/>
      <c r="EG192" s="4"/>
      <c r="EH192" s="4"/>
      <c r="EI192" s="4"/>
      <c r="EJ192" s="4"/>
      <c r="EK192" s="4"/>
      <c r="EL192" s="4"/>
      <c r="EM192" s="4"/>
      <c r="EN192" s="4"/>
      <c r="EO192" s="4"/>
      <c r="EP192" s="4"/>
      <c r="EQ192" s="4"/>
      <c r="ER192" s="4"/>
      <c r="ES192" s="4"/>
      <c r="ET192" s="4"/>
      <c r="EU192" s="4"/>
      <c r="EV192" s="4"/>
      <c r="EW192" s="4"/>
      <c r="EX192" s="4"/>
      <c r="EY192" s="4"/>
      <c r="EZ192" s="4"/>
      <c r="FA192" s="4"/>
      <c r="FB192" s="4"/>
      <c r="FC192" s="4"/>
    </row>
    <row r="193" spans="1:159" ht="15" customHeight="1">
      <c r="A193" s="6">
        <v>3</v>
      </c>
      <c r="B193" s="41" t="str">
        <f>VLOOKUP(Ruimtestaat[[#This Row],[Code]],Locaties[[Code]:[Locatie]],2,FALSE)</f>
        <v xml:space="preserve">Lyceum Oudehoven </v>
      </c>
      <c r="C193" s="41" t="str">
        <f>VLOOKUP(Ruimtestaat[[#This Row],[Code]],Locaties[#All],3,FALSE)</f>
        <v>Hoefslag 4</v>
      </c>
      <c r="D193" s="41" t="str">
        <f>VLOOKUP(Ruimtestaat[[#This Row],[Code]],Locaties[#All],4,FALSE)</f>
        <v>Gorinchem</v>
      </c>
      <c r="E193" s="32" t="s">
        <v>177</v>
      </c>
      <c r="F193" s="32"/>
      <c r="G193" s="122" t="s">
        <v>190</v>
      </c>
      <c r="H193" s="34" t="s">
        <v>193</v>
      </c>
      <c r="I193" s="6">
        <v>16</v>
      </c>
      <c r="J193" s="42" t="str">
        <f>VLOOKUP(Ruimtestaat[[#This Row],[Ruimte code]],Ruimtegroepen[[#All],[Code]:[Ruimte omschrijving]],2,FALSE)</f>
        <v>Leslokalen</v>
      </c>
      <c r="K193" s="32" t="s">
        <v>18</v>
      </c>
      <c r="L193" s="34" t="s">
        <v>124</v>
      </c>
      <c r="M193" s="124">
        <v>68</v>
      </c>
      <c r="N193" s="32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  <c r="DE193" s="4"/>
      <c r="DF193" s="4"/>
      <c r="DG193" s="4"/>
      <c r="DH193" s="4"/>
      <c r="DI193" s="4"/>
      <c r="DJ193" s="4"/>
      <c r="DK193" s="4"/>
      <c r="DL193" s="4"/>
      <c r="DM193" s="4"/>
      <c r="DN193" s="4"/>
      <c r="DO193" s="4"/>
      <c r="DP193" s="4"/>
      <c r="DQ193" s="4"/>
      <c r="DR193" s="4"/>
      <c r="DS193" s="4"/>
      <c r="DT193" s="4"/>
      <c r="DU193" s="4"/>
      <c r="DV193" s="4"/>
      <c r="DW193" s="4"/>
      <c r="DX193" s="4"/>
      <c r="DY193" s="4"/>
      <c r="DZ193" s="4"/>
      <c r="EA193" s="4"/>
      <c r="EB193" s="4"/>
      <c r="EC193" s="4"/>
      <c r="ED193" s="4"/>
      <c r="EE193" s="4"/>
      <c r="EF193" s="4"/>
      <c r="EG193" s="4"/>
      <c r="EH193" s="4"/>
      <c r="EI193" s="4"/>
      <c r="EJ193" s="4"/>
      <c r="EK193" s="4"/>
      <c r="EL193" s="4"/>
      <c r="EM193" s="4"/>
      <c r="EN193" s="4"/>
      <c r="EO193" s="4"/>
      <c r="EP193" s="4"/>
      <c r="EQ193" s="4"/>
      <c r="ER193" s="4"/>
      <c r="ES193" s="4"/>
      <c r="ET193" s="4"/>
      <c r="EU193" s="4"/>
      <c r="EV193" s="4"/>
      <c r="EW193" s="4"/>
      <c r="EX193" s="4"/>
      <c r="EY193" s="4"/>
      <c r="EZ193" s="4"/>
      <c r="FA193" s="4"/>
      <c r="FB193" s="4"/>
      <c r="FC193" s="4"/>
    </row>
    <row r="194" spans="1:159" ht="15" customHeight="1">
      <c r="A194" s="6">
        <v>3</v>
      </c>
      <c r="B194" s="41" t="str">
        <f>VLOOKUP(Ruimtestaat[[#This Row],[Code]],Locaties[[Code]:[Locatie]],2,FALSE)</f>
        <v xml:space="preserve">Lyceum Oudehoven </v>
      </c>
      <c r="C194" s="41" t="str">
        <f>VLOOKUP(Ruimtestaat[[#This Row],[Code]],Locaties[#All],3,FALSE)</f>
        <v>Hoefslag 4</v>
      </c>
      <c r="D194" s="41" t="str">
        <f>VLOOKUP(Ruimtestaat[[#This Row],[Code]],Locaties[#All],4,FALSE)</f>
        <v>Gorinchem</v>
      </c>
      <c r="E194" s="32" t="s">
        <v>177</v>
      </c>
      <c r="F194" s="32"/>
      <c r="G194" s="122" t="s">
        <v>191</v>
      </c>
      <c r="H194" s="34" t="s">
        <v>193</v>
      </c>
      <c r="I194" s="6">
        <v>16</v>
      </c>
      <c r="J194" s="42" t="str">
        <f>VLOOKUP(Ruimtestaat[[#This Row],[Ruimte code]],Ruimtegroepen[[#All],[Code]:[Ruimte omschrijving]],2,FALSE)</f>
        <v>Leslokalen</v>
      </c>
      <c r="K194" s="32" t="s">
        <v>18</v>
      </c>
      <c r="L194" s="34" t="s">
        <v>124</v>
      </c>
      <c r="M194" s="124">
        <v>66</v>
      </c>
      <c r="N194" s="125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/>
      <c r="DE194" s="4"/>
      <c r="DF194" s="4"/>
      <c r="DG194" s="4"/>
      <c r="DH194" s="4"/>
      <c r="DI194" s="4"/>
      <c r="DJ194" s="4"/>
      <c r="DK194" s="4"/>
      <c r="DL194" s="4"/>
      <c r="DM194" s="4"/>
      <c r="DN194" s="4"/>
      <c r="DO194" s="4"/>
      <c r="DP194" s="4"/>
      <c r="DQ194" s="4"/>
      <c r="DR194" s="4"/>
      <c r="DS194" s="4"/>
      <c r="DT194" s="4"/>
      <c r="DU194" s="4"/>
      <c r="DV194" s="4"/>
      <c r="DW194" s="4"/>
      <c r="DX194" s="4"/>
      <c r="DY194" s="4"/>
      <c r="DZ194" s="4"/>
      <c r="EA194" s="4"/>
      <c r="EB194" s="4"/>
      <c r="EC194" s="4"/>
      <c r="ED194" s="4"/>
      <c r="EE194" s="4"/>
      <c r="EF194" s="4"/>
      <c r="EG194" s="4"/>
      <c r="EH194" s="4"/>
      <c r="EI194" s="4"/>
      <c r="EJ194" s="4"/>
      <c r="EK194" s="4"/>
      <c r="EL194" s="4"/>
      <c r="EM194" s="4"/>
      <c r="EN194" s="4"/>
      <c r="EO194" s="4"/>
      <c r="EP194" s="4"/>
      <c r="EQ194" s="4"/>
      <c r="ER194" s="4"/>
      <c r="ES194" s="4"/>
      <c r="ET194" s="4"/>
      <c r="EU194" s="4"/>
      <c r="EV194" s="4"/>
      <c r="EW194" s="4"/>
      <c r="EX194" s="4"/>
      <c r="EY194" s="4"/>
      <c r="EZ194" s="4"/>
      <c r="FA194" s="4"/>
      <c r="FB194" s="4"/>
      <c r="FC194" s="4"/>
    </row>
    <row r="195" spans="1:159" ht="15" customHeight="1">
      <c r="A195" s="6">
        <v>3</v>
      </c>
      <c r="B195" s="41" t="str">
        <f>VLOOKUP(Ruimtestaat[[#This Row],[Code]],Locaties[[Code]:[Locatie]],2,FALSE)</f>
        <v xml:space="preserve">Lyceum Oudehoven </v>
      </c>
      <c r="C195" s="41" t="str">
        <f>VLOOKUP(Ruimtestaat[[#This Row],[Code]],Locaties[#All],3,FALSE)</f>
        <v>Hoefslag 4</v>
      </c>
      <c r="D195" s="41" t="str">
        <f>VLOOKUP(Ruimtestaat[[#This Row],[Code]],Locaties[#All],4,FALSE)</f>
        <v>Gorinchem</v>
      </c>
      <c r="E195" s="32" t="s">
        <v>177</v>
      </c>
      <c r="F195" s="32"/>
      <c r="G195" s="122" t="s">
        <v>192</v>
      </c>
      <c r="H195" s="34" t="s">
        <v>193</v>
      </c>
      <c r="I195" s="6">
        <v>16</v>
      </c>
      <c r="J195" s="42" t="str">
        <f>VLOOKUP(Ruimtestaat[[#This Row],[Ruimte code]],Ruimtegroepen[[#All],[Code]:[Ruimte omschrijving]],2,FALSE)</f>
        <v>Leslokalen</v>
      </c>
      <c r="K195" s="32" t="s">
        <v>18</v>
      </c>
      <c r="L195" s="34" t="s">
        <v>124</v>
      </c>
      <c r="M195" s="124">
        <v>63</v>
      </c>
      <c r="N195" s="125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D195" s="4"/>
      <c r="DE195" s="4"/>
      <c r="DF195" s="4"/>
      <c r="DG195" s="4"/>
      <c r="DH195" s="4"/>
      <c r="DI195" s="4"/>
      <c r="DJ195" s="4"/>
      <c r="DK195" s="4"/>
      <c r="DL195" s="4"/>
      <c r="DM195" s="4"/>
      <c r="DN195" s="4"/>
      <c r="DO195" s="4"/>
      <c r="DP195" s="4"/>
      <c r="DQ195" s="4"/>
      <c r="DR195" s="4"/>
      <c r="DS195" s="4"/>
      <c r="DT195" s="4"/>
      <c r="DU195" s="4"/>
      <c r="DV195" s="4"/>
      <c r="DW195" s="4"/>
      <c r="DX195" s="4"/>
      <c r="DY195" s="4"/>
      <c r="DZ195" s="4"/>
      <c r="EA195" s="4"/>
      <c r="EB195" s="4"/>
      <c r="EC195" s="4"/>
      <c r="ED195" s="4"/>
      <c r="EE195" s="4"/>
      <c r="EF195" s="4"/>
      <c r="EG195" s="4"/>
      <c r="EH195" s="4"/>
      <c r="EI195" s="4"/>
      <c r="EJ195" s="4"/>
      <c r="EK195" s="4"/>
      <c r="EL195" s="4"/>
      <c r="EM195" s="4"/>
      <c r="EN195" s="4"/>
      <c r="EO195" s="4"/>
      <c r="EP195" s="4"/>
      <c r="EQ195" s="4"/>
      <c r="ER195" s="4"/>
      <c r="ES195" s="4"/>
      <c r="ET195" s="4"/>
      <c r="EU195" s="4"/>
      <c r="EV195" s="4"/>
      <c r="EW195" s="4"/>
      <c r="EX195" s="4"/>
      <c r="EY195" s="4"/>
      <c r="EZ195" s="4"/>
      <c r="FA195" s="4"/>
      <c r="FB195" s="4"/>
      <c r="FC195" s="4"/>
    </row>
    <row r="196" spans="1:159" ht="15" customHeight="1">
      <c r="A196" s="6">
        <v>3</v>
      </c>
      <c r="B196" s="41" t="str">
        <f>VLOOKUP(Ruimtestaat[[#This Row],[Code]],Locaties[[Code]:[Locatie]],2,FALSE)</f>
        <v xml:space="preserve">Lyceum Oudehoven </v>
      </c>
      <c r="C196" s="41" t="str">
        <f>VLOOKUP(Ruimtestaat[[#This Row],[Code]],Locaties[#All],3,FALSE)</f>
        <v>Hoefslag 4</v>
      </c>
      <c r="D196" s="41" t="str">
        <f>VLOOKUP(Ruimtestaat[[#This Row],[Code]],Locaties[#All],4,FALSE)</f>
        <v>Gorinchem</v>
      </c>
      <c r="E196" s="32" t="s">
        <v>177</v>
      </c>
      <c r="F196" s="32"/>
      <c r="G196" s="122" t="s">
        <v>194</v>
      </c>
      <c r="H196" s="34" t="s">
        <v>193</v>
      </c>
      <c r="I196" s="6">
        <v>16</v>
      </c>
      <c r="J196" s="42" t="str">
        <f>VLOOKUP(Ruimtestaat[[#This Row],[Ruimte code]],Ruimtegroepen[[#All],[Code]:[Ruimte omschrijving]],2,FALSE)</f>
        <v>Leslokalen</v>
      </c>
      <c r="K196" s="32" t="s">
        <v>18</v>
      </c>
      <c r="L196" s="34" t="s">
        <v>124</v>
      </c>
      <c r="M196" s="124">
        <v>72</v>
      </c>
      <c r="N196" s="32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  <c r="DD196" s="4"/>
      <c r="DE196" s="4"/>
      <c r="DF196" s="4"/>
      <c r="DG196" s="4"/>
      <c r="DH196" s="4"/>
      <c r="DI196" s="4"/>
      <c r="DJ196" s="4"/>
      <c r="DK196" s="4"/>
      <c r="DL196" s="4"/>
      <c r="DM196" s="4"/>
      <c r="DN196" s="4"/>
      <c r="DO196" s="4"/>
      <c r="DP196" s="4"/>
      <c r="DQ196" s="4"/>
      <c r="DR196" s="4"/>
      <c r="DS196" s="4"/>
      <c r="DT196" s="4"/>
      <c r="DU196" s="4"/>
      <c r="DV196" s="4"/>
      <c r="DW196" s="4"/>
      <c r="DX196" s="4"/>
      <c r="DY196" s="4"/>
      <c r="DZ196" s="4"/>
      <c r="EA196" s="4"/>
      <c r="EB196" s="4"/>
      <c r="EC196" s="4"/>
      <c r="ED196" s="4"/>
      <c r="EE196" s="4"/>
      <c r="EF196" s="4"/>
      <c r="EG196" s="4"/>
      <c r="EH196" s="4"/>
      <c r="EI196" s="4"/>
      <c r="EJ196" s="4"/>
      <c r="EK196" s="4"/>
      <c r="EL196" s="4"/>
      <c r="EM196" s="4"/>
      <c r="EN196" s="4"/>
      <c r="EO196" s="4"/>
      <c r="EP196" s="4"/>
      <c r="EQ196" s="4"/>
      <c r="ER196" s="4"/>
      <c r="ES196" s="4"/>
      <c r="ET196" s="4"/>
      <c r="EU196" s="4"/>
      <c r="EV196" s="4"/>
      <c r="EW196" s="4"/>
      <c r="EX196" s="4"/>
      <c r="EY196" s="4"/>
      <c r="EZ196" s="4"/>
      <c r="FA196" s="4"/>
      <c r="FB196" s="4"/>
      <c r="FC196" s="4"/>
    </row>
    <row r="197" spans="1:159" ht="15" customHeight="1">
      <c r="A197" s="6">
        <v>3</v>
      </c>
      <c r="B197" s="41" t="str">
        <f>VLOOKUP(Ruimtestaat[[#This Row],[Code]],Locaties[[Code]:[Locatie]],2,FALSE)</f>
        <v xml:space="preserve">Lyceum Oudehoven </v>
      </c>
      <c r="C197" s="41" t="str">
        <f>VLOOKUP(Ruimtestaat[[#This Row],[Code]],Locaties[#All],3,FALSE)</f>
        <v>Hoefslag 4</v>
      </c>
      <c r="D197" s="41" t="str">
        <f>VLOOKUP(Ruimtestaat[[#This Row],[Code]],Locaties[#All],4,FALSE)</f>
        <v>Gorinchem</v>
      </c>
      <c r="E197" s="32" t="s">
        <v>177</v>
      </c>
      <c r="F197" s="32"/>
      <c r="G197" s="122" t="s">
        <v>196</v>
      </c>
      <c r="H197" s="34" t="s">
        <v>200</v>
      </c>
      <c r="I197" s="6">
        <v>11</v>
      </c>
      <c r="J197" s="42" t="str">
        <f>VLOOKUP(Ruimtestaat[[#This Row],[Ruimte code]],Ruimtegroepen[[#All],[Code]:[Ruimte omschrijving]],2,FALSE)</f>
        <v>Garderobes</v>
      </c>
      <c r="K197" s="32" t="s">
        <v>18</v>
      </c>
      <c r="L197" s="34" t="s">
        <v>124</v>
      </c>
      <c r="M197" s="124">
        <v>16</v>
      </c>
      <c r="N197" s="125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D197" s="4"/>
      <c r="DE197" s="4"/>
      <c r="DF197" s="4"/>
      <c r="DG197" s="4"/>
      <c r="DH197" s="4"/>
      <c r="DI197" s="4"/>
      <c r="DJ197" s="4"/>
      <c r="DK197" s="4"/>
      <c r="DL197" s="4"/>
      <c r="DM197" s="4"/>
      <c r="DN197" s="4"/>
      <c r="DO197" s="4"/>
      <c r="DP197" s="4"/>
      <c r="DQ197" s="4"/>
      <c r="DR197" s="4"/>
      <c r="DS197" s="4"/>
      <c r="DT197" s="4"/>
      <c r="DU197" s="4"/>
      <c r="DV197" s="4"/>
      <c r="DW197" s="4"/>
      <c r="DX197" s="4"/>
      <c r="DY197" s="4"/>
      <c r="DZ197" s="4"/>
      <c r="EA197" s="4"/>
      <c r="EB197" s="4"/>
      <c r="EC197" s="4"/>
      <c r="ED197" s="4"/>
      <c r="EE197" s="4"/>
      <c r="EF197" s="4"/>
      <c r="EG197" s="4"/>
      <c r="EH197" s="4"/>
      <c r="EI197" s="4"/>
      <c r="EJ197" s="4"/>
      <c r="EK197" s="4"/>
      <c r="EL197" s="4"/>
      <c r="EM197" s="4"/>
      <c r="EN197" s="4"/>
      <c r="EO197" s="4"/>
      <c r="EP197" s="4"/>
      <c r="EQ197" s="4"/>
      <c r="ER197" s="4"/>
      <c r="ES197" s="4"/>
      <c r="ET197" s="4"/>
      <c r="EU197" s="4"/>
      <c r="EV197" s="4"/>
      <c r="EW197" s="4"/>
      <c r="EX197" s="4"/>
      <c r="EY197" s="4"/>
      <c r="EZ197" s="4"/>
      <c r="FA197" s="4"/>
      <c r="FB197" s="4"/>
      <c r="FC197" s="4"/>
    </row>
    <row r="198" spans="1:159" ht="15" customHeight="1">
      <c r="A198" s="6">
        <v>3</v>
      </c>
      <c r="B198" s="41" t="str">
        <f>VLOOKUP(Ruimtestaat[[#This Row],[Code]],Locaties[[Code]:[Locatie]],2,FALSE)</f>
        <v xml:space="preserve">Lyceum Oudehoven </v>
      </c>
      <c r="C198" s="41" t="str">
        <f>VLOOKUP(Ruimtestaat[[#This Row],[Code]],Locaties[#All],3,FALSE)</f>
        <v>Hoefslag 4</v>
      </c>
      <c r="D198" s="41" t="str">
        <f>VLOOKUP(Ruimtestaat[[#This Row],[Code]],Locaties[#All],4,FALSE)</f>
        <v>Gorinchem</v>
      </c>
      <c r="E198" s="32" t="s">
        <v>177</v>
      </c>
      <c r="F198" s="32"/>
      <c r="G198" s="122" t="s">
        <v>197</v>
      </c>
      <c r="H198" s="34" t="s">
        <v>198</v>
      </c>
      <c r="I198" s="32">
        <v>11</v>
      </c>
      <c r="J198" s="42" t="str">
        <f>VLOOKUP(Ruimtestaat[[#This Row],[Ruimte code]],Ruimtegroepen[[#All],[Code]:[Ruimte omschrijving]],2,FALSE)</f>
        <v>Garderobes</v>
      </c>
      <c r="K198" s="32" t="s">
        <v>18</v>
      </c>
      <c r="L198" s="34" t="s">
        <v>124</v>
      </c>
      <c r="M198" s="124">
        <v>127</v>
      </c>
      <c r="N198" s="125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  <c r="DE198" s="4"/>
      <c r="DF198" s="4"/>
      <c r="DG198" s="4"/>
      <c r="DH198" s="4"/>
      <c r="DI198" s="4"/>
      <c r="DJ198" s="4"/>
      <c r="DK198" s="4"/>
      <c r="DL198" s="4"/>
      <c r="DM198" s="4"/>
      <c r="DN198" s="4"/>
      <c r="DO198" s="4"/>
      <c r="DP198" s="4"/>
      <c r="DQ198" s="4"/>
      <c r="DR198" s="4"/>
      <c r="DS198" s="4"/>
      <c r="DT198" s="4"/>
      <c r="DU198" s="4"/>
      <c r="DV198" s="4"/>
      <c r="DW198" s="4"/>
      <c r="DX198" s="4"/>
      <c r="DY198" s="4"/>
      <c r="DZ198" s="4"/>
      <c r="EA198" s="4"/>
      <c r="EB198" s="4"/>
      <c r="EC198" s="4"/>
      <c r="ED198" s="4"/>
      <c r="EE198" s="4"/>
      <c r="EF198" s="4"/>
      <c r="EG198" s="4"/>
      <c r="EH198" s="4"/>
      <c r="EI198" s="4"/>
      <c r="EJ198" s="4"/>
      <c r="EK198" s="4"/>
      <c r="EL198" s="4"/>
      <c r="EM198" s="4"/>
      <c r="EN198" s="4"/>
      <c r="EO198" s="4"/>
      <c r="EP198" s="4"/>
      <c r="EQ198" s="4"/>
      <c r="ER198" s="4"/>
      <c r="ES198" s="4"/>
      <c r="ET198" s="4"/>
      <c r="EU198" s="4"/>
      <c r="EV198" s="4"/>
      <c r="EW198" s="4"/>
      <c r="EX198" s="4"/>
      <c r="EY198" s="4"/>
      <c r="EZ198" s="4"/>
      <c r="FA198" s="4"/>
      <c r="FB198" s="4"/>
      <c r="FC198" s="4"/>
    </row>
    <row r="199" spans="1:159" ht="15" customHeight="1">
      <c r="A199" s="6">
        <v>3</v>
      </c>
      <c r="B199" s="41" t="str">
        <f>VLOOKUP(Ruimtestaat[[#This Row],[Code]],Locaties[[Code]:[Locatie]],2,FALSE)</f>
        <v xml:space="preserve">Lyceum Oudehoven </v>
      </c>
      <c r="C199" s="41" t="str">
        <f>VLOOKUP(Ruimtestaat[[#This Row],[Code]],Locaties[#All],3,FALSE)</f>
        <v>Hoefslag 4</v>
      </c>
      <c r="D199" s="41" t="str">
        <f>VLOOKUP(Ruimtestaat[[#This Row],[Code]],Locaties[#All],4,FALSE)</f>
        <v>Gorinchem</v>
      </c>
      <c r="E199" s="32" t="s">
        <v>177</v>
      </c>
      <c r="F199" s="32"/>
      <c r="G199" s="122" t="s">
        <v>199</v>
      </c>
      <c r="H199" s="34" t="s">
        <v>200</v>
      </c>
      <c r="I199" s="6">
        <v>11</v>
      </c>
      <c r="J199" s="42" t="str">
        <f>VLOOKUP(Ruimtestaat[[#This Row],[Ruimte code]],Ruimtegroepen[[#All],[Code]:[Ruimte omschrijving]],2,FALSE)</f>
        <v>Garderobes</v>
      </c>
      <c r="K199" s="32" t="s">
        <v>18</v>
      </c>
      <c r="L199" s="34" t="s">
        <v>124</v>
      </c>
      <c r="M199" s="124">
        <v>10</v>
      </c>
      <c r="N199" s="32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  <c r="DE199" s="4"/>
      <c r="DF199" s="4"/>
      <c r="DG199" s="4"/>
      <c r="DH199" s="4"/>
      <c r="DI199" s="4"/>
      <c r="DJ199" s="4"/>
      <c r="DK199" s="4"/>
      <c r="DL199" s="4"/>
      <c r="DM199" s="4"/>
      <c r="DN199" s="4"/>
      <c r="DO199" s="4"/>
      <c r="DP199" s="4"/>
      <c r="DQ199" s="4"/>
      <c r="DR199" s="4"/>
      <c r="DS199" s="4"/>
      <c r="DT199" s="4"/>
      <c r="DU199" s="4"/>
      <c r="DV199" s="4"/>
      <c r="DW199" s="4"/>
      <c r="DX199" s="4"/>
      <c r="DY199" s="4"/>
      <c r="DZ199" s="4"/>
      <c r="EA199" s="4"/>
      <c r="EB199" s="4"/>
      <c r="EC199" s="4"/>
      <c r="ED199" s="4"/>
      <c r="EE199" s="4"/>
      <c r="EF199" s="4"/>
      <c r="EG199" s="4"/>
      <c r="EH199" s="4"/>
      <c r="EI199" s="4"/>
      <c r="EJ199" s="4"/>
      <c r="EK199" s="4"/>
      <c r="EL199" s="4"/>
      <c r="EM199" s="4"/>
      <c r="EN199" s="4"/>
      <c r="EO199" s="4"/>
      <c r="EP199" s="4"/>
      <c r="EQ199" s="4"/>
      <c r="ER199" s="4"/>
      <c r="ES199" s="4"/>
      <c r="ET199" s="4"/>
      <c r="EU199" s="4"/>
      <c r="EV199" s="4"/>
      <c r="EW199" s="4"/>
      <c r="EX199" s="4"/>
      <c r="EY199" s="4"/>
      <c r="EZ199" s="4"/>
      <c r="FA199" s="4"/>
      <c r="FB199" s="4"/>
      <c r="FC199" s="4"/>
    </row>
    <row r="200" spans="1:159" ht="15" customHeight="1">
      <c r="A200" s="6">
        <v>3</v>
      </c>
      <c r="B200" s="41" t="str">
        <f>VLOOKUP(Ruimtestaat[[#This Row],[Code]],Locaties[[Code]:[Locatie]],2,FALSE)</f>
        <v xml:space="preserve">Lyceum Oudehoven </v>
      </c>
      <c r="C200" s="41" t="str">
        <f>VLOOKUP(Ruimtestaat[[#This Row],[Code]],Locaties[#All],3,FALSE)</f>
        <v>Hoefslag 4</v>
      </c>
      <c r="D200" s="41" t="str">
        <f>VLOOKUP(Ruimtestaat[[#This Row],[Code]],Locaties[#All],4,FALSE)</f>
        <v>Gorinchem</v>
      </c>
      <c r="E200" s="32" t="s">
        <v>177</v>
      </c>
      <c r="F200" s="32"/>
      <c r="G200" s="122" t="s">
        <v>195</v>
      </c>
      <c r="H200" s="34" t="s">
        <v>193</v>
      </c>
      <c r="I200" s="6">
        <v>16</v>
      </c>
      <c r="J200" s="42" t="str">
        <f>VLOOKUP(Ruimtestaat[[#This Row],[Ruimte code]],Ruimtegroepen[[#All],[Code]:[Ruimte omschrijving]],2,FALSE)</f>
        <v>Leslokalen</v>
      </c>
      <c r="K200" s="32" t="s">
        <v>18</v>
      </c>
      <c r="L200" s="34" t="s">
        <v>124</v>
      </c>
      <c r="M200" s="124">
        <v>72</v>
      </c>
      <c r="N200" s="125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4"/>
      <c r="DE200" s="4"/>
      <c r="DF200" s="4"/>
      <c r="DG200" s="4"/>
      <c r="DH200" s="4"/>
      <c r="DI200" s="4"/>
      <c r="DJ200" s="4"/>
      <c r="DK200" s="4"/>
      <c r="DL200" s="4"/>
      <c r="DM200" s="4"/>
      <c r="DN200" s="4"/>
      <c r="DO200" s="4"/>
      <c r="DP200" s="4"/>
      <c r="DQ200" s="4"/>
      <c r="DR200" s="4"/>
      <c r="DS200" s="4"/>
      <c r="DT200" s="4"/>
      <c r="DU200" s="4"/>
      <c r="DV200" s="4"/>
      <c r="DW200" s="4"/>
      <c r="DX200" s="4"/>
      <c r="DY200" s="4"/>
      <c r="DZ200" s="4"/>
      <c r="EA200" s="4"/>
      <c r="EB200" s="4"/>
      <c r="EC200" s="4"/>
      <c r="ED200" s="4"/>
      <c r="EE200" s="4"/>
      <c r="EF200" s="4"/>
      <c r="EG200" s="4"/>
      <c r="EH200" s="4"/>
      <c r="EI200" s="4"/>
      <c r="EJ200" s="4"/>
      <c r="EK200" s="4"/>
      <c r="EL200" s="4"/>
      <c r="EM200" s="4"/>
      <c r="EN200" s="4"/>
      <c r="EO200" s="4"/>
      <c r="EP200" s="4"/>
      <c r="EQ200" s="4"/>
      <c r="ER200" s="4"/>
      <c r="ES200" s="4"/>
      <c r="ET200" s="4"/>
      <c r="EU200" s="4"/>
      <c r="EV200" s="4"/>
      <c r="EW200" s="4"/>
      <c r="EX200" s="4"/>
      <c r="EY200" s="4"/>
      <c r="EZ200" s="4"/>
      <c r="FA200" s="4"/>
      <c r="FB200" s="4"/>
      <c r="FC200" s="4"/>
    </row>
    <row r="201" spans="1:159" ht="15" customHeight="1">
      <c r="A201" s="6">
        <v>3</v>
      </c>
      <c r="B201" s="41" t="str">
        <f>VLOOKUP(Ruimtestaat[[#This Row],[Code]],Locaties[[Code]:[Locatie]],2,FALSE)</f>
        <v xml:space="preserve">Lyceum Oudehoven </v>
      </c>
      <c r="C201" s="41" t="str">
        <f>VLOOKUP(Ruimtestaat[[#This Row],[Code]],Locaties[#All],3,FALSE)</f>
        <v>Hoefslag 4</v>
      </c>
      <c r="D201" s="41" t="str">
        <f>VLOOKUP(Ruimtestaat[[#This Row],[Code]],Locaties[#All],4,FALSE)</f>
        <v>Gorinchem</v>
      </c>
      <c r="E201" s="32" t="s">
        <v>177</v>
      </c>
      <c r="F201" s="32"/>
      <c r="G201" s="122" t="s">
        <v>201</v>
      </c>
      <c r="H201" s="34" t="s">
        <v>193</v>
      </c>
      <c r="I201" s="6">
        <v>16</v>
      </c>
      <c r="J201" s="42" t="str">
        <f>VLOOKUP(Ruimtestaat[[#This Row],[Ruimte code]],Ruimtegroepen[[#All],[Code]:[Ruimte omschrijving]],2,FALSE)</f>
        <v>Leslokalen</v>
      </c>
      <c r="K201" s="32" t="s">
        <v>18</v>
      </c>
      <c r="L201" s="34" t="s">
        <v>124</v>
      </c>
      <c r="M201" s="124">
        <v>72</v>
      </c>
      <c r="N201" s="125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4"/>
      <c r="DE201" s="4"/>
      <c r="DF201" s="4"/>
      <c r="DG201" s="4"/>
      <c r="DH201" s="4"/>
      <c r="DI201" s="4"/>
      <c r="DJ201" s="4"/>
      <c r="DK201" s="4"/>
      <c r="DL201" s="4"/>
      <c r="DM201" s="4"/>
      <c r="DN201" s="4"/>
      <c r="DO201" s="4"/>
      <c r="DP201" s="4"/>
      <c r="DQ201" s="4"/>
      <c r="DR201" s="4"/>
      <c r="DS201" s="4"/>
      <c r="DT201" s="4"/>
      <c r="DU201" s="4"/>
      <c r="DV201" s="4"/>
      <c r="DW201" s="4"/>
      <c r="DX201" s="4"/>
      <c r="DY201" s="4"/>
      <c r="DZ201" s="4"/>
      <c r="EA201" s="4"/>
      <c r="EB201" s="4"/>
      <c r="EC201" s="4"/>
      <c r="ED201" s="4"/>
      <c r="EE201" s="4"/>
      <c r="EF201" s="4"/>
      <c r="EG201" s="4"/>
      <c r="EH201" s="4"/>
      <c r="EI201" s="4"/>
      <c r="EJ201" s="4"/>
      <c r="EK201" s="4"/>
      <c r="EL201" s="4"/>
      <c r="EM201" s="4"/>
      <c r="EN201" s="4"/>
      <c r="EO201" s="4"/>
      <c r="EP201" s="4"/>
      <c r="EQ201" s="4"/>
      <c r="ER201" s="4"/>
      <c r="ES201" s="4"/>
      <c r="ET201" s="4"/>
      <c r="EU201" s="4"/>
      <c r="EV201" s="4"/>
      <c r="EW201" s="4"/>
      <c r="EX201" s="4"/>
      <c r="EY201" s="4"/>
      <c r="EZ201" s="4"/>
      <c r="FA201" s="4"/>
      <c r="FB201" s="4"/>
      <c r="FC201" s="4"/>
    </row>
    <row r="202" spans="1:159" ht="15" customHeight="1">
      <c r="A202" s="6">
        <v>3</v>
      </c>
      <c r="B202" s="41" t="str">
        <f>VLOOKUP(Ruimtestaat[[#This Row],[Code]],Locaties[[Code]:[Locatie]],2,FALSE)</f>
        <v xml:space="preserve">Lyceum Oudehoven </v>
      </c>
      <c r="C202" s="41" t="str">
        <f>VLOOKUP(Ruimtestaat[[#This Row],[Code]],Locaties[#All],3,FALSE)</f>
        <v>Hoefslag 4</v>
      </c>
      <c r="D202" s="41" t="str">
        <f>VLOOKUP(Ruimtestaat[[#This Row],[Code]],Locaties[#All],4,FALSE)</f>
        <v>Gorinchem</v>
      </c>
      <c r="E202" s="32" t="s">
        <v>177</v>
      </c>
      <c r="F202" s="32"/>
      <c r="G202" s="122" t="s">
        <v>202</v>
      </c>
      <c r="H202" s="34" t="s">
        <v>193</v>
      </c>
      <c r="I202" s="6">
        <v>16</v>
      </c>
      <c r="J202" s="42" t="str">
        <f>VLOOKUP(Ruimtestaat[[#This Row],[Ruimte code]],Ruimtegroepen[[#All],[Code]:[Ruimte omschrijving]],2,FALSE)</f>
        <v>Leslokalen</v>
      </c>
      <c r="K202" s="32" t="s">
        <v>18</v>
      </c>
      <c r="L202" s="34" t="s">
        <v>124</v>
      </c>
      <c r="M202" s="124">
        <v>62</v>
      </c>
      <c r="N202" s="32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D202" s="4"/>
      <c r="DE202" s="4"/>
      <c r="DF202" s="4"/>
      <c r="DG202" s="4"/>
      <c r="DH202" s="4"/>
      <c r="DI202" s="4"/>
      <c r="DJ202" s="4"/>
      <c r="DK202" s="4"/>
      <c r="DL202" s="4"/>
      <c r="DM202" s="4"/>
      <c r="DN202" s="4"/>
      <c r="DO202" s="4"/>
      <c r="DP202" s="4"/>
      <c r="DQ202" s="4"/>
      <c r="DR202" s="4"/>
      <c r="DS202" s="4"/>
      <c r="DT202" s="4"/>
      <c r="DU202" s="4"/>
      <c r="DV202" s="4"/>
      <c r="DW202" s="4"/>
      <c r="DX202" s="4"/>
      <c r="DY202" s="4"/>
      <c r="DZ202" s="4"/>
      <c r="EA202" s="4"/>
      <c r="EB202" s="4"/>
      <c r="EC202" s="4"/>
      <c r="ED202" s="4"/>
      <c r="EE202" s="4"/>
      <c r="EF202" s="4"/>
      <c r="EG202" s="4"/>
      <c r="EH202" s="4"/>
      <c r="EI202" s="4"/>
      <c r="EJ202" s="4"/>
      <c r="EK202" s="4"/>
      <c r="EL202" s="4"/>
      <c r="EM202" s="4"/>
      <c r="EN202" s="4"/>
      <c r="EO202" s="4"/>
      <c r="EP202" s="4"/>
      <c r="EQ202" s="4"/>
      <c r="ER202" s="4"/>
      <c r="ES202" s="4"/>
      <c r="ET202" s="4"/>
      <c r="EU202" s="4"/>
      <c r="EV202" s="4"/>
      <c r="EW202" s="4"/>
      <c r="EX202" s="4"/>
      <c r="EY202" s="4"/>
      <c r="EZ202" s="4"/>
      <c r="FA202" s="4"/>
      <c r="FB202" s="4"/>
      <c r="FC202" s="4"/>
    </row>
    <row r="203" spans="1:159" ht="15" customHeight="1">
      <c r="A203" s="6">
        <v>3</v>
      </c>
      <c r="B203" s="41" t="str">
        <f>VLOOKUP(Ruimtestaat[[#This Row],[Code]],Locaties[[Code]:[Locatie]],2,FALSE)</f>
        <v xml:space="preserve">Lyceum Oudehoven </v>
      </c>
      <c r="C203" s="41" t="str">
        <f>VLOOKUP(Ruimtestaat[[#This Row],[Code]],Locaties[#All],3,FALSE)</f>
        <v>Hoefslag 4</v>
      </c>
      <c r="D203" s="41" t="str">
        <f>VLOOKUP(Ruimtestaat[[#This Row],[Code]],Locaties[#All],4,FALSE)</f>
        <v>Gorinchem</v>
      </c>
      <c r="E203" s="32" t="s">
        <v>177</v>
      </c>
      <c r="F203" s="32"/>
      <c r="G203" s="122" t="s">
        <v>203</v>
      </c>
      <c r="H203" s="34" t="s">
        <v>205</v>
      </c>
      <c r="I203" s="6">
        <v>5</v>
      </c>
      <c r="J203" s="42" t="str">
        <f>VLOOKUP(Ruimtestaat[[#This Row],[Ruimte code]],Ruimtegroepen[[#All],[Code]:[Ruimte omschrijving]],2,FALSE)</f>
        <v>Sanitair</v>
      </c>
      <c r="K203" s="32" t="s">
        <v>19</v>
      </c>
      <c r="L203" s="34" t="s">
        <v>28</v>
      </c>
      <c r="M203" s="124">
        <v>14</v>
      </c>
      <c r="N203" s="125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  <c r="DE203" s="4"/>
      <c r="DF203" s="4"/>
      <c r="DG203" s="4"/>
      <c r="DH203" s="4"/>
      <c r="DI203" s="4"/>
      <c r="DJ203" s="4"/>
      <c r="DK203" s="4"/>
      <c r="DL203" s="4"/>
      <c r="DM203" s="4"/>
      <c r="DN203" s="4"/>
      <c r="DO203" s="4"/>
      <c r="DP203" s="4"/>
      <c r="DQ203" s="4"/>
      <c r="DR203" s="4"/>
      <c r="DS203" s="4"/>
      <c r="DT203" s="4"/>
      <c r="DU203" s="4"/>
      <c r="DV203" s="4"/>
      <c r="DW203" s="4"/>
      <c r="DX203" s="4"/>
      <c r="DY203" s="4"/>
      <c r="DZ203" s="4"/>
      <c r="EA203" s="4"/>
      <c r="EB203" s="4"/>
      <c r="EC203" s="4"/>
      <c r="ED203" s="4"/>
      <c r="EE203" s="4"/>
      <c r="EF203" s="4"/>
      <c r="EG203" s="4"/>
      <c r="EH203" s="4"/>
      <c r="EI203" s="4"/>
      <c r="EJ203" s="4"/>
      <c r="EK203" s="4"/>
      <c r="EL203" s="4"/>
      <c r="EM203" s="4"/>
      <c r="EN203" s="4"/>
      <c r="EO203" s="4"/>
      <c r="EP203" s="4"/>
      <c r="EQ203" s="4"/>
      <c r="ER203" s="4"/>
      <c r="ES203" s="4"/>
      <c r="ET203" s="4"/>
      <c r="EU203" s="4"/>
      <c r="EV203" s="4"/>
      <c r="EW203" s="4"/>
      <c r="EX203" s="4"/>
      <c r="EY203" s="4"/>
      <c r="EZ203" s="4"/>
      <c r="FA203" s="4"/>
      <c r="FB203" s="4"/>
      <c r="FC203" s="4"/>
    </row>
    <row r="204" spans="1:159" ht="15" customHeight="1">
      <c r="A204" s="6">
        <v>3</v>
      </c>
      <c r="B204" s="41" t="str">
        <f>VLOOKUP(Ruimtestaat[[#This Row],[Code]],Locaties[[Code]:[Locatie]],2,FALSE)</f>
        <v xml:space="preserve">Lyceum Oudehoven </v>
      </c>
      <c r="C204" s="41" t="str">
        <f>VLOOKUP(Ruimtestaat[[#This Row],[Code]],Locaties[#All],3,FALSE)</f>
        <v>Hoefslag 4</v>
      </c>
      <c r="D204" s="41" t="str">
        <f>VLOOKUP(Ruimtestaat[[#This Row],[Code]],Locaties[#All],4,FALSE)</f>
        <v>Gorinchem</v>
      </c>
      <c r="E204" s="32" t="s">
        <v>177</v>
      </c>
      <c r="F204" s="32"/>
      <c r="G204" s="122" t="s">
        <v>187</v>
      </c>
      <c r="H204" s="34" t="s">
        <v>206</v>
      </c>
      <c r="I204" s="6">
        <v>5</v>
      </c>
      <c r="J204" s="42" t="str">
        <f>VLOOKUP(Ruimtestaat[[#This Row],[Ruimte code]],Ruimtegroepen[[#All],[Code]:[Ruimte omschrijving]],2,FALSE)</f>
        <v>Sanitair</v>
      </c>
      <c r="K204" s="32" t="s">
        <v>19</v>
      </c>
      <c r="L204" s="34" t="s">
        <v>28</v>
      </c>
      <c r="M204" s="124">
        <v>14</v>
      </c>
      <c r="N204" s="125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D204" s="4"/>
      <c r="DE204" s="4"/>
      <c r="DF204" s="4"/>
      <c r="DG204" s="4"/>
      <c r="DH204" s="4"/>
      <c r="DI204" s="4"/>
      <c r="DJ204" s="4"/>
      <c r="DK204" s="4"/>
      <c r="DL204" s="4"/>
      <c r="DM204" s="4"/>
      <c r="DN204" s="4"/>
      <c r="DO204" s="4"/>
      <c r="DP204" s="4"/>
      <c r="DQ204" s="4"/>
      <c r="DR204" s="4"/>
      <c r="DS204" s="4"/>
      <c r="DT204" s="4"/>
      <c r="DU204" s="4"/>
      <c r="DV204" s="4"/>
      <c r="DW204" s="4"/>
      <c r="DX204" s="4"/>
      <c r="DY204" s="4"/>
      <c r="DZ204" s="4"/>
      <c r="EA204" s="4"/>
      <c r="EB204" s="4"/>
      <c r="EC204" s="4"/>
      <c r="ED204" s="4"/>
      <c r="EE204" s="4"/>
      <c r="EF204" s="4"/>
      <c r="EG204" s="4"/>
      <c r="EH204" s="4"/>
      <c r="EI204" s="4"/>
      <c r="EJ204" s="4"/>
      <c r="EK204" s="4"/>
      <c r="EL204" s="4"/>
      <c r="EM204" s="4"/>
      <c r="EN204" s="4"/>
      <c r="EO204" s="4"/>
      <c r="EP204" s="4"/>
      <c r="EQ204" s="4"/>
      <c r="ER204" s="4"/>
      <c r="ES204" s="4"/>
      <c r="ET204" s="4"/>
      <c r="EU204" s="4"/>
      <c r="EV204" s="4"/>
      <c r="EW204" s="4"/>
      <c r="EX204" s="4"/>
      <c r="EY204" s="4"/>
      <c r="EZ204" s="4"/>
      <c r="FA204" s="4"/>
      <c r="FB204" s="4"/>
      <c r="FC204" s="4"/>
    </row>
    <row r="205" spans="1:159" ht="15" customHeight="1">
      <c r="A205" s="6">
        <v>3</v>
      </c>
      <c r="B205" s="41" t="str">
        <f>VLOOKUP(Ruimtestaat[[#This Row],[Code]],Locaties[[Code]:[Locatie]],2,FALSE)</f>
        <v xml:space="preserve">Lyceum Oudehoven </v>
      </c>
      <c r="C205" s="41" t="str">
        <f>VLOOKUP(Ruimtestaat[[#This Row],[Code]],Locaties[#All],3,FALSE)</f>
        <v>Hoefslag 4</v>
      </c>
      <c r="D205" s="41" t="str">
        <f>VLOOKUP(Ruimtestaat[[#This Row],[Code]],Locaties[#All],4,FALSE)</f>
        <v>Gorinchem</v>
      </c>
      <c r="E205" s="32" t="s">
        <v>177</v>
      </c>
      <c r="F205" s="32"/>
      <c r="G205" s="122" t="s">
        <v>204</v>
      </c>
      <c r="H205" s="34" t="s">
        <v>207</v>
      </c>
      <c r="I205" s="6">
        <v>5</v>
      </c>
      <c r="J205" s="42" t="str">
        <f>VLOOKUP(Ruimtestaat[[#This Row],[Ruimte code]],Ruimtegroepen[[#All],[Code]:[Ruimte omschrijving]],2,FALSE)</f>
        <v>Sanitair</v>
      </c>
      <c r="K205" s="32" t="s">
        <v>19</v>
      </c>
      <c r="L205" s="34" t="s">
        <v>28</v>
      </c>
      <c r="M205" s="124">
        <v>4</v>
      </c>
      <c r="N205" s="32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  <c r="DD205" s="4"/>
      <c r="DE205" s="4"/>
      <c r="DF205" s="4"/>
      <c r="DG205" s="4"/>
      <c r="DH205" s="4"/>
      <c r="DI205" s="4"/>
      <c r="DJ205" s="4"/>
      <c r="DK205" s="4"/>
      <c r="DL205" s="4"/>
      <c r="DM205" s="4"/>
      <c r="DN205" s="4"/>
      <c r="DO205" s="4"/>
      <c r="DP205" s="4"/>
      <c r="DQ205" s="4"/>
      <c r="DR205" s="4"/>
      <c r="DS205" s="4"/>
      <c r="DT205" s="4"/>
      <c r="DU205" s="4"/>
      <c r="DV205" s="4"/>
      <c r="DW205" s="4"/>
      <c r="DX205" s="4"/>
      <c r="DY205" s="4"/>
      <c r="DZ205" s="4"/>
      <c r="EA205" s="4"/>
      <c r="EB205" s="4"/>
      <c r="EC205" s="4"/>
      <c r="ED205" s="4"/>
      <c r="EE205" s="4"/>
      <c r="EF205" s="4"/>
      <c r="EG205" s="4"/>
      <c r="EH205" s="4"/>
      <c r="EI205" s="4"/>
      <c r="EJ205" s="4"/>
      <c r="EK205" s="4"/>
      <c r="EL205" s="4"/>
      <c r="EM205" s="4"/>
      <c r="EN205" s="4"/>
      <c r="EO205" s="4"/>
      <c r="EP205" s="4"/>
      <c r="EQ205" s="4"/>
      <c r="ER205" s="4"/>
      <c r="ES205" s="4"/>
      <c r="ET205" s="4"/>
      <c r="EU205" s="4"/>
      <c r="EV205" s="4"/>
      <c r="EW205" s="4"/>
      <c r="EX205" s="4"/>
      <c r="EY205" s="4"/>
      <c r="EZ205" s="4"/>
      <c r="FA205" s="4"/>
      <c r="FB205" s="4"/>
      <c r="FC205" s="4"/>
    </row>
    <row r="206" spans="1:159" ht="15" customHeight="1">
      <c r="A206" s="6">
        <v>3</v>
      </c>
      <c r="B206" s="41" t="str">
        <f>VLOOKUP(Ruimtestaat[[#This Row],[Code]],Locaties[[Code]:[Locatie]],2,FALSE)</f>
        <v xml:space="preserve">Lyceum Oudehoven </v>
      </c>
      <c r="C206" s="41" t="str">
        <f>VLOOKUP(Ruimtestaat[[#This Row],[Code]],Locaties[#All],3,FALSE)</f>
        <v>Hoefslag 4</v>
      </c>
      <c r="D206" s="41" t="str">
        <f>VLOOKUP(Ruimtestaat[[#This Row],[Code]],Locaties[#All],4,FALSE)</f>
        <v>Gorinchem</v>
      </c>
      <c r="E206" s="32" t="s">
        <v>208</v>
      </c>
      <c r="F206" s="32"/>
      <c r="G206" s="122" t="s">
        <v>209</v>
      </c>
      <c r="H206" s="34" t="s">
        <v>213</v>
      </c>
      <c r="I206" s="6">
        <v>14</v>
      </c>
      <c r="J206" s="42" t="str">
        <f>VLOOKUP(Ruimtestaat[[#This Row],[Ruimte code]],Ruimtegroepen[[#All],[Code]:[Ruimte omschrijving]],2,FALSE)</f>
        <v>Praktijklokalen</v>
      </c>
      <c r="K206" s="32" t="s">
        <v>18</v>
      </c>
      <c r="L206" s="34" t="s">
        <v>124</v>
      </c>
      <c r="M206" s="124">
        <v>56</v>
      </c>
      <c r="N206" s="125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4"/>
      <c r="DE206" s="4"/>
      <c r="DF206" s="4"/>
      <c r="DG206" s="4"/>
      <c r="DH206" s="4"/>
      <c r="DI206" s="4"/>
      <c r="DJ206" s="4"/>
      <c r="DK206" s="4"/>
      <c r="DL206" s="4"/>
      <c r="DM206" s="4"/>
      <c r="DN206" s="4"/>
      <c r="DO206" s="4"/>
      <c r="DP206" s="4"/>
      <c r="DQ206" s="4"/>
      <c r="DR206" s="4"/>
      <c r="DS206" s="4"/>
      <c r="DT206" s="4"/>
      <c r="DU206" s="4"/>
      <c r="DV206" s="4"/>
      <c r="DW206" s="4"/>
      <c r="DX206" s="4"/>
      <c r="DY206" s="4"/>
      <c r="DZ206" s="4"/>
      <c r="EA206" s="4"/>
      <c r="EB206" s="4"/>
      <c r="EC206" s="4"/>
      <c r="ED206" s="4"/>
      <c r="EE206" s="4"/>
      <c r="EF206" s="4"/>
      <c r="EG206" s="4"/>
      <c r="EH206" s="4"/>
      <c r="EI206" s="4"/>
      <c r="EJ206" s="4"/>
      <c r="EK206" s="4"/>
      <c r="EL206" s="4"/>
      <c r="EM206" s="4"/>
      <c r="EN206" s="4"/>
      <c r="EO206" s="4"/>
      <c r="EP206" s="4"/>
      <c r="EQ206" s="4"/>
      <c r="ER206" s="4"/>
      <c r="ES206" s="4"/>
      <c r="ET206" s="4"/>
      <c r="EU206" s="4"/>
      <c r="EV206" s="4"/>
      <c r="EW206" s="4"/>
      <c r="EX206" s="4"/>
      <c r="EY206" s="4"/>
      <c r="EZ206" s="4"/>
      <c r="FA206" s="4"/>
      <c r="FB206" s="4"/>
      <c r="FC206" s="4"/>
    </row>
    <row r="207" spans="1:159" ht="15" customHeight="1">
      <c r="A207" s="6">
        <v>3</v>
      </c>
      <c r="B207" s="41" t="str">
        <f>VLOOKUP(Ruimtestaat[[#This Row],[Code]],Locaties[[Code]:[Locatie]],2,FALSE)</f>
        <v xml:space="preserve">Lyceum Oudehoven </v>
      </c>
      <c r="C207" s="41" t="str">
        <f>VLOOKUP(Ruimtestaat[[#This Row],[Code]],Locaties[#All],3,FALSE)</f>
        <v>Hoefslag 4</v>
      </c>
      <c r="D207" s="41" t="str">
        <f>VLOOKUP(Ruimtestaat[[#This Row],[Code]],Locaties[#All],4,FALSE)</f>
        <v>Gorinchem</v>
      </c>
      <c r="E207" s="32" t="s">
        <v>208</v>
      </c>
      <c r="F207" s="32"/>
      <c r="G207" s="122" t="s">
        <v>210</v>
      </c>
      <c r="H207" s="34" t="s">
        <v>213</v>
      </c>
      <c r="I207" s="6">
        <v>14</v>
      </c>
      <c r="J207" s="42" t="str">
        <f>VLOOKUP(Ruimtestaat[[#This Row],[Ruimte code]],Ruimtegroepen[[#All],[Code]:[Ruimte omschrijving]],2,FALSE)</f>
        <v>Praktijklokalen</v>
      </c>
      <c r="K207" s="32" t="s">
        <v>18</v>
      </c>
      <c r="L207" s="34" t="s">
        <v>124</v>
      </c>
      <c r="M207" s="124">
        <v>56</v>
      </c>
      <c r="N207" s="125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  <c r="DC207" s="4"/>
      <c r="DD207" s="4"/>
      <c r="DE207" s="4"/>
      <c r="DF207" s="4"/>
      <c r="DG207" s="4"/>
      <c r="DH207" s="4"/>
      <c r="DI207" s="4"/>
      <c r="DJ207" s="4"/>
      <c r="DK207" s="4"/>
      <c r="DL207" s="4"/>
      <c r="DM207" s="4"/>
      <c r="DN207" s="4"/>
      <c r="DO207" s="4"/>
      <c r="DP207" s="4"/>
      <c r="DQ207" s="4"/>
      <c r="DR207" s="4"/>
      <c r="DS207" s="4"/>
      <c r="DT207" s="4"/>
      <c r="DU207" s="4"/>
      <c r="DV207" s="4"/>
      <c r="DW207" s="4"/>
      <c r="DX207" s="4"/>
      <c r="DY207" s="4"/>
      <c r="DZ207" s="4"/>
      <c r="EA207" s="4"/>
      <c r="EB207" s="4"/>
      <c r="EC207" s="4"/>
      <c r="ED207" s="4"/>
      <c r="EE207" s="4"/>
      <c r="EF207" s="4"/>
      <c r="EG207" s="4"/>
      <c r="EH207" s="4"/>
      <c r="EI207" s="4"/>
      <c r="EJ207" s="4"/>
      <c r="EK207" s="4"/>
      <c r="EL207" s="4"/>
      <c r="EM207" s="4"/>
      <c r="EN207" s="4"/>
      <c r="EO207" s="4"/>
      <c r="EP207" s="4"/>
      <c r="EQ207" s="4"/>
      <c r="ER207" s="4"/>
      <c r="ES207" s="4"/>
      <c r="ET207" s="4"/>
      <c r="EU207" s="4"/>
      <c r="EV207" s="4"/>
      <c r="EW207" s="4"/>
      <c r="EX207" s="4"/>
      <c r="EY207" s="4"/>
      <c r="EZ207" s="4"/>
      <c r="FA207" s="4"/>
      <c r="FB207" s="4"/>
      <c r="FC207" s="4"/>
    </row>
    <row r="208" spans="1:159" ht="15" customHeight="1">
      <c r="A208" s="6">
        <v>3</v>
      </c>
      <c r="B208" s="41" t="str">
        <f>VLOOKUP(Ruimtestaat[[#This Row],[Code]],Locaties[[Code]:[Locatie]],2,FALSE)</f>
        <v xml:space="preserve">Lyceum Oudehoven </v>
      </c>
      <c r="C208" s="41" t="str">
        <f>VLOOKUP(Ruimtestaat[[#This Row],[Code]],Locaties[#All],3,FALSE)</f>
        <v>Hoefslag 4</v>
      </c>
      <c r="D208" s="41" t="str">
        <f>VLOOKUP(Ruimtestaat[[#This Row],[Code]],Locaties[#All],4,FALSE)</f>
        <v>Gorinchem</v>
      </c>
      <c r="E208" s="32" t="s">
        <v>208</v>
      </c>
      <c r="F208" s="32"/>
      <c r="G208" s="122" t="s">
        <v>211</v>
      </c>
      <c r="H208" s="34" t="s">
        <v>214</v>
      </c>
      <c r="I208" s="32">
        <v>14</v>
      </c>
      <c r="J208" s="42" t="str">
        <f>VLOOKUP(Ruimtestaat[[#This Row],[Ruimte code]],Ruimtegroepen[[#All],[Code]:[Ruimte omschrijving]],2,FALSE)</f>
        <v>Praktijklokalen</v>
      </c>
      <c r="K208" s="32" t="s">
        <v>18</v>
      </c>
      <c r="L208" s="34" t="s">
        <v>124</v>
      </c>
      <c r="M208" s="124">
        <v>12</v>
      </c>
      <c r="N208" s="32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  <c r="DC208" s="4"/>
      <c r="DD208" s="4"/>
      <c r="DE208" s="4"/>
      <c r="DF208" s="4"/>
      <c r="DG208" s="4"/>
      <c r="DH208" s="4"/>
      <c r="DI208" s="4"/>
      <c r="DJ208" s="4"/>
      <c r="DK208" s="4"/>
      <c r="DL208" s="4"/>
      <c r="DM208" s="4"/>
      <c r="DN208" s="4"/>
      <c r="DO208" s="4"/>
      <c r="DP208" s="4"/>
      <c r="DQ208" s="4"/>
      <c r="DR208" s="4"/>
      <c r="DS208" s="4"/>
      <c r="DT208" s="4"/>
      <c r="DU208" s="4"/>
      <c r="DV208" s="4"/>
      <c r="DW208" s="4"/>
      <c r="DX208" s="4"/>
      <c r="DY208" s="4"/>
      <c r="DZ208" s="4"/>
      <c r="EA208" s="4"/>
      <c r="EB208" s="4"/>
      <c r="EC208" s="4"/>
      <c r="ED208" s="4"/>
      <c r="EE208" s="4"/>
      <c r="EF208" s="4"/>
      <c r="EG208" s="4"/>
      <c r="EH208" s="4"/>
      <c r="EI208" s="4"/>
      <c r="EJ208" s="4"/>
      <c r="EK208" s="4"/>
      <c r="EL208" s="4"/>
      <c r="EM208" s="4"/>
      <c r="EN208" s="4"/>
      <c r="EO208" s="4"/>
      <c r="EP208" s="4"/>
      <c r="EQ208" s="4"/>
      <c r="ER208" s="4"/>
      <c r="ES208" s="4"/>
      <c r="ET208" s="4"/>
      <c r="EU208" s="4"/>
      <c r="EV208" s="4"/>
      <c r="EW208" s="4"/>
      <c r="EX208" s="4"/>
      <c r="EY208" s="4"/>
      <c r="EZ208" s="4"/>
      <c r="FA208" s="4"/>
      <c r="FB208" s="4"/>
      <c r="FC208" s="4"/>
    </row>
    <row r="209" spans="1:159" ht="15" customHeight="1">
      <c r="A209" s="6">
        <v>3</v>
      </c>
      <c r="B209" s="41" t="str">
        <f>VLOOKUP(Ruimtestaat[[#This Row],[Code]],Locaties[[Code]:[Locatie]],2,FALSE)</f>
        <v xml:space="preserve">Lyceum Oudehoven </v>
      </c>
      <c r="C209" s="41" t="str">
        <f>VLOOKUP(Ruimtestaat[[#This Row],[Code]],Locaties[#All],3,FALSE)</f>
        <v>Hoefslag 4</v>
      </c>
      <c r="D209" s="41" t="str">
        <f>VLOOKUP(Ruimtestaat[[#This Row],[Code]],Locaties[#All],4,FALSE)</f>
        <v>Gorinchem</v>
      </c>
      <c r="E209" s="32" t="s">
        <v>208</v>
      </c>
      <c r="F209" s="32"/>
      <c r="G209" s="122" t="s">
        <v>212</v>
      </c>
      <c r="H209" s="34" t="s">
        <v>214</v>
      </c>
      <c r="I209" s="6">
        <v>14</v>
      </c>
      <c r="J209" s="42" t="str">
        <f>VLOOKUP(Ruimtestaat[[#This Row],[Ruimte code]],Ruimtegroepen[[#All],[Code]:[Ruimte omschrijving]],2,FALSE)</f>
        <v>Praktijklokalen</v>
      </c>
      <c r="K209" s="32" t="s">
        <v>18</v>
      </c>
      <c r="L209" s="34" t="s">
        <v>124</v>
      </c>
      <c r="M209" s="124">
        <v>12</v>
      </c>
      <c r="N209" s="125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/>
      <c r="DC209" s="4"/>
      <c r="DD209" s="4"/>
      <c r="DE209" s="4"/>
      <c r="DF209" s="4"/>
      <c r="DG209" s="4"/>
      <c r="DH209" s="4"/>
      <c r="DI209" s="4"/>
      <c r="DJ209" s="4"/>
      <c r="DK209" s="4"/>
      <c r="DL209" s="4"/>
      <c r="DM209" s="4"/>
      <c r="DN209" s="4"/>
      <c r="DO209" s="4"/>
      <c r="DP209" s="4"/>
      <c r="DQ209" s="4"/>
      <c r="DR209" s="4"/>
      <c r="DS209" s="4"/>
      <c r="DT209" s="4"/>
      <c r="DU209" s="4"/>
      <c r="DV209" s="4"/>
      <c r="DW209" s="4"/>
      <c r="DX209" s="4"/>
      <c r="DY209" s="4"/>
      <c r="DZ209" s="4"/>
      <c r="EA209" s="4"/>
      <c r="EB209" s="4"/>
      <c r="EC209" s="4"/>
      <c r="ED209" s="4"/>
      <c r="EE209" s="4"/>
      <c r="EF209" s="4"/>
      <c r="EG209" s="4"/>
      <c r="EH209" s="4"/>
      <c r="EI209" s="4"/>
      <c r="EJ209" s="4"/>
      <c r="EK209" s="4"/>
      <c r="EL209" s="4"/>
      <c r="EM209" s="4"/>
      <c r="EN209" s="4"/>
      <c r="EO209" s="4"/>
      <c r="EP209" s="4"/>
      <c r="EQ209" s="4"/>
      <c r="ER209" s="4"/>
      <c r="ES209" s="4"/>
      <c r="ET209" s="4"/>
      <c r="EU209" s="4"/>
      <c r="EV209" s="4"/>
      <c r="EW209" s="4"/>
      <c r="EX209" s="4"/>
      <c r="EY209" s="4"/>
      <c r="EZ209" s="4"/>
      <c r="FA209" s="4"/>
      <c r="FB209" s="4"/>
      <c r="FC209" s="4"/>
    </row>
    <row r="210" spans="1:159" ht="15" customHeight="1">
      <c r="A210" s="6">
        <v>3</v>
      </c>
      <c r="B210" s="41" t="str">
        <f>VLOOKUP(Ruimtestaat[[#This Row],[Code]],Locaties[[Code]:[Locatie]],2,FALSE)</f>
        <v xml:space="preserve">Lyceum Oudehoven </v>
      </c>
      <c r="C210" s="41" t="str">
        <f>VLOOKUP(Ruimtestaat[[#This Row],[Code]],Locaties[#All],3,FALSE)</f>
        <v>Hoefslag 4</v>
      </c>
      <c r="D210" s="41" t="str">
        <f>VLOOKUP(Ruimtestaat[[#This Row],[Code]],Locaties[#All],4,FALSE)</f>
        <v>Gorinchem</v>
      </c>
      <c r="E210" s="32" t="s">
        <v>208</v>
      </c>
      <c r="F210" s="32"/>
      <c r="G210" s="122" t="s">
        <v>215</v>
      </c>
      <c r="H210" s="34" t="s">
        <v>216</v>
      </c>
      <c r="I210" s="6">
        <v>14</v>
      </c>
      <c r="J210" s="42" t="str">
        <f>VLOOKUP(Ruimtestaat[[#This Row],[Ruimte code]],Ruimtegroepen[[#All],[Code]:[Ruimte omschrijving]],2,FALSE)</f>
        <v>Praktijklokalen</v>
      </c>
      <c r="K210" s="32" t="s">
        <v>17</v>
      </c>
      <c r="L210" s="34" t="s">
        <v>6</v>
      </c>
      <c r="M210" s="124">
        <v>100</v>
      </c>
      <c r="N210" s="125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  <c r="DC210" s="4"/>
      <c r="DD210" s="4"/>
      <c r="DE210" s="4"/>
      <c r="DF210" s="4"/>
      <c r="DG210" s="4"/>
      <c r="DH210" s="4"/>
      <c r="DI210" s="4"/>
      <c r="DJ210" s="4"/>
      <c r="DK210" s="4"/>
      <c r="DL210" s="4"/>
      <c r="DM210" s="4"/>
      <c r="DN210" s="4"/>
      <c r="DO210" s="4"/>
      <c r="DP210" s="4"/>
      <c r="DQ210" s="4"/>
      <c r="DR210" s="4"/>
      <c r="DS210" s="4"/>
      <c r="DT210" s="4"/>
      <c r="DU210" s="4"/>
      <c r="DV210" s="4"/>
      <c r="DW210" s="4"/>
      <c r="DX210" s="4"/>
      <c r="DY210" s="4"/>
      <c r="DZ210" s="4"/>
      <c r="EA210" s="4"/>
      <c r="EB210" s="4"/>
      <c r="EC210" s="4"/>
      <c r="ED210" s="4"/>
      <c r="EE210" s="4"/>
      <c r="EF210" s="4"/>
      <c r="EG210" s="4"/>
      <c r="EH210" s="4"/>
      <c r="EI210" s="4"/>
      <c r="EJ210" s="4"/>
      <c r="EK210" s="4"/>
      <c r="EL210" s="4"/>
      <c r="EM210" s="4"/>
      <c r="EN210" s="4"/>
      <c r="EO210" s="4"/>
      <c r="EP210" s="4"/>
      <c r="EQ210" s="4"/>
      <c r="ER210" s="4"/>
      <c r="ES210" s="4"/>
      <c r="ET210" s="4"/>
      <c r="EU210" s="4"/>
      <c r="EV210" s="4"/>
      <c r="EW210" s="4"/>
      <c r="EX210" s="4"/>
      <c r="EY210" s="4"/>
      <c r="EZ210" s="4"/>
      <c r="FA210" s="4"/>
      <c r="FB210" s="4"/>
      <c r="FC210" s="4"/>
    </row>
    <row r="211" spans="1:159" ht="15" customHeight="1">
      <c r="A211" s="6">
        <v>3</v>
      </c>
      <c r="B211" s="41" t="str">
        <f>VLOOKUP(Ruimtestaat[[#This Row],[Code]],Locaties[[Code]:[Locatie]],2,FALSE)</f>
        <v xml:space="preserve">Lyceum Oudehoven </v>
      </c>
      <c r="C211" s="41" t="str">
        <f>VLOOKUP(Ruimtestaat[[#This Row],[Code]],Locaties[#All],3,FALSE)</f>
        <v>Hoefslag 4</v>
      </c>
      <c r="D211" s="41" t="str">
        <f>VLOOKUP(Ruimtestaat[[#This Row],[Code]],Locaties[#All],4,FALSE)</f>
        <v>Gorinchem</v>
      </c>
      <c r="E211" s="32" t="s">
        <v>208</v>
      </c>
      <c r="F211" s="32"/>
      <c r="G211" s="122" t="s">
        <v>217</v>
      </c>
      <c r="H211" s="34" t="s">
        <v>219</v>
      </c>
      <c r="I211" s="6">
        <v>14</v>
      </c>
      <c r="J211" s="42" t="str">
        <f>VLOOKUP(Ruimtestaat[[#This Row],[Ruimte code]],Ruimtegroepen[[#All],[Code]:[Ruimte omschrijving]],2,FALSE)</f>
        <v>Praktijklokalen</v>
      </c>
      <c r="K211" s="32" t="s">
        <v>18</v>
      </c>
      <c r="L211" s="34" t="s">
        <v>124</v>
      </c>
      <c r="M211" s="124">
        <v>76</v>
      </c>
      <c r="N211" s="32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  <c r="DE211" s="4"/>
      <c r="DF211" s="4"/>
      <c r="DG211" s="4"/>
      <c r="DH211" s="4"/>
      <c r="DI211" s="4"/>
      <c r="DJ211" s="4"/>
      <c r="DK211" s="4"/>
      <c r="DL211" s="4"/>
      <c r="DM211" s="4"/>
      <c r="DN211" s="4"/>
      <c r="DO211" s="4"/>
      <c r="DP211" s="4"/>
      <c r="DQ211" s="4"/>
      <c r="DR211" s="4"/>
      <c r="DS211" s="4"/>
      <c r="DT211" s="4"/>
      <c r="DU211" s="4"/>
      <c r="DV211" s="4"/>
      <c r="DW211" s="4"/>
      <c r="DX211" s="4"/>
      <c r="DY211" s="4"/>
      <c r="DZ211" s="4"/>
      <c r="EA211" s="4"/>
      <c r="EB211" s="4"/>
      <c r="EC211" s="4"/>
      <c r="ED211" s="4"/>
      <c r="EE211" s="4"/>
      <c r="EF211" s="4"/>
      <c r="EG211" s="4"/>
      <c r="EH211" s="4"/>
      <c r="EI211" s="4"/>
      <c r="EJ211" s="4"/>
      <c r="EK211" s="4"/>
      <c r="EL211" s="4"/>
      <c r="EM211" s="4"/>
      <c r="EN211" s="4"/>
      <c r="EO211" s="4"/>
      <c r="EP211" s="4"/>
      <c r="EQ211" s="4"/>
      <c r="ER211" s="4"/>
      <c r="ES211" s="4"/>
      <c r="ET211" s="4"/>
      <c r="EU211" s="4"/>
      <c r="EV211" s="4"/>
      <c r="EW211" s="4"/>
      <c r="EX211" s="4"/>
      <c r="EY211" s="4"/>
      <c r="EZ211" s="4"/>
      <c r="FA211" s="4"/>
      <c r="FB211" s="4"/>
      <c r="FC211" s="4"/>
    </row>
    <row r="212" spans="1:159" ht="15" customHeight="1">
      <c r="A212" s="6">
        <v>3</v>
      </c>
      <c r="B212" s="41" t="str">
        <f>VLOOKUP(Ruimtestaat[[#This Row],[Code]],Locaties[[Code]:[Locatie]],2,FALSE)</f>
        <v xml:space="preserve">Lyceum Oudehoven </v>
      </c>
      <c r="C212" s="41" t="str">
        <f>VLOOKUP(Ruimtestaat[[#This Row],[Code]],Locaties[#All],3,FALSE)</f>
        <v>Hoefslag 4</v>
      </c>
      <c r="D212" s="41" t="str">
        <f>VLOOKUP(Ruimtestaat[[#This Row],[Code]],Locaties[#All],4,FALSE)</f>
        <v>Gorinchem</v>
      </c>
      <c r="E212" s="32" t="s">
        <v>208</v>
      </c>
      <c r="F212" s="32"/>
      <c r="G212" s="126" t="s">
        <v>220</v>
      </c>
      <c r="H212" s="42" t="s">
        <v>221</v>
      </c>
      <c r="I212" s="6">
        <v>14</v>
      </c>
      <c r="J212" s="42" t="str">
        <f>VLOOKUP(Ruimtestaat[[#This Row],[Ruimte code]],Ruimtegroepen[[#All],[Code]:[Ruimte omschrijving]],2,FALSE)</f>
        <v>Praktijklokalen</v>
      </c>
      <c r="K212" s="32" t="s">
        <v>18</v>
      </c>
      <c r="L212" s="34" t="s">
        <v>124</v>
      </c>
      <c r="M212" s="124">
        <v>114</v>
      </c>
      <c r="N212" s="125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/>
      <c r="DC212" s="4"/>
      <c r="DD212" s="4"/>
      <c r="DE212" s="4"/>
      <c r="DF212" s="4"/>
      <c r="DG212" s="4"/>
      <c r="DH212" s="4"/>
      <c r="DI212" s="4"/>
      <c r="DJ212" s="4"/>
      <c r="DK212" s="4"/>
      <c r="DL212" s="4"/>
      <c r="DM212" s="4"/>
      <c r="DN212" s="4"/>
      <c r="DO212" s="4"/>
      <c r="DP212" s="4"/>
      <c r="DQ212" s="4"/>
      <c r="DR212" s="4"/>
      <c r="DS212" s="4"/>
      <c r="DT212" s="4"/>
      <c r="DU212" s="4"/>
      <c r="DV212" s="4"/>
      <c r="DW212" s="4"/>
      <c r="DX212" s="4"/>
      <c r="DY212" s="4"/>
      <c r="DZ212" s="4"/>
      <c r="EA212" s="4"/>
      <c r="EB212" s="4"/>
      <c r="EC212" s="4"/>
      <c r="ED212" s="4"/>
      <c r="EE212" s="4"/>
      <c r="EF212" s="4"/>
      <c r="EG212" s="4"/>
      <c r="EH212" s="4"/>
      <c r="EI212" s="4"/>
      <c r="EJ212" s="4"/>
      <c r="EK212" s="4"/>
      <c r="EL212" s="4"/>
      <c r="EM212" s="4"/>
      <c r="EN212" s="4"/>
      <c r="EO212" s="4"/>
      <c r="EP212" s="4"/>
      <c r="EQ212" s="4"/>
      <c r="ER212" s="4"/>
      <c r="ES212" s="4"/>
      <c r="ET212" s="4"/>
      <c r="EU212" s="4"/>
      <c r="EV212" s="4"/>
      <c r="EW212" s="4"/>
      <c r="EX212" s="4"/>
      <c r="EY212" s="4"/>
      <c r="EZ212" s="4"/>
      <c r="FA212" s="4"/>
      <c r="FB212" s="4"/>
      <c r="FC212" s="4"/>
    </row>
    <row r="213" spans="1:159" ht="15" customHeight="1">
      <c r="A213" s="6">
        <v>3</v>
      </c>
      <c r="B213" s="41" t="str">
        <f>VLOOKUP(Ruimtestaat[[#This Row],[Code]],Locaties[[Code]:[Locatie]],2,FALSE)</f>
        <v xml:space="preserve">Lyceum Oudehoven </v>
      </c>
      <c r="C213" s="41" t="str">
        <f>VLOOKUP(Ruimtestaat[[#This Row],[Code]],Locaties[#All],3,FALSE)</f>
        <v>Hoefslag 4</v>
      </c>
      <c r="D213" s="41" t="str">
        <f>VLOOKUP(Ruimtestaat[[#This Row],[Code]],Locaties[#All],4,FALSE)</f>
        <v>Gorinchem</v>
      </c>
      <c r="E213" s="32" t="s">
        <v>208</v>
      </c>
      <c r="F213" s="32"/>
      <c r="G213" s="126" t="s">
        <v>222</v>
      </c>
      <c r="H213" s="42" t="s">
        <v>213</v>
      </c>
      <c r="I213" s="6">
        <v>14</v>
      </c>
      <c r="J213" s="42" t="str">
        <f>VLOOKUP(Ruimtestaat[[#This Row],[Ruimte code]],Ruimtegroepen[[#All],[Code]:[Ruimte omschrijving]],2,FALSE)</f>
        <v>Praktijklokalen</v>
      </c>
      <c r="K213" s="32" t="s">
        <v>18</v>
      </c>
      <c r="L213" s="34" t="s">
        <v>124</v>
      </c>
      <c r="M213" s="124">
        <v>48</v>
      </c>
      <c r="N213" s="125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  <c r="DC213" s="4"/>
      <c r="DD213" s="4"/>
      <c r="DE213" s="4"/>
      <c r="DF213" s="4"/>
      <c r="DG213" s="4"/>
      <c r="DH213" s="4"/>
      <c r="DI213" s="4"/>
      <c r="DJ213" s="4"/>
      <c r="DK213" s="4"/>
      <c r="DL213" s="4"/>
      <c r="DM213" s="4"/>
      <c r="DN213" s="4"/>
      <c r="DO213" s="4"/>
      <c r="DP213" s="4"/>
      <c r="DQ213" s="4"/>
      <c r="DR213" s="4"/>
      <c r="DS213" s="4"/>
      <c r="DT213" s="4"/>
      <c r="DU213" s="4"/>
      <c r="DV213" s="4"/>
      <c r="DW213" s="4"/>
      <c r="DX213" s="4"/>
      <c r="DY213" s="4"/>
      <c r="DZ213" s="4"/>
      <c r="EA213" s="4"/>
      <c r="EB213" s="4"/>
      <c r="EC213" s="4"/>
      <c r="ED213" s="4"/>
      <c r="EE213" s="4"/>
      <c r="EF213" s="4"/>
      <c r="EG213" s="4"/>
      <c r="EH213" s="4"/>
      <c r="EI213" s="4"/>
      <c r="EJ213" s="4"/>
      <c r="EK213" s="4"/>
      <c r="EL213" s="4"/>
      <c r="EM213" s="4"/>
      <c r="EN213" s="4"/>
      <c r="EO213" s="4"/>
      <c r="EP213" s="4"/>
      <c r="EQ213" s="4"/>
      <c r="ER213" s="4"/>
      <c r="ES213" s="4"/>
      <c r="ET213" s="4"/>
      <c r="EU213" s="4"/>
      <c r="EV213" s="4"/>
      <c r="EW213" s="4"/>
      <c r="EX213" s="4"/>
      <c r="EY213" s="4"/>
      <c r="EZ213" s="4"/>
      <c r="FA213" s="4"/>
      <c r="FB213" s="4"/>
      <c r="FC213" s="4"/>
    </row>
    <row r="214" spans="1:159" ht="15" customHeight="1">
      <c r="A214" s="6">
        <v>3</v>
      </c>
      <c r="B214" s="41" t="str">
        <f>VLOOKUP(Ruimtestaat[[#This Row],[Code]],Locaties[[Code]:[Locatie]],2,FALSE)</f>
        <v xml:space="preserve">Lyceum Oudehoven </v>
      </c>
      <c r="C214" s="41" t="str">
        <f>VLOOKUP(Ruimtestaat[[#This Row],[Code]],Locaties[#All],3,FALSE)</f>
        <v>Hoefslag 4</v>
      </c>
      <c r="D214" s="41" t="str">
        <f>VLOOKUP(Ruimtestaat[[#This Row],[Code]],Locaties[#All],4,FALSE)</f>
        <v>Gorinchem</v>
      </c>
      <c r="E214" s="32" t="s">
        <v>208</v>
      </c>
      <c r="F214" s="32"/>
      <c r="G214" s="126" t="s">
        <v>223</v>
      </c>
      <c r="H214" s="42" t="s">
        <v>140</v>
      </c>
      <c r="I214" s="6">
        <v>10</v>
      </c>
      <c r="J214" s="42" t="str">
        <f>VLOOKUP(Ruimtestaat[[#This Row],[Ruimte code]],Ruimtegroepen[[#All],[Code]:[Ruimte omschrijving]],2,FALSE)</f>
        <v>Trappenhuizen/lift</v>
      </c>
      <c r="K214" s="32" t="s">
        <v>19</v>
      </c>
      <c r="L214" s="34" t="s">
        <v>28</v>
      </c>
      <c r="M214" s="124">
        <v>22</v>
      </c>
      <c r="N214" s="32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4"/>
      <c r="DC214" s="4"/>
      <c r="DD214" s="4"/>
      <c r="DE214" s="4"/>
      <c r="DF214" s="4"/>
      <c r="DG214" s="4"/>
      <c r="DH214" s="4"/>
      <c r="DI214" s="4"/>
      <c r="DJ214" s="4"/>
      <c r="DK214" s="4"/>
      <c r="DL214" s="4"/>
      <c r="DM214" s="4"/>
      <c r="DN214" s="4"/>
      <c r="DO214" s="4"/>
      <c r="DP214" s="4"/>
      <c r="DQ214" s="4"/>
      <c r="DR214" s="4"/>
      <c r="DS214" s="4"/>
      <c r="DT214" s="4"/>
      <c r="DU214" s="4"/>
      <c r="DV214" s="4"/>
      <c r="DW214" s="4"/>
      <c r="DX214" s="4"/>
      <c r="DY214" s="4"/>
      <c r="DZ214" s="4"/>
      <c r="EA214" s="4"/>
      <c r="EB214" s="4"/>
      <c r="EC214" s="4"/>
      <c r="ED214" s="4"/>
      <c r="EE214" s="4"/>
      <c r="EF214" s="4"/>
      <c r="EG214" s="4"/>
      <c r="EH214" s="4"/>
      <c r="EI214" s="4"/>
      <c r="EJ214" s="4"/>
      <c r="EK214" s="4"/>
      <c r="EL214" s="4"/>
      <c r="EM214" s="4"/>
      <c r="EN214" s="4"/>
      <c r="EO214" s="4"/>
      <c r="EP214" s="4"/>
      <c r="EQ214" s="4"/>
      <c r="ER214" s="4"/>
      <c r="ES214" s="4"/>
      <c r="ET214" s="4"/>
      <c r="EU214" s="4"/>
      <c r="EV214" s="4"/>
      <c r="EW214" s="4"/>
      <c r="EX214" s="4"/>
      <c r="EY214" s="4"/>
      <c r="EZ214" s="4"/>
      <c r="FA214" s="4"/>
      <c r="FB214" s="4"/>
      <c r="FC214" s="4"/>
    </row>
    <row r="215" spans="1:159" ht="15" customHeight="1">
      <c r="A215" s="6">
        <v>3</v>
      </c>
      <c r="B215" s="41" t="str">
        <f>VLOOKUP(Ruimtestaat[[#This Row],[Code]],Locaties[[Code]:[Locatie]],2,FALSE)</f>
        <v xml:space="preserve">Lyceum Oudehoven </v>
      </c>
      <c r="C215" s="41" t="str">
        <f>VLOOKUP(Ruimtestaat[[#This Row],[Code]],Locaties[#All],3,FALSE)</f>
        <v>Hoefslag 4</v>
      </c>
      <c r="D215" s="41" t="str">
        <f>VLOOKUP(Ruimtestaat[[#This Row],[Code]],Locaties[#All],4,FALSE)</f>
        <v>Gorinchem</v>
      </c>
      <c r="E215" s="32" t="s">
        <v>208</v>
      </c>
      <c r="F215" s="32"/>
      <c r="G215" s="126" t="s">
        <v>218</v>
      </c>
      <c r="H215" s="42" t="s">
        <v>128</v>
      </c>
      <c r="I215" s="6">
        <v>6</v>
      </c>
      <c r="J215" s="42" t="str">
        <f>VLOOKUP(Ruimtestaat[[#This Row],[Ruimte code]],Ruimtegroepen[[#All],[Code]:[Ruimte omschrijving]],2,FALSE)</f>
        <v>Gangen/hallen</v>
      </c>
      <c r="K215" s="32" t="s">
        <v>18</v>
      </c>
      <c r="L215" s="34" t="s">
        <v>124</v>
      </c>
      <c r="M215" s="124">
        <v>78</v>
      </c>
      <c r="N215" s="125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4"/>
      <c r="DE215" s="4"/>
      <c r="DF215" s="4"/>
      <c r="DG215" s="4"/>
      <c r="DH215" s="4"/>
      <c r="DI215" s="4"/>
      <c r="DJ215" s="4"/>
      <c r="DK215" s="4"/>
      <c r="DL215" s="4"/>
      <c r="DM215" s="4"/>
      <c r="DN215" s="4"/>
      <c r="DO215" s="4"/>
      <c r="DP215" s="4"/>
      <c r="DQ215" s="4"/>
      <c r="DR215" s="4"/>
      <c r="DS215" s="4"/>
      <c r="DT215" s="4"/>
      <c r="DU215" s="4"/>
      <c r="DV215" s="4"/>
      <c r="DW215" s="4"/>
      <c r="DX215" s="4"/>
      <c r="DY215" s="4"/>
      <c r="DZ215" s="4"/>
      <c r="EA215" s="4"/>
      <c r="EB215" s="4"/>
      <c r="EC215" s="4"/>
      <c r="ED215" s="4"/>
      <c r="EE215" s="4"/>
      <c r="EF215" s="4"/>
      <c r="EG215" s="4"/>
      <c r="EH215" s="4"/>
      <c r="EI215" s="4"/>
      <c r="EJ215" s="4"/>
      <c r="EK215" s="4"/>
      <c r="EL215" s="4"/>
      <c r="EM215" s="4"/>
      <c r="EN215" s="4"/>
      <c r="EO215" s="4"/>
      <c r="EP215" s="4"/>
      <c r="EQ215" s="4"/>
      <c r="ER215" s="4"/>
      <c r="ES215" s="4"/>
      <c r="ET215" s="4"/>
      <c r="EU215" s="4"/>
      <c r="EV215" s="4"/>
      <c r="EW215" s="4"/>
      <c r="EX215" s="4"/>
      <c r="EY215" s="4"/>
      <c r="EZ215" s="4"/>
      <c r="FA215" s="4"/>
      <c r="FB215" s="4"/>
      <c r="FC215" s="4"/>
    </row>
    <row r="216" spans="1:159" ht="15" customHeight="1">
      <c r="A216" s="6">
        <v>3</v>
      </c>
      <c r="B216" s="41" t="str">
        <f>VLOOKUP(Ruimtestaat[[#This Row],[Code]],Locaties[[Code]:[Locatie]],2,FALSE)</f>
        <v xml:space="preserve">Lyceum Oudehoven </v>
      </c>
      <c r="C216" s="41" t="str">
        <f>VLOOKUP(Ruimtestaat[[#This Row],[Code]],Locaties[#All],3,FALSE)</f>
        <v>Hoefslag 4</v>
      </c>
      <c r="D216" s="41" t="str">
        <f>VLOOKUP(Ruimtestaat[[#This Row],[Code]],Locaties[#All],4,FALSE)</f>
        <v>Gorinchem</v>
      </c>
      <c r="E216" s="32" t="s">
        <v>208</v>
      </c>
      <c r="F216" s="32"/>
      <c r="G216" s="126" t="s">
        <v>224</v>
      </c>
      <c r="H216" s="42" t="s">
        <v>219</v>
      </c>
      <c r="I216" s="6">
        <v>14</v>
      </c>
      <c r="J216" s="42" t="str">
        <f>VLOOKUP(Ruimtestaat[[#This Row],[Ruimte code]],Ruimtegroepen[[#All],[Code]:[Ruimte omschrijving]],2,FALSE)</f>
        <v>Praktijklokalen</v>
      </c>
      <c r="K216" s="32" t="s">
        <v>20</v>
      </c>
      <c r="L216" s="34" t="s">
        <v>225</v>
      </c>
      <c r="M216" s="124">
        <v>95</v>
      </c>
      <c r="N216" s="125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  <c r="DD216" s="4"/>
      <c r="DE216" s="4"/>
      <c r="DF216" s="4"/>
      <c r="DG216" s="4"/>
      <c r="DH216" s="4"/>
      <c r="DI216" s="4"/>
      <c r="DJ216" s="4"/>
      <c r="DK216" s="4"/>
      <c r="DL216" s="4"/>
      <c r="DM216" s="4"/>
      <c r="DN216" s="4"/>
      <c r="DO216" s="4"/>
      <c r="DP216" s="4"/>
      <c r="DQ216" s="4"/>
      <c r="DR216" s="4"/>
      <c r="DS216" s="4"/>
      <c r="DT216" s="4"/>
      <c r="DU216" s="4"/>
      <c r="DV216" s="4"/>
      <c r="DW216" s="4"/>
      <c r="DX216" s="4"/>
      <c r="DY216" s="4"/>
      <c r="DZ216" s="4"/>
      <c r="EA216" s="4"/>
      <c r="EB216" s="4"/>
      <c r="EC216" s="4"/>
      <c r="ED216" s="4"/>
      <c r="EE216" s="4"/>
      <c r="EF216" s="4"/>
      <c r="EG216" s="4"/>
      <c r="EH216" s="4"/>
      <c r="EI216" s="4"/>
      <c r="EJ216" s="4"/>
      <c r="EK216" s="4"/>
      <c r="EL216" s="4"/>
      <c r="EM216" s="4"/>
      <c r="EN216" s="4"/>
      <c r="EO216" s="4"/>
      <c r="EP216" s="4"/>
      <c r="EQ216" s="4"/>
      <c r="ER216" s="4"/>
      <c r="ES216" s="4"/>
      <c r="ET216" s="4"/>
      <c r="EU216" s="4"/>
      <c r="EV216" s="4"/>
      <c r="EW216" s="4"/>
      <c r="EX216" s="4"/>
      <c r="EY216" s="4"/>
      <c r="EZ216" s="4"/>
      <c r="FA216" s="4"/>
      <c r="FB216" s="4"/>
      <c r="FC216" s="4"/>
    </row>
    <row r="217" spans="1:159" ht="15" customHeight="1">
      <c r="A217" s="6">
        <v>3</v>
      </c>
      <c r="B217" s="41" t="str">
        <f>VLOOKUP(Ruimtestaat[[#This Row],[Code]],Locaties[[Code]:[Locatie]],2,FALSE)</f>
        <v xml:space="preserve">Lyceum Oudehoven </v>
      </c>
      <c r="C217" s="41" t="str">
        <f>VLOOKUP(Ruimtestaat[[#This Row],[Code]],Locaties[#All],3,FALSE)</f>
        <v>Hoefslag 4</v>
      </c>
      <c r="D217" s="41" t="str">
        <f>VLOOKUP(Ruimtestaat[[#This Row],[Code]],Locaties[#All],4,FALSE)</f>
        <v>Gorinchem</v>
      </c>
      <c r="E217" s="32" t="s">
        <v>208</v>
      </c>
      <c r="F217" s="32"/>
      <c r="G217" s="126" t="s">
        <v>226</v>
      </c>
      <c r="H217" s="42" t="s">
        <v>227</v>
      </c>
      <c r="I217" s="6">
        <v>5</v>
      </c>
      <c r="J217" s="42" t="str">
        <f>VLOOKUP(Ruimtestaat[[#This Row],[Ruimte code]],Ruimtegroepen[[#All],[Code]:[Ruimte omschrijving]],2,FALSE)</f>
        <v>Sanitair</v>
      </c>
      <c r="K217" s="32" t="s">
        <v>19</v>
      </c>
      <c r="L217" s="34" t="s">
        <v>28</v>
      </c>
      <c r="M217" s="124">
        <v>13</v>
      </c>
      <c r="N217" s="32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  <c r="DD217" s="4"/>
      <c r="DE217" s="4"/>
      <c r="DF217" s="4"/>
      <c r="DG217" s="4"/>
      <c r="DH217" s="4"/>
      <c r="DI217" s="4"/>
      <c r="DJ217" s="4"/>
      <c r="DK217" s="4"/>
      <c r="DL217" s="4"/>
      <c r="DM217" s="4"/>
      <c r="DN217" s="4"/>
      <c r="DO217" s="4"/>
      <c r="DP217" s="4"/>
      <c r="DQ217" s="4"/>
      <c r="DR217" s="4"/>
      <c r="DS217" s="4"/>
      <c r="DT217" s="4"/>
      <c r="DU217" s="4"/>
      <c r="DV217" s="4"/>
      <c r="DW217" s="4"/>
      <c r="DX217" s="4"/>
      <c r="DY217" s="4"/>
      <c r="DZ217" s="4"/>
      <c r="EA217" s="4"/>
      <c r="EB217" s="4"/>
      <c r="EC217" s="4"/>
      <c r="ED217" s="4"/>
      <c r="EE217" s="4"/>
      <c r="EF217" s="4"/>
      <c r="EG217" s="4"/>
      <c r="EH217" s="4"/>
      <c r="EI217" s="4"/>
      <c r="EJ217" s="4"/>
      <c r="EK217" s="4"/>
      <c r="EL217" s="4"/>
      <c r="EM217" s="4"/>
      <c r="EN217" s="4"/>
      <c r="EO217" s="4"/>
      <c r="EP217" s="4"/>
      <c r="EQ217" s="4"/>
      <c r="ER217" s="4"/>
      <c r="ES217" s="4"/>
      <c r="ET217" s="4"/>
      <c r="EU217" s="4"/>
      <c r="EV217" s="4"/>
      <c r="EW217" s="4"/>
      <c r="EX217" s="4"/>
      <c r="EY217" s="4"/>
      <c r="EZ217" s="4"/>
      <c r="FA217" s="4"/>
      <c r="FB217" s="4"/>
      <c r="FC217" s="4"/>
    </row>
    <row r="218" spans="1:159" ht="15" customHeight="1">
      <c r="A218" s="6">
        <v>3</v>
      </c>
      <c r="B218" s="41" t="str">
        <f>VLOOKUP(Ruimtestaat[[#This Row],[Code]],Locaties[[Code]:[Locatie]],2,FALSE)</f>
        <v xml:space="preserve">Lyceum Oudehoven </v>
      </c>
      <c r="C218" s="41" t="str">
        <f>VLOOKUP(Ruimtestaat[[#This Row],[Code]],Locaties[#All],3,FALSE)</f>
        <v>Hoefslag 4</v>
      </c>
      <c r="D218" s="41" t="str">
        <f>VLOOKUP(Ruimtestaat[[#This Row],[Code]],Locaties[#All],4,FALSE)</f>
        <v>Gorinchem</v>
      </c>
      <c r="E218" s="32" t="s">
        <v>208</v>
      </c>
      <c r="F218" s="32"/>
      <c r="G218" s="126" t="s">
        <v>228</v>
      </c>
      <c r="H218" s="42" t="s">
        <v>229</v>
      </c>
      <c r="I218" s="6">
        <v>14</v>
      </c>
      <c r="J218" s="42" t="str">
        <f>VLOOKUP(Ruimtestaat[[#This Row],[Ruimte code]],Ruimtegroepen[[#All],[Code]:[Ruimte omschrijving]],2,FALSE)</f>
        <v>Praktijklokalen</v>
      </c>
      <c r="K218" s="32" t="s">
        <v>20</v>
      </c>
      <c r="L218" s="34" t="s">
        <v>225</v>
      </c>
      <c r="M218" s="124">
        <v>110</v>
      </c>
      <c r="N218" s="125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  <c r="DE218" s="4"/>
      <c r="DF218" s="4"/>
      <c r="DG218" s="4"/>
      <c r="DH218" s="4"/>
      <c r="DI218" s="4"/>
      <c r="DJ218" s="4"/>
      <c r="DK218" s="4"/>
      <c r="DL218" s="4"/>
      <c r="DM218" s="4"/>
      <c r="DN218" s="4"/>
      <c r="DO218" s="4"/>
      <c r="DP218" s="4"/>
      <c r="DQ218" s="4"/>
      <c r="DR218" s="4"/>
      <c r="DS218" s="4"/>
      <c r="DT218" s="4"/>
      <c r="DU218" s="4"/>
      <c r="DV218" s="4"/>
      <c r="DW218" s="4"/>
      <c r="DX218" s="4"/>
      <c r="DY218" s="4"/>
      <c r="DZ218" s="4"/>
      <c r="EA218" s="4"/>
      <c r="EB218" s="4"/>
      <c r="EC218" s="4"/>
      <c r="ED218" s="4"/>
      <c r="EE218" s="4"/>
      <c r="EF218" s="4"/>
      <c r="EG218" s="4"/>
      <c r="EH218" s="4"/>
      <c r="EI218" s="4"/>
      <c r="EJ218" s="4"/>
      <c r="EK218" s="4"/>
      <c r="EL218" s="4"/>
      <c r="EM218" s="4"/>
      <c r="EN218" s="4"/>
      <c r="EO218" s="4"/>
      <c r="EP218" s="4"/>
      <c r="EQ218" s="4"/>
      <c r="ER218" s="4"/>
      <c r="ES218" s="4"/>
      <c r="ET218" s="4"/>
      <c r="EU218" s="4"/>
      <c r="EV218" s="4"/>
      <c r="EW218" s="4"/>
      <c r="EX218" s="4"/>
      <c r="EY218" s="4"/>
      <c r="EZ218" s="4"/>
      <c r="FA218" s="4"/>
      <c r="FB218" s="4"/>
      <c r="FC218" s="4"/>
    </row>
    <row r="219" spans="1:159" ht="15" customHeight="1">
      <c r="A219" s="6">
        <v>3</v>
      </c>
      <c r="B219" s="41" t="str">
        <f>VLOOKUP(Ruimtestaat[[#This Row],[Code]],Locaties[[Code]:[Locatie]],2,FALSE)</f>
        <v xml:space="preserve">Lyceum Oudehoven </v>
      </c>
      <c r="C219" s="41" t="str">
        <f>VLOOKUP(Ruimtestaat[[#This Row],[Code]],Locaties[#All],3,FALSE)</f>
        <v>Hoefslag 4</v>
      </c>
      <c r="D219" s="41" t="str">
        <f>VLOOKUP(Ruimtestaat[[#This Row],[Code]],Locaties[#All],4,FALSE)</f>
        <v>Gorinchem</v>
      </c>
      <c r="E219" s="32" t="s">
        <v>208</v>
      </c>
      <c r="F219" s="32"/>
      <c r="G219" s="126" t="s">
        <v>230</v>
      </c>
      <c r="H219" s="42" t="s">
        <v>206</v>
      </c>
      <c r="I219" s="6">
        <v>5</v>
      </c>
      <c r="J219" s="42" t="str">
        <f>VLOOKUP(Ruimtestaat[[#This Row],[Ruimte code]],Ruimtegroepen[[#All],[Code]:[Ruimte omschrijving]],2,FALSE)</f>
        <v>Sanitair</v>
      </c>
      <c r="K219" s="32" t="s">
        <v>19</v>
      </c>
      <c r="L219" s="34" t="s">
        <v>28</v>
      </c>
      <c r="M219" s="124">
        <v>12</v>
      </c>
      <c r="N219" s="125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4"/>
      <c r="DE219" s="4"/>
      <c r="DF219" s="4"/>
      <c r="DG219" s="4"/>
      <c r="DH219" s="4"/>
      <c r="DI219" s="4"/>
      <c r="DJ219" s="4"/>
      <c r="DK219" s="4"/>
      <c r="DL219" s="4"/>
      <c r="DM219" s="4"/>
      <c r="DN219" s="4"/>
      <c r="DO219" s="4"/>
      <c r="DP219" s="4"/>
      <c r="DQ219" s="4"/>
      <c r="DR219" s="4"/>
      <c r="DS219" s="4"/>
      <c r="DT219" s="4"/>
      <c r="DU219" s="4"/>
      <c r="DV219" s="4"/>
      <c r="DW219" s="4"/>
      <c r="DX219" s="4"/>
      <c r="DY219" s="4"/>
      <c r="DZ219" s="4"/>
      <c r="EA219" s="4"/>
      <c r="EB219" s="4"/>
      <c r="EC219" s="4"/>
      <c r="ED219" s="4"/>
      <c r="EE219" s="4"/>
      <c r="EF219" s="4"/>
      <c r="EG219" s="4"/>
      <c r="EH219" s="4"/>
      <c r="EI219" s="4"/>
      <c r="EJ219" s="4"/>
      <c r="EK219" s="4"/>
      <c r="EL219" s="4"/>
      <c r="EM219" s="4"/>
      <c r="EN219" s="4"/>
      <c r="EO219" s="4"/>
      <c r="EP219" s="4"/>
      <c r="EQ219" s="4"/>
      <c r="ER219" s="4"/>
      <c r="ES219" s="4"/>
      <c r="ET219" s="4"/>
      <c r="EU219" s="4"/>
      <c r="EV219" s="4"/>
      <c r="EW219" s="4"/>
      <c r="EX219" s="4"/>
      <c r="EY219" s="4"/>
      <c r="EZ219" s="4"/>
      <c r="FA219" s="4"/>
      <c r="FB219" s="4"/>
      <c r="FC219" s="4"/>
    </row>
    <row r="220" spans="1:159" ht="15" customHeight="1">
      <c r="A220" s="6">
        <v>3</v>
      </c>
      <c r="B220" s="41" t="str">
        <f>VLOOKUP(Ruimtestaat[[#This Row],[Code]],Locaties[[Code]:[Locatie]],2,FALSE)</f>
        <v xml:space="preserve">Lyceum Oudehoven </v>
      </c>
      <c r="C220" s="41" t="str">
        <f>VLOOKUP(Ruimtestaat[[#This Row],[Code]],Locaties[#All],3,FALSE)</f>
        <v>Hoefslag 4</v>
      </c>
      <c r="D220" s="41" t="str">
        <f>VLOOKUP(Ruimtestaat[[#This Row],[Code]],Locaties[#All],4,FALSE)</f>
        <v>Gorinchem</v>
      </c>
      <c r="E220" s="32" t="s">
        <v>208</v>
      </c>
      <c r="F220" s="32"/>
      <c r="G220" s="126" t="s">
        <v>231</v>
      </c>
      <c r="H220" s="42" t="s">
        <v>149</v>
      </c>
      <c r="I220" s="6">
        <v>5</v>
      </c>
      <c r="J220" s="42" t="str">
        <f>VLOOKUP(Ruimtestaat[[#This Row],[Ruimte code]],Ruimtegroepen[[#All],[Code]:[Ruimte omschrijving]],2,FALSE)</f>
        <v>Sanitair</v>
      </c>
      <c r="K220" s="32" t="s">
        <v>19</v>
      </c>
      <c r="L220" s="34" t="s">
        <v>28</v>
      </c>
      <c r="M220" s="124">
        <v>12</v>
      </c>
      <c r="N220" s="32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4"/>
      <c r="DE220" s="4"/>
      <c r="DF220" s="4"/>
      <c r="DG220" s="4"/>
      <c r="DH220" s="4"/>
      <c r="DI220" s="4"/>
      <c r="DJ220" s="4"/>
      <c r="DK220" s="4"/>
      <c r="DL220" s="4"/>
      <c r="DM220" s="4"/>
      <c r="DN220" s="4"/>
      <c r="DO220" s="4"/>
      <c r="DP220" s="4"/>
      <c r="DQ220" s="4"/>
      <c r="DR220" s="4"/>
      <c r="DS220" s="4"/>
      <c r="DT220" s="4"/>
      <c r="DU220" s="4"/>
      <c r="DV220" s="4"/>
      <c r="DW220" s="4"/>
      <c r="DX220" s="4"/>
      <c r="DY220" s="4"/>
      <c r="DZ220" s="4"/>
      <c r="EA220" s="4"/>
      <c r="EB220" s="4"/>
      <c r="EC220" s="4"/>
      <c r="ED220" s="4"/>
      <c r="EE220" s="4"/>
      <c r="EF220" s="4"/>
      <c r="EG220" s="4"/>
      <c r="EH220" s="4"/>
      <c r="EI220" s="4"/>
      <c r="EJ220" s="4"/>
      <c r="EK220" s="4"/>
      <c r="EL220" s="4"/>
      <c r="EM220" s="4"/>
      <c r="EN220" s="4"/>
      <c r="EO220" s="4"/>
      <c r="EP220" s="4"/>
      <c r="EQ220" s="4"/>
      <c r="ER220" s="4"/>
      <c r="ES220" s="4"/>
      <c r="ET220" s="4"/>
      <c r="EU220" s="4"/>
      <c r="EV220" s="4"/>
      <c r="EW220" s="4"/>
      <c r="EX220" s="4"/>
      <c r="EY220" s="4"/>
      <c r="EZ220" s="4"/>
      <c r="FA220" s="4"/>
      <c r="FB220" s="4"/>
      <c r="FC220" s="4"/>
    </row>
    <row r="221" spans="1:159" ht="15" customHeight="1">
      <c r="A221" s="6">
        <v>3</v>
      </c>
      <c r="B221" s="41" t="str">
        <f>VLOOKUP(Ruimtestaat[[#This Row],[Code]],Locaties[[Code]:[Locatie]],2,FALSE)</f>
        <v xml:space="preserve">Lyceum Oudehoven </v>
      </c>
      <c r="C221" s="41" t="str">
        <f>VLOOKUP(Ruimtestaat[[#This Row],[Code]],Locaties[#All],3,FALSE)</f>
        <v>Hoefslag 4</v>
      </c>
      <c r="D221" s="41" t="str">
        <f>VLOOKUP(Ruimtestaat[[#This Row],[Code]],Locaties[#All],4,FALSE)</f>
        <v>Gorinchem</v>
      </c>
      <c r="E221" s="32" t="s">
        <v>208</v>
      </c>
      <c r="F221" s="32"/>
      <c r="G221" s="126" t="s">
        <v>232</v>
      </c>
      <c r="H221" s="42" t="s">
        <v>233</v>
      </c>
      <c r="I221" s="6">
        <v>6</v>
      </c>
      <c r="J221" s="42" t="str">
        <f>VLOOKUP(Ruimtestaat[[#This Row],[Ruimte code]],Ruimtegroepen[[#All],[Code]:[Ruimte omschrijving]],2,FALSE)</f>
        <v>Gangen/hallen</v>
      </c>
      <c r="K221" s="32" t="s">
        <v>18</v>
      </c>
      <c r="L221" s="34" t="s">
        <v>124</v>
      </c>
      <c r="M221" s="124">
        <v>116</v>
      </c>
      <c r="N221" s="125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D221" s="4"/>
      <c r="DE221" s="4"/>
      <c r="DF221" s="4"/>
      <c r="DG221" s="4"/>
      <c r="DH221" s="4"/>
      <c r="DI221" s="4"/>
      <c r="DJ221" s="4"/>
      <c r="DK221" s="4"/>
      <c r="DL221" s="4"/>
      <c r="DM221" s="4"/>
      <c r="DN221" s="4"/>
      <c r="DO221" s="4"/>
      <c r="DP221" s="4"/>
      <c r="DQ221" s="4"/>
      <c r="DR221" s="4"/>
      <c r="DS221" s="4"/>
      <c r="DT221" s="4"/>
      <c r="DU221" s="4"/>
      <c r="DV221" s="4"/>
      <c r="DW221" s="4"/>
      <c r="DX221" s="4"/>
      <c r="DY221" s="4"/>
      <c r="DZ221" s="4"/>
      <c r="EA221" s="4"/>
      <c r="EB221" s="4"/>
      <c r="EC221" s="4"/>
      <c r="ED221" s="4"/>
      <c r="EE221" s="4"/>
      <c r="EF221" s="4"/>
      <c r="EG221" s="4"/>
      <c r="EH221" s="4"/>
      <c r="EI221" s="4"/>
      <c r="EJ221" s="4"/>
      <c r="EK221" s="4"/>
      <c r="EL221" s="4"/>
      <c r="EM221" s="4"/>
      <c r="EN221" s="4"/>
      <c r="EO221" s="4"/>
      <c r="EP221" s="4"/>
      <c r="EQ221" s="4"/>
      <c r="ER221" s="4"/>
      <c r="ES221" s="4"/>
      <c r="ET221" s="4"/>
      <c r="EU221" s="4"/>
      <c r="EV221" s="4"/>
      <c r="EW221" s="4"/>
      <c r="EX221" s="4"/>
      <c r="EY221" s="4"/>
      <c r="EZ221" s="4"/>
      <c r="FA221" s="4"/>
      <c r="FB221" s="4"/>
      <c r="FC221" s="4"/>
    </row>
    <row r="222" spans="1:159" ht="15" customHeight="1">
      <c r="A222" s="6">
        <v>3</v>
      </c>
      <c r="B222" s="41" t="str">
        <f>VLOOKUP(Ruimtestaat[[#This Row],[Code]],Locaties[[Code]:[Locatie]],2,FALSE)</f>
        <v xml:space="preserve">Lyceum Oudehoven </v>
      </c>
      <c r="C222" s="41" t="str">
        <f>VLOOKUP(Ruimtestaat[[#This Row],[Code]],Locaties[#All],3,FALSE)</f>
        <v>Hoefslag 4</v>
      </c>
      <c r="D222" s="41" t="str">
        <f>VLOOKUP(Ruimtestaat[[#This Row],[Code]],Locaties[#All],4,FALSE)</f>
        <v>Gorinchem</v>
      </c>
      <c r="E222" s="32" t="s">
        <v>208</v>
      </c>
      <c r="F222" s="32"/>
      <c r="G222" s="126" t="s">
        <v>234</v>
      </c>
      <c r="H222" s="42" t="s">
        <v>235</v>
      </c>
      <c r="I222" s="6">
        <v>1</v>
      </c>
      <c r="J222" s="42" t="str">
        <f>VLOOKUP(Ruimtestaat[[#This Row],[Ruimte code]],Ruimtegroepen[[#All],[Code]:[Ruimte omschrijving]],2,FALSE)</f>
        <v>Magazijnen/bergingen</v>
      </c>
      <c r="K222" s="32" t="s">
        <v>18</v>
      </c>
      <c r="L222" s="34" t="s">
        <v>124</v>
      </c>
      <c r="M222" s="124">
        <v>37</v>
      </c>
      <c r="N222" s="125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4"/>
      <c r="DE222" s="4"/>
      <c r="DF222" s="4"/>
      <c r="DG222" s="4"/>
      <c r="DH222" s="4"/>
      <c r="DI222" s="4"/>
      <c r="DJ222" s="4"/>
      <c r="DK222" s="4"/>
      <c r="DL222" s="4"/>
      <c r="DM222" s="4"/>
      <c r="DN222" s="4"/>
      <c r="DO222" s="4"/>
      <c r="DP222" s="4"/>
      <c r="DQ222" s="4"/>
      <c r="DR222" s="4"/>
      <c r="DS222" s="4"/>
      <c r="DT222" s="4"/>
      <c r="DU222" s="4"/>
      <c r="DV222" s="4"/>
      <c r="DW222" s="4"/>
      <c r="DX222" s="4"/>
      <c r="DY222" s="4"/>
      <c r="DZ222" s="4"/>
      <c r="EA222" s="4"/>
      <c r="EB222" s="4"/>
      <c r="EC222" s="4"/>
      <c r="ED222" s="4"/>
      <c r="EE222" s="4"/>
      <c r="EF222" s="4"/>
      <c r="EG222" s="4"/>
      <c r="EH222" s="4"/>
      <c r="EI222" s="4"/>
      <c r="EJ222" s="4"/>
      <c r="EK222" s="4"/>
      <c r="EL222" s="4"/>
      <c r="EM222" s="4"/>
      <c r="EN222" s="4"/>
      <c r="EO222" s="4"/>
      <c r="EP222" s="4"/>
      <c r="EQ222" s="4"/>
      <c r="ER222" s="4"/>
      <c r="ES222" s="4"/>
      <c r="ET222" s="4"/>
      <c r="EU222" s="4"/>
      <c r="EV222" s="4"/>
      <c r="EW222" s="4"/>
      <c r="EX222" s="4"/>
      <c r="EY222" s="4"/>
      <c r="EZ222" s="4"/>
      <c r="FA222" s="4"/>
      <c r="FB222" s="4"/>
      <c r="FC222" s="4"/>
    </row>
    <row r="223" spans="1:159" ht="15" customHeight="1">
      <c r="A223" s="6">
        <v>3</v>
      </c>
      <c r="B223" s="41" t="str">
        <f>VLOOKUP(Ruimtestaat[[#This Row],[Code]],Locaties[[Code]:[Locatie]],2,FALSE)</f>
        <v xml:space="preserve">Lyceum Oudehoven </v>
      </c>
      <c r="C223" s="41" t="str">
        <f>VLOOKUP(Ruimtestaat[[#This Row],[Code]],Locaties[#All],3,FALSE)</f>
        <v>Hoefslag 4</v>
      </c>
      <c r="D223" s="41" t="str">
        <f>VLOOKUP(Ruimtestaat[[#This Row],[Code]],Locaties[#All],4,FALSE)</f>
        <v>Gorinchem</v>
      </c>
      <c r="E223" s="32" t="s">
        <v>208</v>
      </c>
      <c r="F223" s="32"/>
      <c r="G223" s="126" t="s">
        <v>236</v>
      </c>
      <c r="H223" s="42" t="s">
        <v>140</v>
      </c>
      <c r="I223" s="6">
        <v>10</v>
      </c>
      <c r="J223" s="42" t="str">
        <f>VLOOKUP(Ruimtestaat[[#This Row],[Ruimte code]],Ruimtegroepen[[#All],[Code]:[Ruimte omschrijving]],2,FALSE)</f>
        <v>Trappenhuizen/lift</v>
      </c>
      <c r="K223" s="32" t="s">
        <v>19</v>
      </c>
      <c r="L223" s="34" t="s">
        <v>28</v>
      </c>
      <c r="M223" s="124">
        <v>20</v>
      </c>
      <c r="N223" s="32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  <c r="DE223" s="4"/>
      <c r="DF223" s="4"/>
      <c r="DG223" s="4"/>
      <c r="DH223" s="4"/>
      <c r="DI223" s="4"/>
      <c r="DJ223" s="4"/>
      <c r="DK223" s="4"/>
      <c r="DL223" s="4"/>
      <c r="DM223" s="4"/>
      <c r="DN223" s="4"/>
      <c r="DO223" s="4"/>
      <c r="DP223" s="4"/>
      <c r="DQ223" s="4"/>
      <c r="DR223" s="4"/>
      <c r="DS223" s="4"/>
      <c r="DT223" s="4"/>
      <c r="DU223" s="4"/>
      <c r="DV223" s="4"/>
      <c r="DW223" s="4"/>
      <c r="DX223" s="4"/>
      <c r="DY223" s="4"/>
      <c r="DZ223" s="4"/>
      <c r="EA223" s="4"/>
      <c r="EB223" s="4"/>
      <c r="EC223" s="4"/>
      <c r="ED223" s="4"/>
      <c r="EE223" s="4"/>
      <c r="EF223" s="4"/>
      <c r="EG223" s="4"/>
      <c r="EH223" s="4"/>
      <c r="EI223" s="4"/>
      <c r="EJ223" s="4"/>
      <c r="EK223" s="4"/>
      <c r="EL223" s="4"/>
      <c r="EM223" s="4"/>
      <c r="EN223" s="4"/>
      <c r="EO223" s="4"/>
      <c r="EP223" s="4"/>
      <c r="EQ223" s="4"/>
      <c r="ER223" s="4"/>
      <c r="ES223" s="4"/>
      <c r="ET223" s="4"/>
      <c r="EU223" s="4"/>
      <c r="EV223" s="4"/>
      <c r="EW223" s="4"/>
      <c r="EX223" s="4"/>
      <c r="EY223" s="4"/>
      <c r="EZ223" s="4"/>
      <c r="FA223" s="4"/>
      <c r="FB223" s="4"/>
      <c r="FC223" s="4"/>
    </row>
    <row r="224" spans="1:159" ht="15" customHeight="1">
      <c r="A224" s="6">
        <v>4</v>
      </c>
      <c r="B224" s="41" t="str">
        <f>VLOOKUP(Ruimtestaat[[#This Row],[Code]],Locaties[[Code]:[Locatie]],2,FALSE)</f>
        <v>Uilenhof</v>
      </c>
      <c r="C224" s="41" t="str">
        <f>VLOOKUP(Ruimtestaat[[#This Row],[Code]],Locaties[#All],3,FALSE)</f>
        <v>Oude Hoven 8</v>
      </c>
      <c r="D224" s="41" t="str">
        <f>VLOOKUP(Ruimtestaat[[#This Row],[Code]],Locaties[#All],4,FALSE)</f>
        <v>Gorinchem</v>
      </c>
      <c r="E224" s="32"/>
      <c r="F224" s="32" t="s">
        <v>121</v>
      </c>
      <c r="G224" s="126" t="s">
        <v>627</v>
      </c>
      <c r="H224" s="42" t="s">
        <v>665</v>
      </c>
      <c r="I224" s="6">
        <v>16</v>
      </c>
      <c r="J224" s="42" t="str">
        <f>VLOOKUP(Ruimtestaat[[#This Row],[Ruimte code]],Ruimtegroepen[[#All],[Code]:[Ruimte omschrijving]],2,FALSE)</f>
        <v>Leslokalen</v>
      </c>
      <c r="K224" s="32" t="s">
        <v>20</v>
      </c>
      <c r="L224" s="34" t="s">
        <v>29</v>
      </c>
      <c r="M224" s="124">
        <v>59.3</v>
      </c>
      <c r="N224" s="32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  <c r="DD224" s="4"/>
      <c r="DE224" s="4"/>
      <c r="DF224" s="4"/>
      <c r="DG224" s="4"/>
      <c r="DH224" s="4"/>
      <c r="DI224" s="4"/>
      <c r="DJ224" s="4"/>
      <c r="DK224" s="4"/>
      <c r="DL224" s="4"/>
      <c r="DM224" s="4"/>
      <c r="DN224" s="4"/>
      <c r="DO224" s="4"/>
      <c r="DP224" s="4"/>
      <c r="DQ224" s="4"/>
      <c r="DR224" s="4"/>
      <c r="DS224" s="4"/>
      <c r="DT224" s="4"/>
      <c r="DU224" s="4"/>
      <c r="DV224" s="4"/>
      <c r="DW224" s="4"/>
      <c r="DX224" s="4"/>
      <c r="DY224" s="4"/>
      <c r="DZ224" s="4"/>
      <c r="EA224" s="4"/>
      <c r="EB224" s="4"/>
      <c r="EC224" s="4"/>
      <c r="ED224" s="4"/>
      <c r="EE224" s="4"/>
      <c r="EF224" s="4"/>
      <c r="EG224" s="4"/>
      <c r="EH224" s="4"/>
      <c r="EI224" s="4"/>
      <c r="EJ224" s="4"/>
      <c r="EK224" s="4"/>
      <c r="EL224" s="4"/>
      <c r="EM224" s="4"/>
      <c r="EN224" s="4"/>
      <c r="EO224" s="4"/>
      <c r="EP224" s="4"/>
      <c r="EQ224" s="4"/>
      <c r="ER224" s="4"/>
      <c r="ES224" s="4"/>
      <c r="ET224" s="4"/>
      <c r="EU224" s="4"/>
      <c r="EV224" s="4"/>
      <c r="EW224" s="4"/>
      <c r="EX224" s="4"/>
      <c r="EY224" s="4"/>
      <c r="EZ224" s="4"/>
      <c r="FA224" s="4"/>
      <c r="FB224" s="4"/>
      <c r="FC224" s="4"/>
    </row>
    <row r="225" spans="1:159" ht="15" customHeight="1">
      <c r="A225" s="6">
        <v>4</v>
      </c>
      <c r="B225" s="41" t="str">
        <f>VLOOKUP(Ruimtestaat[[#This Row],[Code]],Locaties[[Code]:[Locatie]],2,FALSE)</f>
        <v>Uilenhof</v>
      </c>
      <c r="C225" s="41" t="str">
        <f>VLOOKUP(Ruimtestaat[[#This Row],[Code]],Locaties[#All],3,FALSE)</f>
        <v>Oude Hoven 8</v>
      </c>
      <c r="D225" s="41" t="str">
        <f>VLOOKUP(Ruimtestaat[[#This Row],[Code]],Locaties[#All],4,FALSE)</f>
        <v>Gorinchem</v>
      </c>
      <c r="E225" s="32"/>
      <c r="F225" s="32" t="s">
        <v>121</v>
      </c>
      <c r="G225" s="126" t="s">
        <v>628</v>
      </c>
      <c r="H225" s="42" t="s">
        <v>666</v>
      </c>
      <c r="I225" s="6">
        <v>16</v>
      </c>
      <c r="J225" s="42" t="str">
        <f>VLOOKUP(Ruimtestaat[[#This Row],[Ruimte code]],Ruimtegroepen[[#All],[Code]:[Ruimte omschrijving]],2,FALSE)</f>
        <v>Leslokalen</v>
      </c>
      <c r="K225" s="32" t="s">
        <v>20</v>
      </c>
      <c r="L225" s="34" t="s">
        <v>29</v>
      </c>
      <c r="M225" s="124">
        <v>28.9</v>
      </c>
      <c r="N225" s="32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  <c r="DE225" s="4"/>
      <c r="DF225" s="4"/>
      <c r="DG225" s="4"/>
      <c r="DH225" s="4"/>
      <c r="DI225" s="4"/>
      <c r="DJ225" s="4"/>
      <c r="DK225" s="4"/>
      <c r="DL225" s="4"/>
      <c r="DM225" s="4"/>
      <c r="DN225" s="4"/>
      <c r="DO225" s="4"/>
      <c r="DP225" s="4"/>
      <c r="DQ225" s="4"/>
      <c r="DR225" s="4"/>
      <c r="DS225" s="4"/>
      <c r="DT225" s="4"/>
      <c r="DU225" s="4"/>
      <c r="DV225" s="4"/>
      <c r="DW225" s="4"/>
      <c r="DX225" s="4"/>
      <c r="DY225" s="4"/>
      <c r="DZ225" s="4"/>
      <c r="EA225" s="4"/>
      <c r="EB225" s="4"/>
      <c r="EC225" s="4"/>
      <c r="ED225" s="4"/>
      <c r="EE225" s="4"/>
      <c r="EF225" s="4"/>
      <c r="EG225" s="4"/>
      <c r="EH225" s="4"/>
      <c r="EI225" s="4"/>
      <c r="EJ225" s="4"/>
      <c r="EK225" s="4"/>
      <c r="EL225" s="4"/>
      <c r="EM225" s="4"/>
      <c r="EN225" s="4"/>
      <c r="EO225" s="4"/>
      <c r="EP225" s="4"/>
      <c r="EQ225" s="4"/>
      <c r="ER225" s="4"/>
      <c r="ES225" s="4"/>
      <c r="ET225" s="4"/>
      <c r="EU225" s="4"/>
      <c r="EV225" s="4"/>
      <c r="EW225" s="4"/>
      <c r="EX225" s="4"/>
      <c r="EY225" s="4"/>
      <c r="EZ225" s="4"/>
      <c r="FA225" s="4"/>
      <c r="FB225" s="4"/>
      <c r="FC225" s="4"/>
    </row>
    <row r="226" spans="1:159" ht="15" customHeight="1">
      <c r="A226" s="6">
        <v>4</v>
      </c>
      <c r="B226" s="41" t="str">
        <f>VLOOKUP(Ruimtestaat[[#This Row],[Code]],Locaties[[Code]:[Locatie]],2,FALSE)</f>
        <v>Uilenhof</v>
      </c>
      <c r="C226" s="41" t="str">
        <f>VLOOKUP(Ruimtestaat[[#This Row],[Code]],Locaties[#All],3,FALSE)</f>
        <v>Oude Hoven 8</v>
      </c>
      <c r="D226" s="41" t="str">
        <f>VLOOKUP(Ruimtestaat[[#This Row],[Code]],Locaties[#All],4,FALSE)</f>
        <v>Gorinchem</v>
      </c>
      <c r="E226" s="32"/>
      <c r="F226" s="32" t="s">
        <v>121</v>
      </c>
      <c r="G226" s="126" t="s">
        <v>629</v>
      </c>
      <c r="H226" s="42" t="s">
        <v>667</v>
      </c>
      <c r="I226" s="6">
        <v>2</v>
      </c>
      <c r="J226" s="42" t="str">
        <f>VLOOKUP(Ruimtestaat[[#This Row],[Ruimte code]],Ruimtegroepen[[#All],[Code]:[Ruimte omschrijving]],2,FALSE)</f>
        <v>Kantoren</v>
      </c>
      <c r="K226" s="32" t="s">
        <v>20</v>
      </c>
      <c r="L226" s="34" t="s">
        <v>29</v>
      </c>
      <c r="M226" s="124">
        <v>23.8</v>
      </c>
      <c r="N226" s="32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  <c r="CX226" s="4"/>
      <c r="CY226" s="4"/>
      <c r="CZ226" s="4"/>
      <c r="DA226" s="4"/>
      <c r="DB226" s="4"/>
      <c r="DC226" s="4"/>
      <c r="DD226" s="4"/>
      <c r="DE226" s="4"/>
      <c r="DF226" s="4"/>
      <c r="DG226" s="4"/>
      <c r="DH226" s="4"/>
      <c r="DI226" s="4"/>
      <c r="DJ226" s="4"/>
      <c r="DK226" s="4"/>
      <c r="DL226" s="4"/>
      <c r="DM226" s="4"/>
      <c r="DN226" s="4"/>
      <c r="DO226" s="4"/>
      <c r="DP226" s="4"/>
      <c r="DQ226" s="4"/>
      <c r="DR226" s="4"/>
      <c r="DS226" s="4"/>
      <c r="DT226" s="4"/>
      <c r="DU226" s="4"/>
      <c r="DV226" s="4"/>
      <c r="DW226" s="4"/>
      <c r="DX226" s="4"/>
      <c r="DY226" s="4"/>
      <c r="DZ226" s="4"/>
      <c r="EA226" s="4"/>
      <c r="EB226" s="4"/>
      <c r="EC226" s="4"/>
      <c r="ED226" s="4"/>
      <c r="EE226" s="4"/>
      <c r="EF226" s="4"/>
      <c r="EG226" s="4"/>
      <c r="EH226" s="4"/>
      <c r="EI226" s="4"/>
      <c r="EJ226" s="4"/>
      <c r="EK226" s="4"/>
      <c r="EL226" s="4"/>
      <c r="EM226" s="4"/>
      <c r="EN226" s="4"/>
      <c r="EO226" s="4"/>
      <c r="EP226" s="4"/>
      <c r="EQ226" s="4"/>
      <c r="ER226" s="4"/>
      <c r="ES226" s="4"/>
      <c r="ET226" s="4"/>
      <c r="EU226" s="4"/>
      <c r="EV226" s="4"/>
      <c r="EW226" s="4"/>
      <c r="EX226" s="4"/>
      <c r="EY226" s="4"/>
      <c r="EZ226" s="4"/>
      <c r="FA226" s="4"/>
      <c r="FB226" s="4"/>
      <c r="FC226" s="4"/>
    </row>
    <row r="227" spans="1:159" ht="15" customHeight="1">
      <c r="A227" s="6">
        <v>4</v>
      </c>
      <c r="B227" s="41" t="str">
        <f>VLOOKUP(Ruimtestaat[[#This Row],[Code]],Locaties[[Code]:[Locatie]],2,FALSE)</f>
        <v>Uilenhof</v>
      </c>
      <c r="C227" s="41" t="str">
        <f>VLOOKUP(Ruimtestaat[[#This Row],[Code]],Locaties[#All],3,FALSE)</f>
        <v>Oude Hoven 8</v>
      </c>
      <c r="D227" s="41" t="str">
        <f>VLOOKUP(Ruimtestaat[[#This Row],[Code]],Locaties[#All],4,FALSE)</f>
        <v>Gorinchem</v>
      </c>
      <c r="E227" s="32"/>
      <c r="F227" s="32" t="s">
        <v>121</v>
      </c>
      <c r="G227" s="126" t="s">
        <v>630</v>
      </c>
      <c r="H227" s="42" t="s">
        <v>668</v>
      </c>
      <c r="I227" s="6">
        <v>2</v>
      </c>
      <c r="J227" s="42" t="str">
        <f>VLOOKUP(Ruimtestaat[[#This Row],[Ruimte code]],Ruimtegroepen[[#All],[Code]:[Ruimte omschrijving]],2,FALSE)</f>
        <v>Kantoren</v>
      </c>
      <c r="K227" s="32" t="s">
        <v>20</v>
      </c>
      <c r="L227" s="34" t="s">
        <v>29</v>
      </c>
      <c r="M227" s="124">
        <v>15.8</v>
      </c>
      <c r="N227" s="32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4"/>
      <c r="DE227" s="4"/>
      <c r="DF227" s="4"/>
      <c r="DG227" s="4"/>
      <c r="DH227" s="4"/>
      <c r="DI227" s="4"/>
      <c r="DJ227" s="4"/>
      <c r="DK227" s="4"/>
      <c r="DL227" s="4"/>
      <c r="DM227" s="4"/>
      <c r="DN227" s="4"/>
      <c r="DO227" s="4"/>
      <c r="DP227" s="4"/>
      <c r="DQ227" s="4"/>
      <c r="DR227" s="4"/>
      <c r="DS227" s="4"/>
      <c r="DT227" s="4"/>
      <c r="DU227" s="4"/>
      <c r="DV227" s="4"/>
      <c r="DW227" s="4"/>
      <c r="DX227" s="4"/>
      <c r="DY227" s="4"/>
      <c r="DZ227" s="4"/>
      <c r="EA227" s="4"/>
      <c r="EB227" s="4"/>
      <c r="EC227" s="4"/>
      <c r="ED227" s="4"/>
      <c r="EE227" s="4"/>
      <c r="EF227" s="4"/>
      <c r="EG227" s="4"/>
      <c r="EH227" s="4"/>
      <c r="EI227" s="4"/>
      <c r="EJ227" s="4"/>
      <c r="EK227" s="4"/>
      <c r="EL227" s="4"/>
      <c r="EM227" s="4"/>
      <c r="EN227" s="4"/>
      <c r="EO227" s="4"/>
      <c r="EP227" s="4"/>
      <c r="EQ227" s="4"/>
      <c r="ER227" s="4"/>
      <c r="ES227" s="4"/>
      <c r="ET227" s="4"/>
      <c r="EU227" s="4"/>
      <c r="EV227" s="4"/>
      <c r="EW227" s="4"/>
      <c r="EX227" s="4"/>
      <c r="EY227" s="4"/>
      <c r="EZ227" s="4"/>
      <c r="FA227" s="4"/>
      <c r="FB227" s="4"/>
      <c r="FC227" s="4"/>
    </row>
    <row r="228" spans="1:159" ht="15" customHeight="1">
      <c r="A228" s="6">
        <v>4</v>
      </c>
      <c r="B228" s="41" t="str">
        <f>VLOOKUP(Ruimtestaat[[#This Row],[Code]],Locaties[[Code]:[Locatie]],2,FALSE)</f>
        <v>Uilenhof</v>
      </c>
      <c r="C228" s="41" t="str">
        <f>VLOOKUP(Ruimtestaat[[#This Row],[Code]],Locaties[#All],3,FALSE)</f>
        <v>Oude Hoven 8</v>
      </c>
      <c r="D228" s="41" t="str">
        <f>VLOOKUP(Ruimtestaat[[#This Row],[Code]],Locaties[#All],4,FALSE)</f>
        <v>Gorinchem</v>
      </c>
      <c r="E228" s="32"/>
      <c r="F228" s="32" t="s">
        <v>121</v>
      </c>
      <c r="G228" s="126" t="s">
        <v>631</v>
      </c>
      <c r="H228" s="42" t="s">
        <v>669</v>
      </c>
      <c r="I228" s="6">
        <v>16</v>
      </c>
      <c r="J228" s="42" t="str">
        <f>VLOOKUP(Ruimtestaat[[#This Row],[Ruimte code]],Ruimtegroepen[[#All],[Code]:[Ruimte omschrijving]],2,FALSE)</f>
        <v>Leslokalen</v>
      </c>
      <c r="K228" s="32" t="s">
        <v>20</v>
      </c>
      <c r="L228" s="34" t="s">
        <v>29</v>
      </c>
      <c r="M228" s="124">
        <v>53.3</v>
      </c>
      <c r="N228" s="32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  <c r="DD228" s="4"/>
      <c r="DE228" s="4"/>
      <c r="DF228" s="4"/>
      <c r="DG228" s="4"/>
      <c r="DH228" s="4"/>
      <c r="DI228" s="4"/>
      <c r="DJ228" s="4"/>
      <c r="DK228" s="4"/>
      <c r="DL228" s="4"/>
      <c r="DM228" s="4"/>
      <c r="DN228" s="4"/>
      <c r="DO228" s="4"/>
      <c r="DP228" s="4"/>
      <c r="DQ228" s="4"/>
      <c r="DR228" s="4"/>
      <c r="DS228" s="4"/>
      <c r="DT228" s="4"/>
      <c r="DU228" s="4"/>
      <c r="DV228" s="4"/>
      <c r="DW228" s="4"/>
      <c r="DX228" s="4"/>
      <c r="DY228" s="4"/>
      <c r="DZ228" s="4"/>
      <c r="EA228" s="4"/>
      <c r="EB228" s="4"/>
      <c r="EC228" s="4"/>
      <c r="ED228" s="4"/>
      <c r="EE228" s="4"/>
      <c r="EF228" s="4"/>
      <c r="EG228" s="4"/>
      <c r="EH228" s="4"/>
      <c r="EI228" s="4"/>
      <c r="EJ228" s="4"/>
      <c r="EK228" s="4"/>
      <c r="EL228" s="4"/>
      <c r="EM228" s="4"/>
      <c r="EN228" s="4"/>
      <c r="EO228" s="4"/>
      <c r="EP228" s="4"/>
      <c r="EQ228" s="4"/>
      <c r="ER228" s="4"/>
      <c r="ES228" s="4"/>
      <c r="ET228" s="4"/>
      <c r="EU228" s="4"/>
      <c r="EV228" s="4"/>
      <c r="EW228" s="4"/>
      <c r="EX228" s="4"/>
      <c r="EY228" s="4"/>
      <c r="EZ228" s="4"/>
      <c r="FA228" s="4"/>
      <c r="FB228" s="4"/>
      <c r="FC228" s="4"/>
    </row>
    <row r="229" spans="1:159" ht="15" customHeight="1">
      <c r="A229" s="6">
        <v>4</v>
      </c>
      <c r="B229" s="41" t="str">
        <f>VLOOKUP(Ruimtestaat[[#This Row],[Code]],Locaties[[Code]:[Locatie]],2,FALSE)</f>
        <v>Uilenhof</v>
      </c>
      <c r="C229" s="41" t="str">
        <f>VLOOKUP(Ruimtestaat[[#This Row],[Code]],Locaties[#All],3,FALSE)</f>
        <v>Oude Hoven 8</v>
      </c>
      <c r="D229" s="41" t="str">
        <f>VLOOKUP(Ruimtestaat[[#This Row],[Code]],Locaties[#All],4,FALSE)</f>
        <v>Gorinchem</v>
      </c>
      <c r="E229" s="32"/>
      <c r="F229" s="32" t="s">
        <v>121</v>
      </c>
      <c r="G229" s="126" t="s">
        <v>632</v>
      </c>
      <c r="H229" s="42" t="s">
        <v>670</v>
      </c>
      <c r="I229" s="6">
        <v>16</v>
      </c>
      <c r="J229" s="42" t="str">
        <f>VLOOKUP(Ruimtestaat[[#This Row],[Ruimte code]],Ruimtegroepen[[#All],[Code]:[Ruimte omschrijving]],2,FALSE)</f>
        <v>Leslokalen</v>
      </c>
      <c r="K229" s="32" t="s">
        <v>18</v>
      </c>
      <c r="L229" s="34" t="s">
        <v>124</v>
      </c>
      <c r="M229" s="124">
        <v>54.2</v>
      </c>
      <c r="N229" s="32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  <c r="DD229" s="4"/>
      <c r="DE229" s="4"/>
      <c r="DF229" s="4"/>
      <c r="DG229" s="4"/>
      <c r="DH229" s="4"/>
      <c r="DI229" s="4"/>
      <c r="DJ229" s="4"/>
      <c r="DK229" s="4"/>
      <c r="DL229" s="4"/>
      <c r="DM229" s="4"/>
      <c r="DN229" s="4"/>
      <c r="DO229" s="4"/>
      <c r="DP229" s="4"/>
      <c r="DQ229" s="4"/>
      <c r="DR229" s="4"/>
      <c r="DS229" s="4"/>
      <c r="DT229" s="4"/>
      <c r="DU229" s="4"/>
      <c r="DV229" s="4"/>
      <c r="DW229" s="4"/>
      <c r="DX229" s="4"/>
      <c r="DY229" s="4"/>
      <c r="DZ229" s="4"/>
      <c r="EA229" s="4"/>
      <c r="EB229" s="4"/>
      <c r="EC229" s="4"/>
      <c r="ED229" s="4"/>
      <c r="EE229" s="4"/>
      <c r="EF229" s="4"/>
      <c r="EG229" s="4"/>
      <c r="EH229" s="4"/>
      <c r="EI229" s="4"/>
      <c r="EJ229" s="4"/>
      <c r="EK229" s="4"/>
      <c r="EL229" s="4"/>
      <c r="EM229" s="4"/>
      <c r="EN229" s="4"/>
      <c r="EO229" s="4"/>
      <c r="EP229" s="4"/>
      <c r="EQ229" s="4"/>
      <c r="ER229" s="4"/>
      <c r="ES229" s="4"/>
      <c r="ET229" s="4"/>
      <c r="EU229" s="4"/>
      <c r="EV229" s="4"/>
      <c r="EW229" s="4"/>
      <c r="EX229" s="4"/>
      <c r="EY229" s="4"/>
      <c r="EZ229" s="4"/>
      <c r="FA229" s="4"/>
      <c r="FB229" s="4"/>
      <c r="FC229" s="4"/>
    </row>
    <row r="230" spans="1:159" ht="15" customHeight="1">
      <c r="A230" s="6">
        <v>4</v>
      </c>
      <c r="B230" s="41" t="str">
        <f>VLOOKUP(Ruimtestaat[[#This Row],[Code]],Locaties[[Code]:[Locatie]],2,FALSE)</f>
        <v>Uilenhof</v>
      </c>
      <c r="C230" s="41" t="str">
        <f>VLOOKUP(Ruimtestaat[[#This Row],[Code]],Locaties[#All],3,FALSE)</f>
        <v>Oude Hoven 8</v>
      </c>
      <c r="D230" s="41" t="str">
        <f>VLOOKUP(Ruimtestaat[[#This Row],[Code]],Locaties[#All],4,FALSE)</f>
        <v>Gorinchem</v>
      </c>
      <c r="E230" s="32"/>
      <c r="F230" s="32" t="s">
        <v>121</v>
      </c>
      <c r="G230" s="126" t="s">
        <v>633</v>
      </c>
      <c r="H230" s="42" t="s">
        <v>302</v>
      </c>
      <c r="I230" s="6">
        <v>1</v>
      </c>
      <c r="J230" s="42" t="str">
        <f>VLOOKUP(Ruimtestaat[[#This Row],[Ruimte code]],Ruimtegroepen[[#All],[Code]:[Ruimte omschrijving]],2,FALSE)</f>
        <v>Magazijnen/bergingen</v>
      </c>
      <c r="K230" s="32" t="s">
        <v>18</v>
      </c>
      <c r="L230" s="34" t="s">
        <v>124</v>
      </c>
      <c r="M230" s="124">
        <v>20.9</v>
      </c>
      <c r="N230" s="32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D230" s="4"/>
      <c r="DE230" s="4"/>
      <c r="DF230" s="4"/>
      <c r="DG230" s="4"/>
      <c r="DH230" s="4"/>
      <c r="DI230" s="4"/>
      <c r="DJ230" s="4"/>
      <c r="DK230" s="4"/>
      <c r="DL230" s="4"/>
      <c r="DM230" s="4"/>
      <c r="DN230" s="4"/>
      <c r="DO230" s="4"/>
      <c r="DP230" s="4"/>
      <c r="DQ230" s="4"/>
      <c r="DR230" s="4"/>
      <c r="DS230" s="4"/>
      <c r="DT230" s="4"/>
      <c r="DU230" s="4"/>
      <c r="DV230" s="4"/>
      <c r="DW230" s="4"/>
      <c r="DX230" s="4"/>
      <c r="DY230" s="4"/>
      <c r="DZ230" s="4"/>
      <c r="EA230" s="4"/>
      <c r="EB230" s="4"/>
      <c r="EC230" s="4"/>
      <c r="ED230" s="4"/>
      <c r="EE230" s="4"/>
      <c r="EF230" s="4"/>
      <c r="EG230" s="4"/>
      <c r="EH230" s="4"/>
      <c r="EI230" s="4"/>
      <c r="EJ230" s="4"/>
      <c r="EK230" s="4"/>
      <c r="EL230" s="4"/>
      <c r="EM230" s="4"/>
      <c r="EN230" s="4"/>
      <c r="EO230" s="4"/>
      <c r="EP230" s="4"/>
      <c r="EQ230" s="4"/>
      <c r="ER230" s="4"/>
      <c r="ES230" s="4"/>
      <c r="ET230" s="4"/>
      <c r="EU230" s="4"/>
      <c r="EV230" s="4"/>
      <c r="EW230" s="4"/>
      <c r="EX230" s="4"/>
      <c r="EY230" s="4"/>
      <c r="EZ230" s="4"/>
      <c r="FA230" s="4"/>
      <c r="FB230" s="4"/>
      <c r="FC230" s="4"/>
    </row>
    <row r="231" spans="1:159" ht="15" customHeight="1">
      <c r="A231" s="6">
        <v>4</v>
      </c>
      <c r="B231" s="41" t="str">
        <f>VLOOKUP(Ruimtestaat[[#This Row],[Code]],Locaties[[Code]:[Locatie]],2,FALSE)</f>
        <v>Uilenhof</v>
      </c>
      <c r="C231" s="41" t="str">
        <f>VLOOKUP(Ruimtestaat[[#This Row],[Code]],Locaties[#All],3,FALSE)</f>
        <v>Oude Hoven 8</v>
      </c>
      <c r="D231" s="41" t="str">
        <f>VLOOKUP(Ruimtestaat[[#This Row],[Code]],Locaties[#All],4,FALSE)</f>
        <v>Gorinchem</v>
      </c>
      <c r="E231" s="32"/>
      <c r="F231" s="32" t="s">
        <v>121</v>
      </c>
      <c r="G231" s="126" t="s">
        <v>634</v>
      </c>
      <c r="H231" s="42" t="s">
        <v>671</v>
      </c>
      <c r="I231" s="6">
        <v>16</v>
      </c>
      <c r="J231" s="42" t="str">
        <f>VLOOKUP(Ruimtestaat[[#This Row],[Ruimte code]],Ruimtegroepen[[#All],[Code]:[Ruimte omschrijving]],2,FALSE)</f>
        <v>Leslokalen</v>
      </c>
      <c r="K231" s="32" t="s">
        <v>18</v>
      </c>
      <c r="L231" s="34" t="s">
        <v>124</v>
      </c>
      <c r="M231" s="124">
        <v>71.2</v>
      </c>
      <c r="N231" s="32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  <c r="DE231" s="4"/>
      <c r="DF231" s="4"/>
      <c r="DG231" s="4"/>
      <c r="DH231" s="4"/>
      <c r="DI231" s="4"/>
      <c r="DJ231" s="4"/>
      <c r="DK231" s="4"/>
      <c r="DL231" s="4"/>
      <c r="DM231" s="4"/>
      <c r="DN231" s="4"/>
      <c r="DO231" s="4"/>
      <c r="DP231" s="4"/>
      <c r="DQ231" s="4"/>
      <c r="DR231" s="4"/>
      <c r="DS231" s="4"/>
      <c r="DT231" s="4"/>
      <c r="DU231" s="4"/>
      <c r="DV231" s="4"/>
      <c r="DW231" s="4"/>
      <c r="DX231" s="4"/>
      <c r="DY231" s="4"/>
      <c r="DZ231" s="4"/>
      <c r="EA231" s="4"/>
      <c r="EB231" s="4"/>
      <c r="EC231" s="4"/>
      <c r="ED231" s="4"/>
      <c r="EE231" s="4"/>
      <c r="EF231" s="4"/>
      <c r="EG231" s="4"/>
      <c r="EH231" s="4"/>
      <c r="EI231" s="4"/>
      <c r="EJ231" s="4"/>
      <c r="EK231" s="4"/>
      <c r="EL231" s="4"/>
      <c r="EM231" s="4"/>
      <c r="EN231" s="4"/>
      <c r="EO231" s="4"/>
      <c r="EP231" s="4"/>
      <c r="EQ231" s="4"/>
      <c r="ER231" s="4"/>
      <c r="ES231" s="4"/>
      <c r="ET231" s="4"/>
      <c r="EU231" s="4"/>
      <c r="EV231" s="4"/>
      <c r="EW231" s="4"/>
      <c r="EX231" s="4"/>
      <c r="EY231" s="4"/>
      <c r="EZ231" s="4"/>
      <c r="FA231" s="4"/>
      <c r="FB231" s="4"/>
      <c r="FC231" s="4"/>
    </row>
    <row r="232" spans="1:159" ht="15" customHeight="1">
      <c r="A232" s="6">
        <v>4</v>
      </c>
      <c r="B232" s="41" t="str">
        <f>VLOOKUP(Ruimtestaat[[#This Row],[Code]],Locaties[[Code]:[Locatie]],2,FALSE)</f>
        <v>Uilenhof</v>
      </c>
      <c r="C232" s="41" t="str">
        <f>VLOOKUP(Ruimtestaat[[#This Row],[Code]],Locaties[#All],3,FALSE)</f>
        <v>Oude Hoven 8</v>
      </c>
      <c r="D232" s="41" t="str">
        <f>VLOOKUP(Ruimtestaat[[#This Row],[Code]],Locaties[#All],4,FALSE)</f>
        <v>Gorinchem</v>
      </c>
      <c r="E232" s="32"/>
      <c r="F232" s="32" t="s">
        <v>121</v>
      </c>
      <c r="G232" s="126" t="s">
        <v>635</v>
      </c>
      <c r="H232" s="42" t="s">
        <v>672</v>
      </c>
      <c r="I232" s="6">
        <v>14</v>
      </c>
      <c r="J232" s="42" t="str">
        <f>VLOOKUP(Ruimtestaat[[#This Row],[Ruimte code]],Ruimtegroepen[[#All],[Code]:[Ruimte omschrijving]],2,FALSE)</f>
        <v>Praktijklokalen</v>
      </c>
      <c r="K232" s="32" t="s">
        <v>18</v>
      </c>
      <c r="L232" s="34" t="s">
        <v>124</v>
      </c>
      <c r="M232" s="124">
        <v>66.400000000000006</v>
      </c>
      <c r="N232" s="32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4"/>
      <c r="DC232" s="4"/>
      <c r="DD232" s="4"/>
      <c r="DE232" s="4"/>
      <c r="DF232" s="4"/>
      <c r="DG232" s="4"/>
      <c r="DH232" s="4"/>
      <c r="DI232" s="4"/>
      <c r="DJ232" s="4"/>
      <c r="DK232" s="4"/>
      <c r="DL232" s="4"/>
      <c r="DM232" s="4"/>
      <c r="DN232" s="4"/>
      <c r="DO232" s="4"/>
      <c r="DP232" s="4"/>
      <c r="DQ232" s="4"/>
      <c r="DR232" s="4"/>
      <c r="DS232" s="4"/>
      <c r="DT232" s="4"/>
      <c r="DU232" s="4"/>
      <c r="DV232" s="4"/>
      <c r="DW232" s="4"/>
      <c r="DX232" s="4"/>
      <c r="DY232" s="4"/>
      <c r="DZ232" s="4"/>
      <c r="EA232" s="4"/>
      <c r="EB232" s="4"/>
      <c r="EC232" s="4"/>
      <c r="ED232" s="4"/>
      <c r="EE232" s="4"/>
      <c r="EF232" s="4"/>
      <c r="EG232" s="4"/>
      <c r="EH232" s="4"/>
      <c r="EI232" s="4"/>
      <c r="EJ232" s="4"/>
      <c r="EK232" s="4"/>
      <c r="EL232" s="4"/>
      <c r="EM232" s="4"/>
      <c r="EN232" s="4"/>
      <c r="EO232" s="4"/>
      <c r="EP232" s="4"/>
      <c r="EQ232" s="4"/>
      <c r="ER232" s="4"/>
      <c r="ES232" s="4"/>
      <c r="ET232" s="4"/>
      <c r="EU232" s="4"/>
      <c r="EV232" s="4"/>
      <c r="EW232" s="4"/>
      <c r="EX232" s="4"/>
      <c r="EY232" s="4"/>
      <c r="EZ232" s="4"/>
      <c r="FA232" s="4"/>
      <c r="FB232" s="4"/>
      <c r="FC232" s="4"/>
    </row>
    <row r="233" spans="1:159" ht="15" customHeight="1">
      <c r="A233" s="6">
        <v>4</v>
      </c>
      <c r="B233" s="41" t="str">
        <f>VLOOKUP(Ruimtestaat[[#This Row],[Code]],Locaties[[Code]:[Locatie]],2,FALSE)</f>
        <v>Uilenhof</v>
      </c>
      <c r="C233" s="41" t="str">
        <f>VLOOKUP(Ruimtestaat[[#This Row],[Code]],Locaties[#All],3,FALSE)</f>
        <v>Oude Hoven 8</v>
      </c>
      <c r="D233" s="41" t="str">
        <f>VLOOKUP(Ruimtestaat[[#This Row],[Code]],Locaties[#All],4,FALSE)</f>
        <v>Gorinchem</v>
      </c>
      <c r="E233" s="32"/>
      <c r="F233" s="32" t="s">
        <v>121</v>
      </c>
      <c r="G233" s="126" t="s">
        <v>636</v>
      </c>
      <c r="H233" s="42" t="s">
        <v>672</v>
      </c>
      <c r="I233" s="6">
        <v>14</v>
      </c>
      <c r="J233" s="42" t="str">
        <f>VLOOKUP(Ruimtestaat[[#This Row],[Ruimte code]],Ruimtegroepen[[#All],[Code]:[Ruimte omschrijving]],2,FALSE)</f>
        <v>Praktijklokalen</v>
      </c>
      <c r="K233" s="32" t="s">
        <v>18</v>
      </c>
      <c r="L233" s="34" t="s">
        <v>124</v>
      </c>
      <c r="M233" s="124">
        <v>116.5</v>
      </c>
      <c r="N233" s="32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D233" s="4"/>
      <c r="DE233" s="4"/>
      <c r="DF233" s="4"/>
      <c r="DG233" s="4"/>
      <c r="DH233" s="4"/>
      <c r="DI233" s="4"/>
      <c r="DJ233" s="4"/>
      <c r="DK233" s="4"/>
      <c r="DL233" s="4"/>
      <c r="DM233" s="4"/>
      <c r="DN233" s="4"/>
      <c r="DO233" s="4"/>
      <c r="DP233" s="4"/>
      <c r="DQ233" s="4"/>
      <c r="DR233" s="4"/>
      <c r="DS233" s="4"/>
      <c r="DT233" s="4"/>
      <c r="DU233" s="4"/>
      <c r="DV233" s="4"/>
      <c r="DW233" s="4"/>
      <c r="DX233" s="4"/>
      <c r="DY233" s="4"/>
      <c r="DZ233" s="4"/>
      <c r="EA233" s="4"/>
      <c r="EB233" s="4"/>
      <c r="EC233" s="4"/>
      <c r="ED233" s="4"/>
      <c r="EE233" s="4"/>
      <c r="EF233" s="4"/>
      <c r="EG233" s="4"/>
      <c r="EH233" s="4"/>
      <c r="EI233" s="4"/>
      <c r="EJ233" s="4"/>
      <c r="EK233" s="4"/>
      <c r="EL233" s="4"/>
      <c r="EM233" s="4"/>
      <c r="EN233" s="4"/>
      <c r="EO233" s="4"/>
      <c r="EP233" s="4"/>
      <c r="EQ233" s="4"/>
      <c r="ER233" s="4"/>
      <c r="ES233" s="4"/>
      <c r="ET233" s="4"/>
      <c r="EU233" s="4"/>
      <c r="EV233" s="4"/>
      <c r="EW233" s="4"/>
      <c r="EX233" s="4"/>
      <c r="EY233" s="4"/>
      <c r="EZ233" s="4"/>
      <c r="FA233" s="4"/>
      <c r="FB233" s="4"/>
      <c r="FC233" s="4"/>
    </row>
    <row r="234" spans="1:159" ht="15" customHeight="1">
      <c r="A234" s="6">
        <v>4</v>
      </c>
      <c r="B234" s="41" t="str">
        <f>VLOOKUP(Ruimtestaat[[#This Row],[Code]],Locaties[[Code]:[Locatie]],2,FALSE)</f>
        <v>Uilenhof</v>
      </c>
      <c r="C234" s="41" t="str">
        <f>VLOOKUP(Ruimtestaat[[#This Row],[Code]],Locaties[#All],3,FALSE)</f>
        <v>Oude Hoven 8</v>
      </c>
      <c r="D234" s="41" t="str">
        <f>VLOOKUP(Ruimtestaat[[#This Row],[Code]],Locaties[#All],4,FALSE)</f>
        <v>Gorinchem</v>
      </c>
      <c r="E234" s="32"/>
      <c r="F234" s="32" t="s">
        <v>121</v>
      </c>
      <c r="G234" s="126">
        <v>33</v>
      </c>
      <c r="H234" s="42" t="s">
        <v>673</v>
      </c>
      <c r="I234" s="6">
        <v>10</v>
      </c>
      <c r="J234" s="42" t="str">
        <f>VLOOKUP(Ruimtestaat[[#This Row],[Ruimte code]],Ruimtegroepen[[#All],[Code]:[Ruimte omschrijving]],2,FALSE)</f>
        <v>Trappenhuizen/lift</v>
      </c>
      <c r="K234" s="32" t="s">
        <v>19</v>
      </c>
      <c r="L234" s="34" t="s">
        <v>28</v>
      </c>
      <c r="M234" s="124">
        <v>16.8</v>
      </c>
      <c r="N234" s="32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  <c r="DD234" s="4"/>
      <c r="DE234" s="4"/>
      <c r="DF234" s="4"/>
      <c r="DG234" s="4"/>
      <c r="DH234" s="4"/>
      <c r="DI234" s="4"/>
      <c r="DJ234" s="4"/>
      <c r="DK234" s="4"/>
      <c r="DL234" s="4"/>
      <c r="DM234" s="4"/>
      <c r="DN234" s="4"/>
      <c r="DO234" s="4"/>
      <c r="DP234" s="4"/>
      <c r="DQ234" s="4"/>
      <c r="DR234" s="4"/>
      <c r="DS234" s="4"/>
      <c r="DT234" s="4"/>
      <c r="DU234" s="4"/>
      <c r="DV234" s="4"/>
      <c r="DW234" s="4"/>
      <c r="DX234" s="4"/>
      <c r="DY234" s="4"/>
      <c r="DZ234" s="4"/>
      <c r="EA234" s="4"/>
      <c r="EB234" s="4"/>
      <c r="EC234" s="4"/>
      <c r="ED234" s="4"/>
      <c r="EE234" s="4"/>
      <c r="EF234" s="4"/>
      <c r="EG234" s="4"/>
      <c r="EH234" s="4"/>
      <c r="EI234" s="4"/>
      <c r="EJ234" s="4"/>
      <c r="EK234" s="4"/>
      <c r="EL234" s="4"/>
      <c r="EM234" s="4"/>
      <c r="EN234" s="4"/>
      <c r="EO234" s="4"/>
      <c r="EP234" s="4"/>
      <c r="EQ234" s="4"/>
      <c r="ER234" s="4"/>
      <c r="ES234" s="4"/>
      <c r="ET234" s="4"/>
      <c r="EU234" s="4"/>
      <c r="EV234" s="4"/>
      <c r="EW234" s="4"/>
      <c r="EX234" s="4"/>
      <c r="EY234" s="4"/>
      <c r="EZ234" s="4"/>
      <c r="FA234" s="4"/>
      <c r="FB234" s="4"/>
      <c r="FC234" s="4"/>
    </row>
    <row r="235" spans="1:159" ht="15" customHeight="1">
      <c r="A235" s="6">
        <v>4</v>
      </c>
      <c r="B235" s="41" t="str">
        <f>VLOOKUP(Ruimtestaat[[#This Row],[Code]],Locaties[[Code]:[Locatie]],2,FALSE)</f>
        <v>Uilenhof</v>
      </c>
      <c r="C235" s="41" t="str">
        <f>VLOOKUP(Ruimtestaat[[#This Row],[Code]],Locaties[#All],3,FALSE)</f>
        <v>Oude Hoven 8</v>
      </c>
      <c r="D235" s="41" t="str">
        <f>VLOOKUP(Ruimtestaat[[#This Row],[Code]],Locaties[#All],4,FALSE)</f>
        <v>Gorinchem</v>
      </c>
      <c r="E235" s="32"/>
      <c r="F235" s="32" t="s">
        <v>121</v>
      </c>
      <c r="G235" s="126" t="s">
        <v>637</v>
      </c>
      <c r="I235" s="6">
        <v>1</v>
      </c>
      <c r="J235" s="42" t="str">
        <f>VLOOKUP(Ruimtestaat[[#This Row],[Ruimte code]],Ruimtegroepen[[#All],[Code]:[Ruimte omschrijving]],2,FALSE)</f>
        <v>Magazijnen/bergingen</v>
      </c>
      <c r="K235" s="32" t="s">
        <v>18</v>
      </c>
      <c r="L235" s="34" t="s">
        <v>124</v>
      </c>
      <c r="M235" s="124">
        <v>5.0999999999999996</v>
      </c>
      <c r="N235" s="32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  <c r="DD235" s="4"/>
      <c r="DE235" s="4"/>
      <c r="DF235" s="4"/>
      <c r="DG235" s="4"/>
      <c r="DH235" s="4"/>
      <c r="DI235" s="4"/>
      <c r="DJ235" s="4"/>
      <c r="DK235" s="4"/>
      <c r="DL235" s="4"/>
      <c r="DM235" s="4"/>
      <c r="DN235" s="4"/>
      <c r="DO235" s="4"/>
      <c r="DP235" s="4"/>
      <c r="DQ235" s="4"/>
      <c r="DR235" s="4"/>
      <c r="DS235" s="4"/>
      <c r="DT235" s="4"/>
      <c r="DU235" s="4"/>
      <c r="DV235" s="4"/>
      <c r="DW235" s="4"/>
      <c r="DX235" s="4"/>
      <c r="DY235" s="4"/>
      <c r="DZ235" s="4"/>
      <c r="EA235" s="4"/>
      <c r="EB235" s="4"/>
      <c r="EC235" s="4"/>
      <c r="ED235" s="4"/>
      <c r="EE235" s="4"/>
      <c r="EF235" s="4"/>
      <c r="EG235" s="4"/>
      <c r="EH235" s="4"/>
      <c r="EI235" s="4"/>
      <c r="EJ235" s="4"/>
      <c r="EK235" s="4"/>
      <c r="EL235" s="4"/>
      <c r="EM235" s="4"/>
      <c r="EN235" s="4"/>
      <c r="EO235" s="4"/>
      <c r="EP235" s="4"/>
      <c r="EQ235" s="4"/>
      <c r="ER235" s="4"/>
      <c r="ES235" s="4"/>
      <c r="ET235" s="4"/>
      <c r="EU235" s="4"/>
      <c r="EV235" s="4"/>
      <c r="EW235" s="4"/>
      <c r="EX235" s="4"/>
      <c r="EY235" s="4"/>
      <c r="EZ235" s="4"/>
      <c r="FA235" s="4"/>
      <c r="FB235" s="4"/>
      <c r="FC235" s="4"/>
    </row>
    <row r="236" spans="1:159" ht="15" customHeight="1">
      <c r="A236" s="6">
        <v>4</v>
      </c>
      <c r="B236" s="41" t="str">
        <f>VLOOKUP(Ruimtestaat[[#This Row],[Code]],Locaties[[Code]:[Locatie]],2,FALSE)</f>
        <v>Uilenhof</v>
      </c>
      <c r="C236" s="41" t="str">
        <f>VLOOKUP(Ruimtestaat[[#This Row],[Code]],Locaties[#All],3,FALSE)</f>
        <v>Oude Hoven 8</v>
      </c>
      <c r="D236" s="41" t="str">
        <f>VLOOKUP(Ruimtestaat[[#This Row],[Code]],Locaties[#All],4,FALSE)</f>
        <v>Gorinchem</v>
      </c>
      <c r="E236" s="32"/>
      <c r="F236" s="32" t="s">
        <v>121</v>
      </c>
      <c r="G236" s="126">
        <v>35</v>
      </c>
      <c r="H236" s="42" t="s">
        <v>674</v>
      </c>
      <c r="I236" s="6">
        <v>1</v>
      </c>
      <c r="J236" s="42" t="str">
        <f>VLOOKUP(Ruimtestaat[[#This Row],[Ruimte code]],Ruimtegroepen[[#All],[Code]:[Ruimte omschrijving]],2,FALSE)</f>
        <v>Magazijnen/bergingen</v>
      </c>
      <c r="K236" s="32" t="s">
        <v>18</v>
      </c>
      <c r="L236" s="34" t="s">
        <v>124</v>
      </c>
      <c r="M236" s="124">
        <v>9.9</v>
      </c>
      <c r="N236" s="32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  <c r="DD236" s="4"/>
      <c r="DE236" s="4"/>
      <c r="DF236" s="4"/>
      <c r="DG236" s="4"/>
      <c r="DH236" s="4"/>
      <c r="DI236" s="4"/>
      <c r="DJ236" s="4"/>
      <c r="DK236" s="4"/>
      <c r="DL236" s="4"/>
      <c r="DM236" s="4"/>
      <c r="DN236" s="4"/>
      <c r="DO236" s="4"/>
      <c r="DP236" s="4"/>
      <c r="DQ236" s="4"/>
      <c r="DR236" s="4"/>
      <c r="DS236" s="4"/>
      <c r="DT236" s="4"/>
      <c r="DU236" s="4"/>
      <c r="DV236" s="4"/>
      <c r="DW236" s="4"/>
      <c r="DX236" s="4"/>
      <c r="DY236" s="4"/>
      <c r="DZ236" s="4"/>
      <c r="EA236" s="4"/>
      <c r="EB236" s="4"/>
      <c r="EC236" s="4"/>
      <c r="ED236" s="4"/>
      <c r="EE236" s="4"/>
      <c r="EF236" s="4"/>
      <c r="EG236" s="4"/>
      <c r="EH236" s="4"/>
      <c r="EI236" s="4"/>
      <c r="EJ236" s="4"/>
      <c r="EK236" s="4"/>
      <c r="EL236" s="4"/>
      <c r="EM236" s="4"/>
      <c r="EN236" s="4"/>
      <c r="EO236" s="4"/>
      <c r="EP236" s="4"/>
      <c r="EQ236" s="4"/>
      <c r="ER236" s="4"/>
      <c r="ES236" s="4"/>
      <c r="ET236" s="4"/>
      <c r="EU236" s="4"/>
      <c r="EV236" s="4"/>
      <c r="EW236" s="4"/>
      <c r="EX236" s="4"/>
      <c r="EY236" s="4"/>
      <c r="EZ236" s="4"/>
      <c r="FA236" s="4"/>
      <c r="FB236" s="4"/>
      <c r="FC236" s="4"/>
    </row>
    <row r="237" spans="1:159" ht="15" customHeight="1">
      <c r="A237" s="6">
        <v>4</v>
      </c>
      <c r="B237" s="41" t="str">
        <f>VLOOKUP(Ruimtestaat[[#This Row],[Code]],Locaties[[Code]:[Locatie]],2,FALSE)</f>
        <v>Uilenhof</v>
      </c>
      <c r="C237" s="41" t="str">
        <f>VLOOKUP(Ruimtestaat[[#This Row],[Code]],Locaties[#All],3,FALSE)</f>
        <v>Oude Hoven 8</v>
      </c>
      <c r="D237" s="41" t="str">
        <f>VLOOKUP(Ruimtestaat[[#This Row],[Code]],Locaties[#All],4,FALSE)</f>
        <v>Gorinchem</v>
      </c>
      <c r="E237" s="32"/>
      <c r="F237" s="32" t="s">
        <v>121</v>
      </c>
      <c r="G237" s="126">
        <v>37</v>
      </c>
      <c r="H237" s="42" t="s">
        <v>675</v>
      </c>
      <c r="I237" s="6">
        <v>1</v>
      </c>
      <c r="J237" s="42" t="str">
        <f>VLOOKUP(Ruimtestaat[[#This Row],[Ruimte code]],Ruimtegroepen[[#All],[Code]:[Ruimte omschrijving]],2,FALSE)</f>
        <v>Magazijnen/bergingen</v>
      </c>
      <c r="K237" s="32" t="s">
        <v>18</v>
      </c>
      <c r="L237" s="34" t="s">
        <v>124</v>
      </c>
      <c r="M237" s="124">
        <v>6.6</v>
      </c>
      <c r="N237" s="32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4"/>
      <c r="DC237" s="4"/>
      <c r="DD237" s="4"/>
      <c r="DE237" s="4"/>
      <c r="DF237" s="4"/>
      <c r="DG237" s="4"/>
      <c r="DH237" s="4"/>
      <c r="DI237" s="4"/>
      <c r="DJ237" s="4"/>
      <c r="DK237" s="4"/>
      <c r="DL237" s="4"/>
      <c r="DM237" s="4"/>
      <c r="DN237" s="4"/>
      <c r="DO237" s="4"/>
      <c r="DP237" s="4"/>
      <c r="DQ237" s="4"/>
      <c r="DR237" s="4"/>
      <c r="DS237" s="4"/>
      <c r="DT237" s="4"/>
      <c r="DU237" s="4"/>
      <c r="DV237" s="4"/>
      <c r="DW237" s="4"/>
      <c r="DX237" s="4"/>
      <c r="DY237" s="4"/>
      <c r="DZ237" s="4"/>
      <c r="EA237" s="4"/>
      <c r="EB237" s="4"/>
      <c r="EC237" s="4"/>
      <c r="ED237" s="4"/>
      <c r="EE237" s="4"/>
      <c r="EF237" s="4"/>
      <c r="EG237" s="4"/>
      <c r="EH237" s="4"/>
      <c r="EI237" s="4"/>
      <c r="EJ237" s="4"/>
      <c r="EK237" s="4"/>
      <c r="EL237" s="4"/>
      <c r="EM237" s="4"/>
      <c r="EN237" s="4"/>
      <c r="EO237" s="4"/>
      <c r="EP237" s="4"/>
      <c r="EQ237" s="4"/>
      <c r="ER237" s="4"/>
      <c r="ES237" s="4"/>
      <c r="ET237" s="4"/>
      <c r="EU237" s="4"/>
      <c r="EV237" s="4"/>
      <c r="EW237" s="4"/>
      <c r="EX237" s="4"/>
      <c r="EY237" s="4"/>
      <c r="EZ237" s="4"/>
      <c r="FA237" s="4"/>
      <c r="FB237" s="4"/>
      <c r="FC237" s="4"/>
    </row>
    <row r="238" spans="1:159" ht="15" customHeight="1">
      <c r="A238" s="6">
        <v>4</v>
      </c>
      <c r="B238" s="41" t="str">
        <f>VLOOKUP(Ruimtestaat[[#This Row],[Code]],Locaties[[Code]:[Locatie]],2,FALSE)</f>
        <v>Uilenhof</v>
      </c>
      <c r="C238" s="41" t="str">
        <f>VLOOKUP(Ruimtestaat[[#This Row],[Code]],Locaties[#All],3,FALSE)</f>
        <v>Oude Hoven 8</v>
      </c>
      <c r="D238" s="41" t="str">
        <f>VLOOKUP(Ruimtestaat[[#This Row],[Code]],Locaties[#All],4,FALSE)</f>
        <v>Gorinchem</v>
      </c>
      <c r="E238" s="32"/>
      <c r="F238" s="32" t="s">
        <v>121</v>
      </c>
      <c r="G238" s="126">
        <v>38</v>
      </c>
      <c r="H238" s="42" t="s">
        <v>676</v>
      </c>
      <c r="I238" s="6">
        <v>1</v>
      </c>
      <c r="J238" s="42" t="str">
        <f>VLOOKUP(Ruimtestaat[[#This Row],[Ruimte code]],Ruimtegroepen[[#All],[Code]:[Ruimte omschrijving]],2,FALSE)</f>
        <v>Magazijnen/bergingen</v>
      </c>
      <c r="K238" s="32" t="s">
        <v>18</v>
      </c>
      <c r="L238" s="34" t="s">
        <v>124</v>
      </c>
      <c r="M238" s="124">
        <v>29.2</v>
      </c>
      <c r="N238" s="32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  <c r="DD238" s="4"/>
      <c r="DE238" s="4"/>
      <c r="DF238" s="4"/>
      <c r="DG238" s="4"/>
      <c r="DH238" s="4"/>
      <c r="DI238" s="4"/>
      <c r="DJ238" s="4"/>
      <c r="DK238" s="4"/>
      <c r="DL238" s="4"/>
      <c r="DM238" s="4"/>
      <c r="DN238" s="4"/>
      <c r="DO238" s="4"/>
      <c r="DP238" s="4"/>
      <c r="DQ238" s="4"/>
      <c r="DR238" s="4"/>
      <c r="DS238" s="4"/>
      <c r="DT238" s="4"/>
      <c r="DU238" s="4"/>
      <c r="DV238" s="4"/>
      <c r="DW238" s="4"/>
      <c r="DX238" s="4"/>
      <c r="DY238" s="4"/>
      <c r="DZ238" s="4"/>
      <c r="EA238" s="4"/>
      <c r="EB238" s="4"/>
      <c r="EC238" s="4"/>
      <c r="ED238" s="4"/>
      <c r="EE238" s="4"/>
      <c r="EF238" s="4"/>
      <c r="EG238" s="4"/>
      <c r="EH238" s="4"/>
      <c r="EI238" s="4"/>
      <c r="EJ238" s="4"/>
      <c r="EK238" s="4"/>
      <c r="EL238" s="4"/>
      <c r="EM238" s="4"/>
      <c r="EN238" s="4"/>
      <c r="EO238" s="4"/>
      <c r="EP238" s="4"/>
      <c r="EQ238" s="4"/>
      <c r="ER238" s="4"/>
      <c r="ES238" s="4"/>
      <c r="ET238" s="4"/>
      <c r="EU238" s="4"/>
      <c r="EV238" s="4"/>
      <c r="EW238" s="4"/>
      <c r="EX238" s="4"/>
      <c r="EY238" s="4"/>
      <c r="EZ238" s="4"/>
      <c r="FA238" s="4"/>
      <c r="FB238" s="4"/>
      <c r="FC238" s="4"/>
    </row>
    <row r="239" spans="1:159" ht="15" customHeight="1">
      <c r="A239" s="6">
        <v>4</v>
      </c>
      <c r="B239" s="41" t="str">
        <f>VLOOKUP(Ruimtestaat[[#This Row],[Code]],Locaties[[Code]:[Locatie]],2,FALSE)</f>
        <v>Uilenhof</v>
      </c>
      <c r="C239" s="41" t="str">
        <f>VLOOKUP(Ruimtestaat[[#This Row],[Code]],Locaties[#All],3,FALSE)</f>
        <v>Oude Hoven 8</v>
      </c>
      <c r="D239" s="41" t="str">
        <f>VLOOKUP(Ruimtestaat[[#This Row],[Code]],Locaties[#All],4,FALSE)</f>
        <v>Gorinchem</v>
      </c>
      <c r="E239" s="32"/>
      <c r="F239" s="32" t="s">
        <v>121</v>
      </c>
      <c r="G239" s="126">
        <v>47</v>
      </c>
      <c r="H239" s="42" t="s">
        <v>302</v>
      </c>
      <c r="I239" s="6">
        <v>1</v>
      </c>
      <c r="J239" s="42" t="str">
        <f>VLOOKUP(Ruimtestaat[[#This Row],[Ruimte code]],Ruimtegroepen[[#All],[Code]:[Ruimte omschrijving]],2,FALSE)</f>
        <v>Magazijnen/bergingen</v>
      </c>
      <c r="K239" s="32" t="s">
        <v>18</v>
      </c>
      <c r="L239" s="34" t="s">
        <v>124</v>
      </c>
      <c r="M239" s="124">
        <v>1.8</v>
      </c>
      <c r="N239" s="32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  <c r="DD239" s="4"/>
      <c r="DE239" s="4"/>
      <c r="DF239" s="4"/>
      <c r="DG239" s="4"/>
      <c r="DH239" s="4"/>
      <c r="DI239" s="4"/>
      <c r="DJ239" s="4"/>
      <c r="DK239" s="4"/>
      <c r="DL239" s="4"/>
      <c r="DM239" s="4"/>
      <c r="DN239" s="4"/>
      <c r="DO239" s="4"/>
      <c r="DP239" s="4"/>
      <c r="DQ239" s="4"/>
      <c r="DR239" s="4"/>
      <c r="DS239" s="4"/>
      <c r="DT239" s="4"/>
      <c r="DU239" s="4"/>
      <c r="DV239" s="4"/>
      <c r="DW239" s="4"/>
      <c r="DX239" s="4"/>
      <c r="DY239" s="4"/>
      <c r="DZ239" s="4"/>
      <c r="EA239" s="4"/>
      <c r="EB239" s="4"/>
      <c r="EC239" s="4"/>
      <c r="ED239" s="4"/>
      <c r="EE239" s="4"/>
      <c r="EF239" s="4"/>
      <c r="EG239" s="4"/>
      <c r="EH239" s="4"/>
      <c r="EI239" s="4"/>
      <c r="EJ239" s="4"/>
      <c r="EK239" s="4"/>
      <c r="EL239" s="4"/>
      <c r="EM239" s="4"/>
      <c r="EN239" s="4"/>
      <c r="EO239" s="4"/>
      <c r="EP239" s="4"/>
      <c r="EQ239" s="4"/>
      <c r="ER239" s="4"/>
      <c r="ES239" s="4"/>
      <c r="ET239" s="4"/>
      <c r="EU239" s="4"/>
      <c r="EV239" s="4"/>
      <c r="EW239" s="4"/>
      <c r="EX239" s="4"/>
      <c r="EY239" s="4"/>
      <c r="EZ239" s="4"/>
      <c r="FA239" s="4"/>
      <c r="FB239" s="4"/>
      <c r="FC239" s="4"/>
    </row>
    <row r="240" spans="1:159" ht="15" customHeight="1">
      <c r="A240" s="6">
        <v>4</v>
      </c>
      <c r="B240" s="41" t="str">
        <f>VLOOKUP(Ruimtestaat[[#This Row],[Code]],Locaties[[Code]:[Locatie]],2,FALSE)</f>
        <v>Uilenhof</v>
      </c>
      <c r="C240" s="41" t="str">
        <f>VLOOKUP(Ruimtestaat[[#This Row],[Code]],Locaties[#All],3,FALSE)</f>
        <v>Oude Hoven 8</v>
      </c>
      <c r="D240" s="41" t="str">
        <f>VLOOKUP(Ruimtestaat[[#This Row],[Code]],Locaties[#All],4,FALSE)</f>
        <v>Gorinchem</v>
      </c>
      <c r="E240" s="32"/>
      <c r="F240" s="32" t="s">
        <v>121</v>
      </c>
      <c r="G240" s="126">
        <v>53</v>
      </c>
      <c r="H240" s="42" t="s">
        <v>674</v>
      </c>
      <c r="I240" s="6">
        <v>1</v>
      </c>
      <c r="J240" s="42" t="str">
        <f>VLOOKUP(Ruimtestaat[[#This Row],[Ruimte code]],Ruimtegroepen[[#All],[Code]:[Ruimte omschrijving]],2,FALSE)</f>
        <v>Magazijnen/bergingen</v>
      </c>
      <c r="K240" s="32" t="s">
        <v>18</v>
      </c>
      <c r="L240" s="34" t="s">
        <v>124</v>
      </c>
      <c r="M240" s="124">
        <v>14.5</v>
      </c>
      <c r="N240" s="32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4"/>
      <c r="DA240" s="4"/>
      <c r="DB240" s="4"/>
      <c r="DC240" s="4"/>
      <c r="DD240" s="4"/>
      <c r="DE240" s="4"/>
      <c r="DF240" s="4"/>
      <c r="DG240" s="4"/>
      <c r="DH240" s="4"/>
      <c r="DI240" s="4"/>
      <c r="DJ240" s="4"/>
      <c r="DK240" s="4"/>
      <c r="DL240" s="4"/>
      <c r="DM240" s="4"/>
      <c r="DN240" s="4"/>
      <c r="DO240" s="4"/>
      <c r="DP240" s="4"/>
      <c r="DQ240" s="4"/>
      <c r="DR240" s="4"/>
      <c r="DS240" s="4"/>
      <c r="DT240" s="4"/>
      <c r="DU240" s="4"/>
      <c r="DV240" s="4"/>
      <c r="DW240" s="4"/>
      <c r="DX240" s="4"/>
      <c r="DY240" s="4"/>
      <c r="DZ240" s="4"/>
      <c r="EA240" s="4"/>
      <c r="EB240" s="4"/>
      <c r="EC240" s="4"/>
      <c r="ED240" s="4"/>
      <c r="EE240" s="4"/>
      <c r="EF240" s="4"/>
      <c r="EG240" s="4"/>
      <c r="EH240" s="4"/>
      <c r="EI240" s="4"/>
      <c r="EJ240" s="4"/>
      <c r="EK240" s="4"/>
      <c r="EL240" s="4"/>
      <c r="EM240" s="4"/>
      <c r="EN240" s="4"/>
      <c r="EO240" s="4"/>
      <c r="EP240" s="4"/>
      <c r="EQ240" s="4"/>
      <c r="ER240" s="4"/>
      <c r="ES240" s="4"/>
      <c r="ET240" s="4"/>
      <c r="EU240" s="4"/>
      <c r="EV240" s="4"/>
      <c r="EW240" s="4"/>
      <c r="EX240" s="4"/>
      <c r="EY240" s="4"/>
      <c r="EZ240" s="4"/>
      <c r="FA240" s="4"/>
      <c r="FB240" s="4"/>
      <c r="FC240" s="4"/>
    </row>
    <row r="241" spans="1:159" ht="15" customHeight="1">
      <c r="A241" s="6">
        <v>4</v>
      </c>
      <c r="B241" s="41" t="str">
        <f>VLOOKUP(Ruimtestaat[[#This Row],[Code]],Locaties[[Code]:[Locatie]],2,FALSE)</f>
        <v>Uilenhof</v>
      </c>
      <c r="C241" s="41" t="str">
        <f>VLOOKUP(Ruimtestaat[[#This Row],[Code]],Locaties[#All],3,FALSE)</f>
        <v>Oude Hoven 8</v>
      </c>
      <c r="D241" s="41" t="str">
        <f>VLOOKUP(Ruimtestaat[[#This Row],[Code]],Locaties[#All],4,FALSE)</f>
        <v>Gorinchem</v>
      </c>
      <c r="E241" s="32"/>
      <c r="F241" s="32" t="s">
        <v>121</v>
      </c>
      <c r="G241" s="126" t="s">
        <v>638</v>
      </c>
      <c r="H241" s="42" t="s">
        <v>677</v>
      </c>
      <c r="I241" s="6">
        <v>20</v>
      </c>
      <c r="J241" s="42" t="str">
        <f>VLOOKUP(Ruimtestaat[[#This Row],[Ruimte code]],Ruimtegroepen[[#All],[Code]:[Ruimte omschrijving]],2,FALSE)</f>
        <v>Niet in Onderhoud</v>
      </c>
      <c r="K241" s="32" t="s">
        <v>18</v>
      </c>
      <c r="L241" s="34" t="s">
        <v>124</v>
      </c>
      <c r="M241" s="124"/>
      <c r="N241" s="32">
        <v>252.1</v>
      </c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  <c r="DD241" s="4"/>
      <c r="DE241" s="4"/>
      <c r="DF241" s="4"/>
      <c r="DG241" s="4"/>
      <c r="DH241" s="4"/>
      <c r="DI241" s="4"/>
      <c r="DJ241" s="4"/>
      <c r="DK241" s="4"/>
      <c r="DL241" s="4"/>
      <c r="DM241" s="4"/>
      <c r="DN241" s="4"/>
      <c r="DO241" s="4"/>
      <c r="DP241" s="4"/>
      <c r="DQ241" s="4"/>
      <c r="DR241" s="4"/>
      <c r="DS241" s="4"/>
      <c r="DT241" s="4"/>
      <c r="DU241" s="4"/>
      <c r="DV241" s="4"/>
      <c r="DW241" s="4"/>
      <c r="DX241" s="4"/>
      <c r="DY241" s="4"/>
      <c r="DZ241" s="4"/>
      <c r="EA241" s="4"/>
      <c r="EB241" s="4"/>
      <c r="EC241" s="4"/>
      <c r="ED241" s="4"/>
      <c r="EE241" s="4"/>
      <c r="EF241" s="4"/>
      <c r="EG241" s="4"/>
      <c r="EH241" s="4"/>
      <c r="EI241" s="4"/>
      <c r="EJ241" s="4"/>
      <c r="EK241" s="4"/>
      <c r="EL241" s="4"/>
      <c r="EM241" s="4"/>
      <c r="EN241" s="4"/>
      <c r="EO241" s="4"/>
      <c r="EP241" s="4"/>
      <c r="EQ241" s="4"/>
      <c r="ER241" s="4"/>
      <c r="ES241" s="4"/>
      <c r="ET241" s="4"/>
      <c r="EU241" s="4"/>
      <c r="EV241" s="4"/>
      <c r="EW241" s="4"/>
      <c r="EX241" s="4"/>
      <c r="EY241" s="4"/>
      <c r="EZ241" s="4"/>
      <c r="FA241" s="4"/>
      <c r="FB241" s="4"/>
      <c r="FC241" s="4"/>
    </row>
    <row r="242" spans="1:159" ht="15" customHeight="1">
      <c r="A242" s="6">
        <v>4</v>
      </c>
      <c r="B242" s="41" t="str">
        <f>VLOOKUP(Ruimtestaat[[#This Row],[Code]],Locaties[[Code]:[Locatie]],2,FALSE)</f>
        <v>Uilenhof</v>
      </c>
      <c r="C242" s="41" t="str">
        <f>VLOOKUP(Ruimtestaat[[#This Row],[Code]],Locaties[#All],3,FALSE)</f>
        <v>Oude Hoven 8</v>
      </c>
      <c r="D242" s="41" t="str">
        <f>VLOOKUP(Ruimtestaat[[#This Row],[Code]],Locaties[#All],4,FALSE)</f>
        <v>Gorinchem</v>
      </c>
      <c r="E242" s="32"/>
      <c r="F242" s="32" t="s">
        <v>121</v>
      </c>
      <c r="G242" s="126" t="s">
        <v>639</v>
      </c>
      <c r="H242" s="42" t="s">
        <v>678</v>
      </c>
      <c r="I242" s="6">
        <v>19</v>
      </c>
      <c r="J242" s="42" t="str">
        <f>VLOOKUP(Ruimtestaat[[#This Row],[Ruimte code]],Ruimtegroepen[[#All],[Code]:[Ruimte omschrijving]],2,FALSE)</f>
        <v>kleedruimten</v>
      </c>
      <c r="K242" s="32" t="s">
        <v>18</v>
      </c>
      <c r="L242" s="34" t="s">
        <v>124</v>
      </c>
      <c r="M242" s="124">
        <v>22.7</v>
      </c>
      <c r="N242" s="32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  <c r="DE242" s="4"/>
      <c r="DF242" s="4"/>
      <c r="DG242" s="4"/>
      <c r="DH242" s="4"/>
      <c r="DI242" s="4"/>
      <c r="DJ242" s="4"/>
      <c r="DK242" s="4"/>
      <c r="DL242" s="4"/>
      <c r="DM242" s="4"/>
      <c r="DN242" s="4"/>
      <c r="DO242" s="4"/>
      <c r="DP242" s="4"/>
      <c r="DQ242" s="4"/>
      <c r="DR242" s="4"/>
      <c r="DS242" s="4"/>
      <c r="DT242" s="4"/>
      <c r="DU242" s="4"/>
      <c r="DV242" s="4"/>
      <c r="DW242" s="4"/>
      <c r="DX242" s="4"/>
      <c r="DY242" s="4"/>
      <c r="DZ242" s="4"/>
      <c r="EA242" s="4"/>
      <c r="EB242" s="4"/>
      <c r="EC242" s="4"/>
      <c r="ED242" s="4"/>
      <c r="EE242" s="4"/>
      <c r="EF242" s="4"/>
      <c r="EG242" s="4"/>
      <c r="EH242" s="4"/>
      <c r="EI242" s="4"/>
      <c r="EJ242" s="4"/>
      <c r="EK242" s="4"/>
      <c r="EL242" s="4"/>
      <c r="EM242" s="4"/>
      <c r="EN242" s="4"/>
      <c r="EO242" s="4"/>
      <c r="EP242" s="4"/>
      <c r="EQ242" s="4"/>
      <c r="ER242" s="4"/>
      <c r="ES242" s="4"/>
      <c r="ET242" s="4"/>
      <c r="EU242" s="4"/>
      <c r="EV242" s="4"/>
      <c r="EW242" s="4"/>
      <c r="EX242" s="4"/>
      <c r="EY242" s="4"/>
      <c r="EZ242" s="4"/>
      <c r="FA242" s="4"/>
      <c r="FB242" s="4"/>
      <c r="FC242" s="4"/>
    </row>
    <row r="243" spans="1:159" ht="15" customHeight="1">
      <c r="A243" s="6">
        <v>4</v>
      </c>
      <c r="B243" s="41" t="str">
        <f>VLOOKUP(Ruimtestaat[[#This Row],[Code]],Locaties[[Code]:[Locatie]],2,FALSE)</f>
        <v>Uilenhof</v>
      </c>
      <c r="C243" s="41" t="str">
        <f>VLOOKUP(Ruimtestaat[[#This Row],[Code]],Locaties[#All],3,FALSE)</f>
        <v>Oude Hoven 8</v>
      </c>
      <c r="D243" s="41" t="str">
        <f>VLOOKUP(Ruimtestaat[[#This Row],[Code]],Locaties[#All],4,FALSE)</f>
        <v>Gorinchem</v>
      </c>
      <c r="E243" s="32"/>
      <c r="F243" s="32" t="s">
        <v>121</v>
      </c>
      <c r="G243" s="126" t="s">
        <v>640</v>
      </c>
      <c r="H243" s="42" t="s">
        <v>294</v>
      </c>
      <c r="I243" s="6">
        <v>5</v>
      </c>
      <c r="J243" s="42" t="str">
        <f>VLOOKUP(Ruimtestaat[[#This Row],[Ruimte code]],Ruimtegroepen[[#All],[Code]:[Ruimte omschrijving]],2,FALSE)</f>
        <v>Sanitair</v>
      </c>
      <c r="K243" s="32" t="s">
        <v>19</v>
      </c>
      <c r="L243" s="34" t="s">
        <v>741</v>
      </c>
      <c r="M243" s="124">
        <v>1</v>
      </c>
      <c r="N243" s="32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  <c r="DE243" s="4"/>
      <c r="DF243" s="4"/>
      <c r="DG243" s="4"/>
      <c r="DH243" s="4"/>
      <c r="DI243" s="4"/>
      <c r="DJ243" s="4"/>
      <c r="DK243" s="4"/>
      <c r="DL243" s="4"/>
      <c r="DM243" s="4"/>
      <c r="DN243" s="4"/>
      <c r="DO243" s="4"/>
      <c r="DP243" s="4"/>
      <c r="DQ243" s="4"/>
      <c r="DR243" s="4"/>
      <c r="DS243" s="4"/>
      <c r="DT243" s="4"/>
      <c r="DU243" s="4"/>
      <c r="DV243" s="4"/>
      <c r="DW243" s="4"/>
      <c r="DX243" s="4"/>
      <c r="DY243" s="4"/>
      <c r="DZ243" s="4"/>
      <c r="EA243" s="4"/>
      <c r="EB243" s="4"/>
      <c r="EC243" s="4"/>
      <c r="ED243" s="4"/>
      <c r="EE243" s="4"/>
      <c r="EF243" s="4"/>
      <c r="EG243" s="4"/>
      <c r="EH243" s="4"/>
      <c r="EI243" s="4"/>
      <c r="EJ243" s="4"/>
      <c r="EK243" s="4"/>
      <c r="EL243" s="4"/>
      <c r="EM243" s="4"/>
      <c r="EN243" s="4"/>
      <c r="EO243" s="4"/>
      <c r="EP243" s="4"/>
      <c r="EQ243" s="4"/>
      <c r="ER243" s="4"/>
      <c r="ES243" s="4"/>
      <c r="ET243" s="4"/>
      <c r="EU243" s="4"/>
      <c r="EV243" s="4"/>
      <c r="EW243" s="4"/>
      <c r="EX243" s="4"/>
      <c r="EY243" s="4"/>
      <c r="EZ243" s="4"/>
      <c r="FA243" s="4"/>
      <c r="FB243" s="4"/>
      <c r="FC243" s="4"/>
    </row>
    <row r="244" spans="1:159" ht="15" customHeight="1">
      <c r="A244" s="6">
        <v>4</v>
      </c>
      <c r="B244" s="41" t="str">
        <f>VLOOKUP(Ruimtestaat[[#This Row],[Code]],Locaties[[Code]:[Locatie]],2,FALSE)</f>
        <v>Uilenhof</v>
      </c>
      <c r="C244" s="41" t="str">
        <f>VLOOKUP(Ruimtestaat[[#This Row],[Code]],Locaties[#All],3,FALSE)</f>
        <v>Oude Hoven 8</v>
      </c>
      <c r="D244" s="41" t="str">
        <f>VLOOKUP(Ruimtestaat[[#This Row],[Code]],Locaties[#All],4,FALSE)</f>
        <v>Gorinchem</v>
      </c>
      <c r="E244" s="32"/>
      <c r="F244" s="32" t="s">
        <v>121</v>
      </c>
      <c r="G244" s="126" t="s">
        <v>641</v>
      </c>
      <c r="H244" s="42" t="s">
        <v>294</v>
      </c>
      <c r="I244" s="6">
        <v>5</v>
      </c>
      <c r="J244" s="42" t="str">
        <f>VLOOKUP(Ruimtestaat[[#This Row],[Ruimte code]],Ruimtegroepen[[#All],[Code]:[Ruimte omschrijving]],2,FALSE)</f>
        <v>Sanitair</v>
      </c>
      <c r="K244" s="32" t="s">
        <v>19</v>
      </c>
      <c r="L244" s="34" t="s">
        <v>741</v>
      </c>
      <c r="M244" s="124">
        <v>1.3</v>
      </c>
      <c r="N244" s="32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D244" s="4"/>
      <c r="DE244" s="4"/>
      <c r="DF244" s="4"/>
      <c r="DG244" s="4"/>
      <c r="DH244" s="4"/>
      <c r="DI244" s="4"/>
      <c r="DJ244" s="4"/>
      <c r="DK244" s="4"/>
      <c r="DL244" s="4"/>
      <c r="DM244" s="4"/>
      <c r="DN244" s="4"/>
      <c r="DO244" s="4"/>
      <c r="DP244" s="4"/>
      <c r="DQ244" s="4"/>
      <c r="DR244" s="4"/>
      <c r="DS244" s="4"/>
      <c r="DT244" s="4"/>
      <c r="DU244" s="4"/>
      <c r="DV244" s="4"/>
      <c r="DW244" s="4"/>
      <c r="DX244" s="4"/>
      <c r="DY244" s="4"/>
      <c r="DZ244" s="4"/>
      <c r="EA244" s="4"/>
      <c r="EB244" s="4"/>
      <c r="EC244" s="4"/>
      <c r="ED244" s="4"/>
      <c r="EE244" s="4"/>
      <c r="EF244" s="4"/>
      <c r="EG244" s="4"/>
      <c r="EH244" s="4"/>
      <c r="EI244" s="4"/>
      <c r="EJ244" s="4"/>
      <c r="EK244" s="4"/>
      <c r="EL244" s="4"/>
      <c r="EM244" s="4"/>
      <c r="EN244" s="4"/>
      <c r="EO244" s="4"/>
      <c r="EP244" s="4"/>
      <c r="EQ244" s="4"/>
      <c r="ER244" s="4"/>
      <c r="ES244" s="4"/>
      <c r="ET244" s="4"/>
      <c r="EU244" s="4"/>
      <c r="EV244" s="4"/>
      <c r="EW244" s="4"/>
      <c r="EX244" s="4"/>
      <c r="EY244" s="4"/>
      <c r="EZ244" s="4"/>
      <c r="FA244" s="4"/>
      <c r="FB244" s="4"/>
      <c r="FC244" s="4"/>
    </row>
    <row r="245" spans="1:159" ht="15" customHeight="1">
      <c r="A245" s="6">
        <v>4</v>
      </c>
      <c r="B245" s="41" t="str">
        <f>VLOOKUP(Ruimtestaat[[#This Row],[Code]],Locaties[[Code]:[Locatie]],2,FALSE)</f>
        <v>Uilenhof</v>
      </c>
      <c r="C245" s="41" t="str">
        <f>VLOOKUP(Ruimtestaat[[#This Row],[Code]],Locaties[#All],3,FALSE)</f>
        <v>Oude Hoven 8</v>
      </c>
      <c r="D245" s="41" t="str">
        <f>VLOOKUP(Ruimtestaat[[#This Row],[Code]],Locaties[#All],4,FALSE)</f>
        <v>Gorinchem</v>
      </c>
      <c r="E245" s="32"/>
      <c r="F245" s="32" t="s">
        <v>121</v>
      </c>
      <c r="G245" s="126" t="s">
        <v>642</v>
      </c>
      <c r="H245" s="42" t="s">
        <v>302</v>
      </c>
      <c r="I245" s="6">
        <v>1</v>
      </c>
      <c r="J245" s="42" t="str">
        <f>VLOOKUP(Ruimtestaat[[#This Row],[Ruimte code]],Ruimtegroepen[[#All],[Code]:[Ruimte omschrijving]],2,FALSE)</f>
        <v>Magazijnen/bergingen</v>
      </c>
      <c r="K245" s="32" t="s">
        <v>18</v>
      </c>
      <c r="L245" s="34" t="s">
        <v>124</v>
      </c>
      <c r="M245" s="124">
        <v>1.4</v>
      </c>
      <c r="N245" s="32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4"/>
      <c r="DC245" s="4"/>
      <c r="DD245" s="4"/>
      <c r="DE245" s="4"/>
      <c r="DF245" s="4"/>
      <c r="DG245" s="4"/>
      <c r="DH245" s="4"/>
      <c r="DI245" s="4"/>
      <c r="DJ245" s="4"/>
      <c r="DK245" s="4"/>
      <c r="DL245" s="4"/>
      <c r="DM245" s="4"/>
      <c r="DN245" s="4"/>
      <c r="DO245" s="4"/>
      <c r="DP245" s="4"/>
      <c r="DQ245" s="4"/>
      <c r="DR245" s="4"/>
      <c r="DS245" s="4"/>
      <c r="DT245" s="4"/>
      <c r="DU245" s="4"/>
      <c r="DV245" s="4"/>
      <c r="DW245" s="4"/>
      <c r="DX245" s="4"/>
      <c r="DY245" s="4"/>
      <c r="DZ245" s="4"/>
      <c r="EA245" s="4"/>
      <c r="EB245" s="4"/>
      <c r="EC245" s="4"/>
      <c r="ED245" s="4"/>
      <c r="EE245" s="4"/>
      <c r="EF245" s="4"/>
      <c r="EG245" s="4"/>
      <c r="EH245" s="4"/>
      <c r="EI245" s="4"/>
      <c r="EJ245" s="4"/>
      <c r="EK245" s="4"/>
      <c r="EL245" s="4"/>
      <c r="EM245" s="4"/>
      <c r="EN245" s="4"/>
      <c r="EO245" s="4"/>
      <c r="EP245" s="4"/>
      <c r="EQ245" s="4"/>
      <c r="ER245" s="4"/>
      <c r="ES245" s="4"/>
      <c r="ET245" s="4"/>
      <c r="EU245" s="4"/>
      <c r="EV245" s="4"/>
      <c r="EW245" s="4"/>
      <c r="EX245" s="4"/>
      <c r="EY245" s="4"/>
      <c r="EZ245" s="4"/>
      <c r="FA245" s="4"/>
      <c r="FB245" s="4"/>
      <c r="FC245" s="4"/>
    </row>
    <row r="246" spans="1:159" ht="15" customHeight="1">
      <c r="A246" s="6">
        <v>4</v>
      </c>
      <c r="B246" s="41" t="str">
        <f>VLOOKUP(Ruimtestaat[[#This Row],[Code]],Locaties[[Code]:[Locatie]],2,FALSE)</f>
        <v>Uilenhof</v>
      </c>
      <c r="C246" s="41" t="str">
        <f>VLOOKUP(Ruimtestaat[[#This Row],[Code]],Locaties[#All],3,FALSE)</f>
        <v>Oude Hoven 8</v>
      </c>
      <c r="D246" s="41" t="str">
        <f>VLOOKUP(Ruimtestaat[[#This Row],[Code]],Locaties[#All],4,FALSE)</f>
        <v>Gorinchem</v>
      </c>
      <c r="E246" s="32"/>
      <c r="F246" s="32" t="s">
        <v>121</v>
      </c>
      <c r="G246" s="126" t="s">
        <v>643</v>
      </c>
      <c r="H246" s="42" t="s">
        <v>294</v>
      </c>
      <c r="I246" s="6">
        <v>5</v>
      </c>
      <c r="J246" s="42" t="str">
        <f>VLOOKUP(Ruimtestaat[[#This Row],[Ruimte code]],Ruimtegroepen[[#All],[Code]:[Ruimte omschrijving]],2,FALSE)</f>
        <v>Sanitair</v>
      </c>
      <c r="K246" s="32" t="s">
        <v>19</v>
      </c>
      <c r="L246" s="34" t="s">
        <v>741</v>
      </c>
      <c r="M246" s="124">
        <v>1.3</v>
      </c>
      <c r="N246" s="32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  <c r="DD246" s="4"/>
      <c r="DE246" s="4"/>
      <c r="DF246" s="4"/>
      <c r="DG246" s="4"/>
      <c r="DH246" s="4"/>
      <c r="DI246" s="4"/>
      <c r="DJ246" s="4"/>
      <c r="DK246" s="4"/>
      <c r="DL246" s="4"/>
      <c r="DM246" s="4"/>
      <c r="DN246" s="4"/>
      <c r="DO246" s="4"/>
      <c r="DP246" s="4"/>
      <c r="DQ246" s="4"/>
      <c r="DR246" s="4"/>
      <c r="DS246" s="4"/>
      <c r="DT246" s="4"/>
      <c r="DU246" s="4"/>
      <c r="DV246" s="4"/>
      <c r="DW246" s="4"/>
      <c r="DX246" s="4"/>
      <c r="DY246" s="4"/>
      <c r="DZ246" s="4"/>
      <c r="EA246" s="4"/>
      <c r="EB246" s="4"/>
      <c r="EC246" s="4"/>
      <c r="ED246" s="4"/>
      <c r="EE246" s="4"/>
      <c r="EF246" s="4"/>
      <c r="EG246" s="4"/>
      <c r="EH246" s="4"/>
      <c r="EI246" s="4"/>
      <c r="EJ246" s="4"/>
      <c r="EK246" s="4"/>
      <c r="EL246" s="4"/>
      <c r="EM246" s="4"/>
      <c r="EN246" s="4"/>
      <c r="EO246" s="4"/>
      <c r="EP246" s="4"/>
      <c r="EQ246" s="4"/>
      <c r="ER246" s="4"/>
      <c r="ES246" s="4"/>
      <c r="ET246" s="4"/>
      <c r="EU246" s="4"/>
      <c r="EV246" s="4"/>
      <c r="EW246" s="4"/>
      <c r="EX246" s="4"/>
      <c r="EY246" s="4"/>
      <c r="EZ246" s="4"/>
      <c r="FA246" s="4"/>
      <c r="FB246" s="4"/>
      <c r="FC246" s="4"/>
    </row>
    <row r="247" spans="1:159" ht="15" customHeight="1">
      <c r="A247" s="6">
        <v>4</v>
      </c>
      <c r="B247" s="41" t="str">
        <f>VLOOKUP(Ruimtestaat[[#This Row],[Code]],Locaties[[Code]:[Locatie]],2,FALSE)</f>
        <v>Uilenhof</v>
      </c>
      <c r="C247" s="41" t="str">
        <f>VLOOKUP(Ruimtestaat[[#This Row],[Code]],Locaties[#All],3,FALSE)</f>
        <v>Oude Hoven 8</v>
      </c>
      <c r="D247" s="41" t="str">
        <f>VLOOKUP(Ruimtestaat[[#This Row],[Code]],Locaties[#All],4,FALSE)</f>
        <v>Gorinchem</v>
      </c>
      <c r="E247" s="32"/>
      <c r="F247" s="32" t="s">
        <v>121</v>
      </c>
      <c r="G247" s="126">
        <v>66</v>
      </c>
      <c r="H247" s="42" t="s">
        <v>584</v>
      </c>
      <c r="I247" s="6">
        <v>5</v>
      </c>
      <c r="J247" s="42" t="str">
        <f>VLOOKUP(Ruimtestaat[[#This Row],[Ruimte code]],Ruimtegroepen[[#All],[Code]:[Ruimte omschrijving]],2,FALSE)</f>
        <v>Sanitair</v>
      </c>
      <c r="K247" s="32" t="s">
        <v>19</v>
      </c>
      <c r="L247" s="34" t="s">
        <v>741</v>
      </c>
      <c r="M247" s="124">
        <v>10.6</v>
      </c>
      <c r="N247" s="32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  <c r="CX247" s="4"/>
      <c r="CY247" s="4"/>
      <c r="CZ247" s="4"/>
      <c r="DA247" s="4"/>
      <c r="DB247" s="4"/>
      <c r="DC247" s="4"/>
      <c r="DD247" s="4"/>
      <c r="DE247" s="4"/>
      <c r="DF247" s="4"/>
      <c r="DG247" s="4"/>
      <c r="DH247" s="4"/>
      <c r="DI247" s="4"/>
      <c r="DJ247" s="4"/>
      <c r="DK247" s="4"/>
      <c r="DL247" s="4"/>
      <c r="DM247" s="4"/>
      <c r="DN247" s="4"/>
      <c r="DO247" s="4"/>
      <c r="DP247" s="4"/>
      <c r="DQ247" s="4"/>
      <c r="DR247" s="4"/>
      <c r="DS247" s="4"/>
      <c r="DT247" s="4"/>
      <c r="DU247" s="4"/>
      <c r="DV247" s="4"/>
      <c r="DW247" s="4"/>
      <c r="DX247" s="4"/>
      <c r="DY247" s="4"/>
      <c r="DZ247" s="4"/>
      <c r="EA247" s="4"/>
      <c r="EB247" s="4"/>
      <c r="EC247" s="4"/>
      <c r="ED247" s="4"/>
      <c r="EE247" s="4"/>
      <c r="EF247" s="4"/>
      <c r="EG247" s="4"/>
      <c r="EH247" s="4"/>
      <c r="EI247" s="4"/>
      <c r="EJ247" s="4"/>
      <c r="EK247" s="4"/>
      <c r="EL247" s="4"/>
      <c r="EM247" s="4"/>
      <c r="EN247" s="4"/>
      <c r="EO247" s="4"/>
      <c r="EP247" s="4"/>
      <c r="EQ247" s="4"/>
      <c r="ER247" s="4"/>
      <c r="ES247" s="4"/>
      <c r="ET247" s="4"/>
      <c r="EU247" s="4"/>
      <c r="EV247" s="4"/>
      <c r="EW247" s="4"/>
      <c r="EX247" s="4"/>
      <c r="EY247" s="4"/>
      <c r="EZ247" s="4"/>
      <c r="FA247" s="4"/>
      <c r="FB247" s="4"/>
      <c r="FC247" s="4"/>
    </row>
    <row r="248" spans="1:159" ht="15" customHeight="1">
      <c r="A248" s="6">
        <v>4</v>
      </c>
      <c r="B248" s="41" t="str">
        <f>VLOOKUP(Ruimtestaat[[#This Row],[Code]],Locaties[[Code]:[Locatie]],2,FALSE)</f>
        <v>Uilenhof</v>
      </c>
      <c r="C248" s="41" t="str">
        <f>VLOOKUP(Ruimtestaat[[#This Row],[Code]],Locaties[#All],3,FALSE)</f>
        <v>Oude Hoven 8</v>
      </c>
      <c r="D248" s="41" t="str">
        <f>VLOOKUP(Ruimtestaat[[#This Row],[Code]],Locaties[#All],4,FALSE)</f>
        <v>Gorinchem</v>
      </c>
      <c r="E248" s="32"/>
      <c r="F248" s="32" t="s">
        <v>121</v>
      </c>
      <c r="G248" s="126">
        <v>67</v>
      </c>
      <c r="H248" s="42" t="s">
        <v>668</v>
      </c>
      <c r="I248" s="6">
        <v>2</v>
      </c>
      <c r="J248" s="42" t="str">
        <f>VLOOKUP(Ruimtestaat[[#This Row],[Ruimte code]],Ruimtegroepen[[#All],[Code]:[Ruimte omschrijving]],2,FALSE)</f>
        <v>Kantoren</v>
      </c>
      <c r="K248" s="32" t="s">
        <v>18</v>
      </c>
      <c r="L248" s="34" t="s">
        <v>124</v>
      </c>
      <c r="M248" s="124">
        <v>7.2</v>
      </c>
      <c r="N248" s="32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4"/>
      <c r="DE248" s="4"/>
      <c r="DF248" s="4"/>
      <c r="DG248" s="4"/>
      <c r="DH248" s="4"/>
      <c r="DI248" s="4"/>
      <c r="DJ248" s="4"/>
      <c r="DK248" s="4"/>
      <c r="DL248" s="4"/>
      <c r="DM248" s="4"/>
      <c r="DN248" s="4"/>
      <c r="DO248" s="4"/>
      <c r="DP248" s="4"/>
      <c r="DQ248" s="4"/>
      <c r="DR248" s="4"/>
      <c r="DS248" s="4"/>
      <c r="DT248" s="4"/>
      <c r="DU248" s="4"/>
      <c r="DV248" s="4"/>
      <c r="DW248" s="4"/>
      <c r="DX248" s="4"/>
      <c r="DY248" s="4"/>
      <c r="DZ248" s="4"/>
      <c r="EA248" s="4"/>
      <c r="EB248" s="4"/>
      <c r="EC248" s="4"/>
      <c r="ED248" s="4"/>
      <c r="EE248" s="4"/>
      <c r="EF248" s="4"/>
      <c r="EG248" s="4"/>
      <c r="EH248" s="4"/>
      <c r="EI248" s="4"/>
      <c r="EJ248" s="4"/>
      <c r="EK248" s="4"/>
      <c r="EL248" s="4"/>
      <c r="EM248" s="4"/>
      <c r="EN248" s="4"/>
      <c r="EO248" s="4"/>
      <c r="EP248" s="4"/>
      <c r="EQ248" s="4"/>
      <c r="ER248" s="4"/>
      <c r="ES248" s="4"/>
      <c r="ET248" s="4"/>
      <c r="EU248" s="4"/>
      <c r="EV248" s="4"/>
      <c r="EW248" s="4"/>
      <c r="EX248" s="4"/>
      <c r="EY248" s="4"/>
      <c r="EZ248" s="4"/>
      <c r="FA248" s="4"/>
      <c r="FB248" s="4"/>
      <c r="FC248" s="4"/>
    </row>
    <row r="249" spans="1:159" ht="15" customHeight="1">
      <c r="A249" s="6">
        <v>4</v>
      </c>
      <c r="B249" s="41" t="str">
        <f>VLOOKUP(Ruimtestaat[[#This Row],[Code]],Locaties[[Code]:[Locatie]],2,FALSE)</f>
        <v>Uilenhof</v>
      </c>
      <c r="C249" s="41" t="str">
        <f>VLOOKUP(Ruimtestaat[[#This Row],[Code]],Locaties[#All],3,FALSE)</f>
        <v>Oude Hoven 8</v>
      </c>
      <c r="D249" s="41" t="str">
        <f>VLOOKUP(Ruimtestaat[[#This Row],[Code]],Locaties[#All],4,FALSE)</f>
        <v>Gorinchem</v>
      </c>
      <c r="E249" s="32"/>
      <c r="F249" s="32" t="s">
        <v>121</v>
      </c>
      <c r="G249" s="126">
        <v>68</v>
      </c>
      <c r="H249" s="42" t="s">
        <v>8</v>
      </c>
      <c r="I249" s="6">
        <v>7</v>
      </c>
      <c r="J249" s="42" t="str">
        <f>VLOOKUP(Ruimtestaat[[#This Row],[Ruimte code]],Ruimtegroepen[[#All],[Code]:[Ruimte omschrijving]],2,FALSE)</f>
        <v>Entree</v>
      </c>
      <c r="K249" s="32" t="s">
        <v>18</v>
      </c>
      <c r="L249" s="34" t="s">
        <v>124</v>
      </c>
      <c r="M249" s="124">
        <v>5.0999999999999996</v>
      </c>
      <c r="N249" s="32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4"/>
      <c r="DC249" s="4"/>
      <c r="DD249" s="4"/>
      <c r="DE249" s="4"/>
      <c r="DF249" s="4"/>
      <c r="DG249" s="4"/>
      <c r="DH249" s="4"/>
      <c r="DI249" s="4"/>
      <c r="DJ249" s="4"/>
      <c r="DK249" s="4"/>
      <c r="DL249" s="4"/>
      <c r="DM249" s="4"/>
      <c r="DN249" s="4"/>
      <c r="DO249" s="4"/>
      <c r="DP249" s="4"/>
      <c r="DQ249" s="4"/>
      <c r="DR249" s="4"/>
      <c r="DS249" s="4"/>
      <c r="DT249" s="4"/>
      <c r="DU249" s="4"/>
      <c r="DV249" s="4"/>
      <c r="DW249" s="4"/>
      <c r="DX249" s="4"/>
      <c r="DY249" s="4"/>
      <c r="DZ249" s="4"/>
      <c r="EA249" s="4"/>
      <c r="EB249" s="4"/>
      <c r="EC249" s="4"/>
      <c r="ED249" s="4"/>
      <c r="EE249" s="4"/>
      <c r="EF249" s="4"/>
      <c r="EG249" s="4"/>
      <c r="EH249" s="4"/>
      <c r="EI249" s="4"/>
      <c r="EJ249" s="4"/>
      <c r="EK249" s="4"/>
      <c r="EL249" s="4"/>
      <c r="EM249" s="4"/>
      <c r="EN249" s="4"/>
      <c r="EO249" s="4"/>
      <c r="EP249" s="4"/>
      <c r="EQ249" s="4"/>
      <c r="ER249" s="4"/>
      <c r="ES249" s="4"/>
      <c r="ET249" s="4"/>
      <c r="EU249" s="4"/>
      <c r="EV249" s="4"/>
      <c r="EW249" s="4"/>
      <c r="EX249" s="4"/>
      <c r="EY249" s="4"/>
      <c r="EZ249" s="4"/>
      <c r="FA249" s="4"/>
      <c r="FB249" s="4"/>
      <c r="FC249" s="4"/>
    </row>
    <row r="250" spans="1:159" ht="15" customHeight="1">
      <c r="A250" s="6">
        <v>4</v>
      </c>
      <c r="B250" s="41" t="str">
        <f>VLOOKUP(Ruimtestaat[[#This Row],[Code]],Locaties[[Code]:[Locatie]],2,FALSE)</f>
        <v>Uilenhof</v>
      </c>
      <c r="C250" s="41" t="str">
        <f>VLOOKUP(Ruimtestaat[[#This Row],[Code]],Locaties[#All],3,FALSE)</f>
        <v>Oude Hoven 8</v>
      </c>
      <c r="D250" s="41" t="str">
        <f>VLOOKUP(Ruimtestaat[[#This Row],[Code]],Locaties[#All],4,FALSE)</f>
        <v>Gorinchem</v>
      </c>
      <c r="E250" s="32"/>
      <c r="F250" s="32" t="s">
        <v>121</v>
      </c>
      <c r="G250" s="126">
        <v>69</v>
      </c>
      <c r="H250" s="42" t="s">
        <v>277</v>
      </c>
      <c r="I250" s="6">
        <v>6</v>
      </c>
      <c r="J250" s="42" t="str">
        <f>VLOOKUP(Ruimtestaat[[#This Row],[Ruimte code]],Ruimtegroepen[[#All],[Code]:[Ruimte omschrijving]],2,FALSE)</f>
        <v>Gangen/hallen</v>
      </c>
      <c r="K250" s="32" t="s">
        <v>18</v>
      </c>
      <c r="L250" s="34" t="s">
        <v>124</v>
      </c>
      <c r="M250" s="124">
        <v>14.2</v>
      </c>
      <c r="N250" s="32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4"/>
      <c r="DC250" s="4"/>
      <c r="DD250" s="4"/>
      <c r="DE250" s="4"/>
      <c r="DF250" s="4"/>
      <c r="DG250" s="4"/>
      <c r="DH250" s="4"/>
      <c r="DI250" s="4"/>
      <c r="DJ250" s="4"/>
      <c r="DK250" s="4"/>
      <c r="DL250" s="4"/>
      <c r="DM250" s="4"/>
      <c r="DN250" s="4"/>
      <c r="DO250" s="4"/>
      <c r="DP250" s="4"/>
      <c r="DQ250" s="4"/>
      <c r="DR250" s="4"/>
      <c r="DS250" s="4"/>
      <c r="DT250" s="4"/>
      <c r="DU250" s="4"/>
      <c r="DV250" s="4"/>
      <c r="DW250" s="4"/>
      <c r="DX250" s="4"/>
      <c r="DY250" s="4"/>
      <c r="DZ250" s="4"/>
      <c r="EA250" s="4"/>
      <c r="EB250" s="4"/>
      <c r="EC250" s="4"/>
      <c r="ED250" s="4"/>
      <c r="EE250" s="4"/>
      <c r="EF250" s="4"/>
      <c r="EG250" s="4"/>
      <c r="EH250" s="4"/>
      <c r="EI250" s="4"/>
      <c r="EJ250" s="4"/>
      <c r="EK250" s="4"/>
      <c r="EL250" s="4"/>
      <c r="EM250" s="4"/>
      <c r="EN250" s="4"/>
      <c r="EO250" s="4"/>
      <c r="EP250" s="4"/>
      <c r="EQ250" s="4"/>
      <c r="ER250" s="4"/>
      <c r="ES250" s="4"/>
      <c r="ET250" s="4"/>
      <c r="EU250" s="4"/>
      <c r="EV250" s="4"/>
      <c r="EW250" s="4"/>
      <c r="EX250" s="4"/>
      <c r="EY250" s="4"/>
      <c r="EZ250" s="4"/>
      <c r="FA250" s="4"/>
      <c r="FB250" s="4"/>
      <c r="FC250" s="4"/>
    </row>
    <row r="251" spans="1:159" ht="15" customHeight="1">
      <c r="A251" s="6">
        <v>4</v>
      </c>
      <c r="B251" s="41" t="str">
        <f>VLOOKUP(Ruimtestaat[[#This Row],[Code]],Locaties[[Code]:[Locatie]],2,FALSE)</f>
        <v>Uilenhof</v>
      </c>
      <c r="C251" s="41" t="str">
        <f>VLOOKUP(Ruimtestaat[[#This Row],[Code]],Locaties[#All],3,FALSE)</f>
        <v>Oude Hoven 8</v>
      </c>
      <c r="D251" s="41" t="str">
        <f>VLOOKUP(Ruimtestaat[[#This Row],[Code]],Locaties[#All],4,FALSE)</f>
        <v>Gorinchem</v>
      </c>
      <c r="E251" s="32"/>
      <c r="F251" s="32" t="s">
        <v>121</v>
      </c>
      <c r="G251" s="126">
        <v>41</v>
      </c>
      <c r="H251" s="42" t="s">
        <v>673</v>
      </c>
      <c r="I251" s="6">
        <v>10</v>
      </c>
      <c r="J251" s="42" t="str">
        <f>VLOOKUP(Ruimtestaat[[#This Row],[Ruimte code]],Ruimtegroepen[[#All],[Code]:[Ruimte omschrijving]],2,FALSE)</f>
        <v>Trappenhuizen/lift</v>
      </c>
      <c r="K251" s="32" t="s">
        <v>19</v>
      </c>
      <c r="L251" s="34" t="s">
        <v>28</v>
      </c>
      <c r="M251" s="124">
        <v>21.4</v>
      </c>
      <c r="N251" s="32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/>
      <c r="DC251" s="4"/>
      <c r="DD251" s="4"/>
      <c r="DE251" s="4"/>
      <c r="DF251" s="4"/>
      <c r="DG251" s="4"/>
      <c r="DH251" s="4"/>
      <c r="DI251" s="4"/>
      <c r="DJ251" s="4"/>
      <c r="DK251" s="4"/>
      <c r="DL251" s="4"/>
      <c r="DM251" s="4"/>
      <c r="DN251" s="4"/>
      <c r="DO251" s="4"/>
      <c r="DP251" s="4"/>
      <c r="DQ251" s="4"/>
      <c r="DR251" s="4"/>
      <c r="DS251" s="4"/>
      <c r="DT251" s="4"/>
      <c r="DU251" s="4"/>
      <c r="DV251" s="4"/>
      <c r="DW251" s="4"/>
      <c r="DX251" s="4"/>
      <c r="DY251" s="4"/>
      <c r="DZ251" s="4"/>
      <c r="EA251" s="4"/>
      <c r="EB251" s="4"/>
      <c r="EC251" s="4"/>
      <c r="ED251" s="4"/>
      <c r="EE251" s="4"/>
      <c r="EF251" s="4"/>
      <c r="EG251" s="4"/>
      <c r="EH251" s="4"/>
      <c r="EI251" s="4"/>
      <c r="EJ251" s="4"/>
      <c r="EK251" s="4"/>
      <c r="EL251" s="4"/>
      <c r="EM251" s="4"/>
      <c r="EN251" s="4"/>
      <c r="EO251" s="4"/>
      <c r="EP251" s="4"/>
      <c r="EQ251" s="4"/>
      <c r="ER251" s="4"/>
      <c r="ES251" s="4"/>
      <c r="ET251" s="4"/>
      <c r="EU251" s="4"/>
      <c r="EV251" s="4"/>
      <c r="EW251" s="4"/>
      <c r="EX251" s="4"/>
      <c r="EY251" s="4"/>
      <c r="EZ251" s="4"/>
      <c r="FA251" s="4"/>
      <c r="FB251" s="4"/>
      <c r="FC251" s="4"/>
    </row>
    <row r="252" spans="1:159" ht="15" customHeight="1">
      <c r="A252" s="6">
        <v>4</v>
      </c>
      <c r="B252" s="41" t="str">
        <f>VLOOKUP(Ruimtestaat[[#This Row],[Code]],Locaties[[Code]:[Locatie]],2,FALSE)</f>
        <v>Uilenhof</v>
      </c>
      <c r="C252" s="41" t="str">
        <f>VLOOKUP(Ruimtestaat[[#This Row],[Code]],Locaties[#All],3,FALSE)</f>
        <v>Oude Hoven 8</v>
      </c>
      <c r="D252" s="41" t="str">
        <f>VLOOKUP(Ruimtestaat[[#This Row],[Code]],Locaties[#All],4,FALSE)</f>
        <v>Gorinchem</v>
      </c>
      <c r="E252" s="32"/>
      <c r="F252" s="32" t="s">
        <v>121</v>
      </c>
      <c r="G252" s="126" t="s">
        <v>644</v>
      </c>
      <c r="H252" s="42" t="s">
        <v>679</v>
      </c>
      <c r="I252" s="6">
        <v>19</v>
      </c>
      <c r="J252" s="42" t="str">
        <f>VLOOKUP(Ruimtestaat[[#This Row],[Ruimte code]],Ruimtegroepen[[#All],[Code]:[Ruimte omschrijving]],2,FALSE)</f>
        <v>kleedruimten</v>
      </c>
      <c r="K252" s="32" t="s">
        <v>18</v>
      </c>
      <c r="L252" s="34" t="s">
        <v>124</v>
      </c>
      <c r="M252" s="124">
        <v>25</v>
      </c>
      <c r="N252" s="32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/>
      <c r="DC252" s="4"/>
      <c r="DD252" s="4"/>
      <c r="DE252" s="4"/>
      <c r="DF252" s="4"/>
      <c r="DG252" s="4"/>
      <c r="DH252" s="4"/>
      <c r="DI252" s="4"/>
      <c r="DJ252" s="4"/>
      <c r="DK252" s="4"/>
      <c r="DL252" s="4"/>
      <c r="DM252" s="4"/>
      <c r="DN252" s="4"/>
      <c r="DO252" s="4"/>
      <c r="DP252" s="4"/>
      <c r="DQ252" s="4"/>
      <c r="DR252" s="4"/>
      <c r="DS252" s="4"/>
      <c r="DT252" s="4"/>
      <c r="DU252" s="4"/>
      <c r="DV252" s="4"/>
      <c r="DW252" s="4"/>
      <c r="DX252" s="4"/>
      <c r="DY252" s="4"/>
      <c r="DZ252" s="4"/>
      <c r="EA252" s="4"/>
      <c r="EB252" s="4"/>
      <c r="EC252" s="4"/>
      <c r="ED252" s="4"/>
      <c r="EE252" s="4"/>
      <c r="EF252" s="4"/>
      <c r="EG252" s="4"/>
      <c r="EH252" s="4"/>
      <c r="EI252" s="4"/>
      <c r="EJ252" s="4"/>
      <c r="EK252" s="4"/>
      <c r="EL252" s="4"/>
      <c r="EM252" s="4"/>
      <c r="EN252" s="4"/>
      <c r="EO252" s="4"/>
      <c r="EP252" s="4"/>
      <c r="EQ252" s="4"/>
      <c r="ER252" s="4"/>
      <c r="ES252" s="4"/>
      <c r="ET252" s="4"/>
      <c r="EU252" s="4"/>
      <c r="EV252" s="4"/>
      <c r="EW252" s="4"/>
      <c r="EX252" s="4"/>
      <c r="EY252" s="4"/>
      <c r="EZ252" s="4"/>
      <c r="FA252" s="4"/>
      <c r="FB252" s="4"/>
      <c r="FC252" s="4"/>
    </row>
    <row r="253" spans="1:159" ht="15" customHeight="1">
      <c r="A253" s="6">
        <v>4</v>
      </c>
      <c r="B253" s="41" t="str">
        <f>VLOOKUP(Ruimtestaat[[#This Row],[Code]],Locaties[[Code]:[Locatie]],2,FALSE)</f>
        <v>Uilenhof</v>
      </c>
      <c r="C253" s="41" t="str">
        <f>VLOOKUP(Ruimtestaat[[#This Row],[Code]],Locaties[#All],3,FALSE)</f>
        <v>Oude Hoven 8</v>
      </c>
      <c r="D253" s="41" t="str">
        <f>VLOOKUP(Ruimtestaat[[#This Row],[Code]],Locaties[#All],4,FALSE)</f>
        <v>Gorinchem</v>
      </c>
      <c r="E253" s="32"/>
      <c r="F253" s="32" t="s">
        <v>121</v>
      </c>
      <c r="G253" s="126" t="s">
        <v>645</v>
      </c>
      <c r="H253" s="42" t="s">
        <v>294</v>
      </c>
      <c r="I253" s="6">
        <v>5</v>
      </c>
      <c r="J253" s="42" t="str">
        <f>VLOOKUP(Ruimtestaat[[#This Row],[Ruimte code]],Ruimtegroepen[[#All],[Code]:[Ruimte omschrijving]],2,FALSE)</f>
        <v>Sanitair</v>
      </c>
      <c r="K253" s="32" t="s">
        <v>19</v>
      </c>
      <c r="L253" s="34" t="s">
        <v>741</v>
      </c>
      <c r="M253" s="124">
        <v>1.3</v>
      </c>
      <c r="N253" s="32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/>
      <c r="DD253" s="4"/>
      <c r="DE253" s="4"/>
      <c r="DF253" s="4"/>
      <c r="DG253" s="4"/>
      <c r="DH253" s="4"/>
      <c r="DI253" s="4"/>
      <c r="DJ253" s="4"/>
      <c r="DK253" s="4"/>
      <c r="DL253" s="4"/>
      <c r="DM253" s="4"/>
      <c r="DN253" s="4"/>
      <c r="DO253" s="4"/>
      <c r="DP253" s="4"/>
      <c r="DQ253" s="4"/>
      <c r="DR253" s="4"/>
      <c r="DS253" s="4"/>
      <c r="DT253" s="4"/>
      <c r="DU253" s="4"/>
      <c r="DV253" s="4"/>
      <c r="DW253" s="4"/>
      <c r="DX253" s="4"/>
      <c r="DY253" s="4"/>
      <c r="DZ253" s="4"/>
      <c r="EA253" s="4"/>
      <c r="EB253" s="4"/>
      <c r="EC253" s="4"/>
      <c r="ED253" s="4"/>
      <c r="EE253" s="4"/>
      <c r="EF253" s="4"/>
      <c r="EG253" s="4"/>
      <c r="EH253" s="4"/>
      <c r="EI253" s="4"/>
      <c r="EJ253" s="4"/>
      <c r="EK253" s="4"/>
      <c r="EL253" s="4"/>
      <c r="EM253" s="4"/>
      <c r="EN253" s="4"/>
      <c r="EO253" s="4"/>
      <c r="EP253" s="4"/>
      <c r="EQ253" s="4"/>
      <c r="ER253" s="4"/>
      <c r="ES253" s="4"/>
      <c r="ET253" s="4"/>
      <c r="EU253" s="4"/>
      <c r="EV253" s="4"/>
      <c r="EW253" s="4"/>
      <c r="EX253" s="4"/>
      <c r="EY253" s="4"/>
      <c r="EZ253" s="4"/>
      <c r="FA253" s="4"/>
      <c r="FB253" s="4"/>
      <c r="FC253" s="4"/>
    </row>
    <row r="254" spans="1:159" ht="15" customHeight="1">
      <c r="A254" s="6">
        <v>4</v>
      </c>
      <c r="B254" s="41" t="str">
        <f>VLOOKUP(Ruimtestaat[[#This Row],[Code]],Locaties[[Code]:[Locatie]],2,FALSE)</f>
        <v>Uilenhof</v>
      </c>
      <c r="C254" s="41" t="str">
        <f>VLOOKUP(Ruimtestaat[[#This Row],[Code]],Locaties[#All],3,FALSE)</f>
        <v>Oude Hoven 8</v>
      </c>
      <c r="D254" s="41" t="str">
        <f>VLOOKUP(Ruimtestaat[[#This Row],[Code]],Locaties[#All],4,FALSE)</f>
        <v>Gorinchem</v>
      </c>
      <c r="E254" s="32"/>
      <c r="F254" s="32" t="s">
        <v>121</v>
      </c>
      <c r="G254" s="126" t="s">
        <v>646</v>
      </c>
      <c r="H254" s="42" t="s">
        <v>294</v>
      </c>
      <c r="I254" s="6">
        <v>5</v>
      </c>
      <c r="J254" s="42" t="str">
        <f>VLOOKUP(Ruimtestaat[[#This Row],[Ruimte code]],Ruimtegroepen[[#All],[Code]:[Ruimte omschrijving]],2,FALSE)</f>
        <v>Sanitair</v>
      </c>
      <c r="K254" s="32" t="s">
        <v>19</v>
      </c>
      <c r="L254" s="34" t="s">
        <v>741</v>
      </c>
      <c r="M254" s="124">
        <v>1.3</v>
      </c>
      <c r="N254" s="32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4"/>
      <c r="DC254" s="4"/>
      <c r="DD254" s="4"/>
      <c r="DE254" s="4"/>
      <c r="DF254" s="4"/>
      <c r="DG254" s="4"/>
      <c r="DH254" s="4"/>
      <c r="DI254" s="4"/>
      <c r="DJ254" s="4"/>
      <c r="DK254" s="4"/>
      <c r="DL254" s="4"/>
      <c r="DM254" s="4"/>
      <c r="DN254" s="4"/>
      <c r="DO254" s="4"/>
      <c r="DP254" s="4"/>
      <c r="DQ254" s="4"/>
      <c r="DR254" s="4"/>
      <c r="DS254" s="4"/>
      <c r="DT254" s="4"/>
      <c r="DU254" s="4"/>
      <c r="DV254" s="4"/>
      <c r="DW254" s="4"/>
      <c r="DX254" s="4"/>
      <c r="DY254" s="4"/>
      <c r="DZ254" s="4"/>
      <c r="EA254" s="4"/>
      <c r="EB254" s="4"/>
      <c r="EC254" s="4"/>
      <c r="ED254" s="4"/>
      <c r="EE254" s="4"/>
      <c r="EF254" s="4"/>
      <c r="EG254" s="4"/>
      <c r="EH254" s="4"/>
      <c r="EI254" s="4"/>
      <c r="EJ254" s="4"/>
      <c r="EK254" s="4"/>
      <c r="EL254" s="4"/>
      <c r="EM254" s="4"/>
      <c r="EN254" s="4"/>
      <c r="EO254" s="4"/>
      <c r="EP254" s="4"/>
      <c r="EQ254" s="4"/>
      <c r="ER254" s="4"/>
      <c r="ES254" s="4"/>
      <c r="ET254" s="4"/>
      <c r="EU254" s="4"/>
      <c r="EV254" s="4"/>
      <c r="EW254" s="4"/>
      <c r="EX254" s="4"/>
      <c r="EY254" s="4"/>
      <c r="EZ254" s="4"/>
      <c r="FA254" s="4"/>
      <c r="FB254" s="4"/>
      <c r="FC254" s="4"/>
    </row>
    <row r="255" spans="1:159" ht="15" customHeight="1">
      <c r="A255" s="6">
        <v>4</v>
      </c>
      <c r="B255" s="41" t="str">
        <f>VLOOKUP(Ruimtestaat[[#This Row],[Code]],Locaties[[Code]:[Locatie]],2,FALSE)</f>
        <v>Uilenhof</v>
      </c>
      <c r="C255" s="41" t="str">
        <f>VLOOKUP(Ruimtestaat[[#This Row],[Code]],Locaties[#All],3,FALSE)</f>
        <v>Oude Hoven 8</v>
      </c>
      <c r="D255" s="41" t="str">
        <f>VLOOKUP(Ruimtestaat[[#This Row],[Code]],Locaties[#All],4,FALSE)</f>
        <v>Gorinchem</v>
      </c>
      <c r="E255" s="32"/>
      <c r="F255" s="32" t="s">
        <v>121</v>
      </c>
      <c r="G255" s="126" t="s">
        <v>647</v>
      </c>
      <c r="H255" s="42" t="s">
        <v>294</v>
      </c>
      <c r="I255" s="6">
        <v>5</v>
      </c>
      <c r="J255" s="42" t="str">
        <f>VLOOKUP(Ruimtestaat[[#This Row],[Ruimte code]],Ruimtegroepen[[#All],[Code]:[Ruimte omschrijving]],2,FALSE)</f>
        <v>Sanitair</v>
      </c>
      <c r="K255" s="32" t="s">
        <v>19</v>
      </c>
      <c r="L255" s="34" t="s">
        <v>741</v>
      </c>
      <c r="M255" s="124">
        <v>8</v>
      </c>
      <c r="N255" s="32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  <c r="DD255" s="4"/>
      <c r="DE255" s="4"/>
      <c r="DF255" s="4"/>
      <c r="DG255" s="4"/>
      <c r="DH255" s="4"/>
      <c r="DI255" s="4"/>
      <c r="DJ255" s="4"/>
      <c r="DK255" s="4"/>
      <c r="DL255" s="4"/>
      <c r="DM255" s="4"/>
      <c r="DN255" s="4"/>
      <c r="DO255" s="4"/>
      <c r="DP255" s="4"/>
      <c r="DQ255" s="4"/>
      <c r="DR255" s="4"/>
      <c r="DS255" s="4"/>
      <c r="DT255" s="4"/>
      <c r="DU255" s="4"/>
      <c r="DV255" s="4"/>
      <c r="DW255" s="4"/>
      <c r="DX255" s="4"/>
      <c r="DY255" s="4"/>
      <c r="DZ255" s="4"/>
      <c r="EA255" s="4"/>
      <c r="EB255" s="4"/>
      <c r="EC255" s="4"/>
      <c r="ED255" s="4"/>
      <c r="EE255" s="4"/>
      <c r="EF255" s="4"/>
      <c r="EG255" s="4"/>
      <c r="EH255" s="4"/>
      <c r="EI255" s="4"/>
      <c r="EJ255" s="4"/>
      <c r="EK255" s="4"/>
      <c r="EL255" s="4"/>
      <c r="EM255" s="4"/>
      <c r="EN255" s="4"/>
      <c r="EO255" s="4"/>
      <c r="EP255" s="4"/>
      <c r="EQ255" s="4"/>
      <c r="ER255" s="4"/>
      <c r="ES255" s="4"/>
      <c r="ET255" s="4"/>
      <c r="EU255" s="4"/>
      <c r="EV255" s="4"/>
      <c r="EW255" s="4"/>
      <c r="EX255" s="4"/>
      <c r="EY255" s="4"/>
      <c r="EZ255" s="4"/>
      <c r="FA255" s="4"/>
      <c r="FB255" s="4"/>
      <c r="FC255" s="4"/>
    </row>
    <row r="256" spans="1:159" ht="15" customHeight="1">
      <c r="A256" s="6">
        <v>4</v>
      </c>
      <c r="B256" s="41" t="str">
        <f>VLOOKUP(Ruimtestaat[[#This Row],[Code]],Locaties[[Code]:[Locatie]],2,FALSE)</f>
        <v>Uilenhof</v>
      </c>
      <c r="C256" s="41" t="str">
        <f>VLOOKUP(Ruimtestaat[[#This Row],[Code]],Locaties[#All],3,FALSE)</f>
        <v>Oude Hoven 8</v>
      </c>
      <c r="D256" s="41" t="str">
        <f>VLOOKUP(Ruimtestaat[[#This Row],[Code]],Locaties[#All],4,FALSE)</f>
        <v>Gorinchem</v>
      </c>
      <c r="E256" s="32"/>
      <c r="F256" s="32" t="s">
        <v>121</v>
      </c>
      <c r="G256" s="126" t="s">
        <v>648</v>
      </c>
      <c r="H256" s="42" t="s">
        <v>294</v>
      </c>
      <c r="I256" s="6">
        <v>5</v>
      </c>
      <c r="J256" s="42" t="str">
        <f>VLOOKUP(Ruimtestaat[[#This Row],[Ruimte code]],Ruimtegroepen[[#All],[Code]:[Ruimte omschrijving]],2,FALSE)</f>
        <v>Sanitair</v>
      </c>
      <c r="K256" s="32" t="s">
        <v>19</v>
      </c>
      <c r="L256" s="34" t="s">
        <v>741</v>
      </c>
      <c r="M256" s="124">
        <v>1.1000000000000001</v>
      </c>
      <c r="N256" s="32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  <c r="DE256" s="4"/>
      <c r="DF256" s="4"/>
      <c r="DG256" s="4"/>
      <c r="DH256" s="4"/>
      <c r="DI256" s="4"/>
      <c r="DJ256" s="4"/>
      <c r="DK256" s="4"/>
      <c r="DL256" s="4"/>
      <c r="DM256" s="4"/>
      <c r="DN256" s="4"/>
      <c r="DO256" s="4"/>
      <c r="DP256" s="4"/>
      <c r="DQ256" s="4"/>
      <c r="DR256" s="4"/>
      <c r="DS256" s="4"/>
      <c r="DT256" s="4"/>
      <c r="DU256" s="4"/>
      <c r="DV256" s="4"/>
      <c r="DW256" s="4"/>
      <c r="DX256" s="4"/>
      <c r="DY256" s="4"/>
      <c r="DZ256" s="4"/>
      <c r="EA256" s="4"/>
      <c r="EB256" s="4"/>
      <c r="EC256" s="4"/>
      <c r="ED256" s="4"/>
      <c r="EE256" s="4"/>
      <c r="EF256" s="4"/>
      <c r="EG256" s="4"/>
      <c r="EH256" s="4"/>
      <c r="EI256" s="4"/>
      <c r="EJ256" s="4"/>
      <c r="EK256" s="4"/>
      <c r="EL256" s="4"/>
      <c r="EM256" s="4"/>
      <c r="EN256" s="4"/>
      <c r="EO256" s="4"/>
      <c r="EP256" s="4"/>
      <c r="EQ256" s="4"/>
      <c r="ER256" s="4"/>
      <c r="ES256" s="4"/>
      <c r="ET256" s="4"/>
      <c r="EU256" s="4"/>
      <c r="EV256" s="4"/>
      <c r="EW256" s="4"/>
      <c r="EX256" s="4"/>
      <c r="EY256" s="4"/>
      <c r="EZ256" s="4"/>
      <c r="FA256" s="4"/>
      <c r="FB256" s="4"/>
      <c r="FC256" s="4"/>
    </row>
    <row r="257" spans="1:159" ht="15" customHeight="1">
      <c r="A257" s="6">
        <v>4</v>
      </c>
      <c r="B257" s="41" t="str">
        <f>VLOOKUP(Ruimtestaat[[#This Row],[Code]],Locaties[[Code]:[Locatie]],2,FALSE)</f>
        <v>Uilenhof</v>
      </c>
      <c r="C257" s="41" t="str">
        <f>VLOOKUP(Ruimtestaat[[#This Row],[Code]],Locaties[#All],3,FALSE)</f>
        <v>Oude Hoven 8</v>
      </c>
      <c r="D257" s="41" t="str">
        <f>VLOOKUP(Ruimtestaat[[#This Row],[Code]],Locaties[#All],4,FALSE)</f>
        <v>Gorinchem</v>
      </c>
      <c r="E257" s="32"/>
      <c r="F257" s="32" t="s">
        <v>121</v>
      </c>
      <c r="G257" s="126" t="s">
        <v>649</v>
      </c>
      <c r="H257" s="42" t="s">
        <v>680</v>
      </c>
      <c r="I257" s="6">
        <v>20</v>
      </c>
      <c r="J257" s="42" t="str">
        <f>VLOOKUP(Ruimtestaat[[#This Row],[Ruimte code]],Ruimtegroepen[[#All],[Code]:[Ruimte omschrijving]],2,FALSE)</f>
        <v>Niet in Onderhoud</v>
      </c>
      <c r="K257" s="32" t="s">
        <v>18</v>
      </c>
      <c r="L257" s="34" t="s">
        <v>124</v>
      </c>
      <c r="M257" s="124"/>
      <c r="N257" s="32">
        <v>29.5</v>
      </c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  <c r="DE257" s="4"/>
      <c r="DF257" s="4"/>
      <c r="DG257" s="4"/>
      <c r="DH257" s="4"/>
      <c r="DI257" s="4"/>
      <c r="DJ257" s="4"/>
      <c r="DK257" s="4"/>
      <c r="DL257" s="4"/>
      <c r="DM257" s="4"/>
      <c r="DN257" s="4"/>
      <c r="DO257" s="4"/>
      <c r="DP257" s="4"/>
      <c r="DQ257" s="4"/>
      <c r="DR257" s="4"/>
      <c r="DS257" s="4"/>
      <c r="DT257" s="4"/>
      <c r="DU257" s="4"/>
      <c r="DV257" s="4"/>
      <c r="DW257" s="4"/>
      <c r="DX257" s="4"/>
      <c r="DY257" s="4"/>
      <c r="DZ257" s="4"/>
      <c r="EA257" s="4"/>
      <c r="EB257" s="4"/>
      <c r="EC257" s="4"/>
      <c r="ED257" s="4"/>
      <c r="EE257" s="4"/>
      <c r="EF257" s="4"/>
      <c r="EG257" s="4"/>
      <c r="EH257" s="4"/>
      <c r="EI257" s="4"/>
      <c r="EJ257" s="4"/>
      <c r="EK257" s="4"/>
      <c r="EL257" s="4"/>
      <c r="EM257" s="4"/>
      <c r="EN257" s="4"/>
      <c r="EO257" s="4"/>
      <c r="EP257" s="4"/>
      <c r="EQ257" s="4"/>
      <c r="ER257" s="4"/>
      <c r="ES257" s="4"/>
      <c r="ET257" s="4"/>
      <c r="EU257" s="4"/>
      <c r="EV257" s="4"/>
      <c r="EW257" s="4"/>
      <c r="EX257" s="4"/>
      <c r="EY257" s="4"/>
      <c r="EZ257" s="4"/>
      <c r="FA257" s="4"/>
      <c r="FB257" s="4"/>
      <c r="FC257" s="4"/>
    </row>
    <row r="258" spans="1:159" ht="15" customHeight="1">
      <c r="A258" s="6">
        <v>4</v>
      </c>
      <c r="B258" s="41" t="str">
        <f>VLOOKUP(Ruimtestaat[[#This Row],[Code]],Locaties[[Code]:[Locatie]],2,FALSE)</f>
        <v>Uilenhof</v>
      </c>
      <c r="C258" s="41" t="str">
        <f>VLOOKUP(Ruimtestaat[[#This Row],[Code]],Locaties[#All],3,FALSE)</f>
        <v>Oude Hoven 8</v>
      </c>
      <c r="D258" s="41" t="str">
        <f>VLOOKUP(Ruimtestaat[[#This Row],[Code]],Locaties[#All],4,FALSE)</f>
        <v>Gorinchem</v>
      </c>
      <c r="E258" s="32"/>
      <c r="F258" s="32" t="s">
        <v>121</v>
      </c>
      <c r="G258" s="126">
        <v>41</v>
      </c>
      <c r="H258" s="42" t="s">
        <v>673</v>
      </c>
      <c r="I258" s="6">
        <v>10</v>
      </c>
      <c r="J258" s="42" t="str">
        <f>VLOOKUP(Ruimtestaat[[#This Row],[Ruimte code]],Ruimtegroepen[[#All],[Code]:[Ruimte omschrijving]],2,FALSE)</f>
        <v>Trappenhuizen/lift</v>
      </c>
      <c r="K258" s="32" t="s">
        <v>19</v>
      </c>
      <c r="L258" s="34" t="s">
        <v>28</v>
      </c>
      <c r="M258" s="124">
        <v>18.5</v>
      </c>
      <c r="N258" s="32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  <c r="DE258" s="4"/>
      <c r="DF258" s="4"/>
      <c r="DG258" s="4"/>
      <c r="DH258" s="4"/>
      <c r="DI258" s="4"/>
      <c r="DJ258" s="4"/>
      <c r="DK258" s="4"/>
      <c r="DL258" s="4"/>
      <c r="DM258" s="4"/>
      <c r="DN258" s="4"/>
      <c r="DO258" s="4"/>
      <c r="DP258" s="4"/>
      <c r="DQ258" s="4"/>
      <c r="DR258" s="4"/>
      <c r="DS258" s="4"/>
      <c r="DT258" s="4"/>
      <c r="DU258" s="4"/>
      <c r="DV258" s="4"/>
      <c r="DW258" s="4"/>
      <c r="DX258" s="4"/>
      <c r="DY258" s="4"/>
      <c r="DZ258" s="4"/>
      <c r="EA258" s="4"/>
      <c r="EB258" s="4"/>
      <c r="EC258" s="4"/>
      <c r="ED258" s="4"/>
      <c r="EE258" s="4"/>
      <c r="EF258" s="4"/>
      <c r="EG258" s="4"/>
      <c r="EH258" s="4"/>
      <c r="EI258" s="4"/>
      <c r="EJ258" s="4"/>
      <c r="EK258" s="4"/>
      <c r="EL258" s="4"/>
      <c r="EM258" s="4"/>
      <c r="EN258" s="4"/>
      <c r="EO258" s="4"/>
      <c r="EP258" s="4"/>
      <c r="EQ258" s="4"/>
      <c r="ER258" s="4"/>
      <c r="ES258" s="4"/>
      <c r="ET258" s="4"/>
      <c r="EU258" s="4"/>
      <c r="EV258" s="4"/>
      <c r="EW258" s="4"/>
      <c r="EX258" s="4"/>
      <c r="EY258" s="4"/>
      <c r="EZ258" s="4"/>
      <c r="FA258" s="4"/>
      <c r="FB258" s="4"/>
      <c r="FC258" s="4"/>
    </row>
    <row r="259" spans="1:159" ht="15" customHeight="1">
      <c r="A259" s="6">
        <v>4</v>
      </c>
      <c r="B259" s="41" t="str">
        <f>VLOOKUP(Ruimtestaat[[#This Row],[Code]],Locaties[[Code]:[Locatie]],2,FALSE)</f>
        <v>Uilenhof</v>
      </c>
      <c r="C259" s="41" t="str">
        <f>VLOOKUP(Ruimtestaat[[#This Row],[Code]],Locaties[#All],3,FALSE)</f>
        <v>Oude Hoven 8</v>
      </c>
      <c r="D259" s="41" t="str">
        <f>VLOOKUP(Ruimtestaat[[#This Row],[Code]],Locaties[#All],4,FALSE)</f>
        <v>Gorinchem</v>
      </c>
      <c r="E259" s="32"/>
      <c r="F259" s="32" t="s">
        <v>121</v>
      </c>
      <c r="G259" s="126" t="s">
        <v>650</v>
      </c>
      <c r="H259" s="42" t="s">
        <v>681</v>
      </c>
      <c r="I259" s="6">
        <v>2</v>
      </c>
      <c r="J259" s="42" t="str">
        <f>VLOOKUP(Ruimtestaat[[#This Row],[Ruimte code]],Ruimtegroepen[[#All],[Code]:[Ruimte omschrijving]],2,FALSE)</f>
        <v>Kantoren</v>
      </c>
      <c r="K259" s="32" t="s">
        <v>18</v>
      </c>
      <c r="L259" s="34" t="s">
        <v>124</v>
      </c>
      <c r="M259" s="124">
        <v>23.3</v>
      </c>
      <c r="N259" s="32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  <c r="DE259" s="4"/>
      <c r="DF259" s="4"/>
      <c r="DG259" s="4"/>
      <c r="DH259" s="4"/>
      <c r="DI259" s="4"/>
      <c r="DJ259" s="4"/>
      <c r="DK259" s="4"/>
      <c r="DL259" s="4"/>
      <c r="DM259" s="4"/>
      <c r="DN259" s="4"/>
      <c r="DO259" s="4"/>
      <c r="DP259" s="4"/>
      <c r="DQ259" s="4"/>
      <c r="DR259" s="4"/>
      <c r="DS259" s="4"/>
      <c r="DT259" s="4"/>
      <c r="DU259" s="4"/>
      <c r="DV259" s="4"/>
      <c r="DW259" s="4"/>
      <c r="DX259" s="4"/>
      <c r="DY259" s="4"/>
      <c r="DZ259" s="4"/>
      <c r="EA259" s="4"/>
      <c r="EB259" s="4"/>
      <c r="EC259" s="4"/>
      <c r="ED259" s="4"/>
      <c r="EE259" s="4"/>
      <c r="EF259" s="4"/>
      <c r="EG259" s="4"/>
      <c r="EH259" s="4"/>
      <c r="EI259" s="4"/>
      <c r="EJ259" s="4"/>
      <c r="EK259" s="4"/>
      <c r="EL259" s="4"/>
      <c r="EM259" s="4"/>
      <c r="EN259" s="4"/>
      <c r="EO259" s="4"/>
      <c r="EP259" s="4"/>
      <c r="EQ259" s="4"/>
      <c r="ER259" s="4"/>
      <c r="ES259" s="4"/>
      <c r="ET259" s="4"/>
      <c r="EU259" s="4"/>
      <c r="EV259" s="4"/>
      <c r="EW259" s="4"/>
      <c r="EX259" s="4"/>
      <c r="EY259" s="4"/>
      <c r="EZ259" s="4"/>
      <c r="FA259" s="4"/>
      <c r="FB259" s="4"/>
      <c r="FC259" s="4"/>
    </row>
    <row r="260" spans="1:159" ht="15" customHeight="1">
      <c r="A260" s="6">
        <v>4</v>
      </c>
      <c r="B260" s="41" t="str">
        <f>VLOOKUP(Ruimtestaat[[#This Row],[Code]],Locaties[[Code]:[Locatie]],2,FALSE)</f>
        <v>Uilenhof</v>
      </c>
      <c r="C260" s="41" t="str">
        <f>VLOOKUP(Ruimtestaat[[#This Row],[Code]],Locaties[#All],3,FALSE)</f>
        <v>Oude Hoven 8</v>
      </c>
      <c r="D260" s="41" t="str">
        <f>VLOOKUP(Ruimtestaat[[#This Row],[Code]],Locaties[#All],4,FALSE)</f>
        <v>Gorinchem</v>
      </c>
      <c r="E260" s="32"/>
      <c r="F260" s="32" t="s">
        <v>121</v>
      </c>
      <c r="G260" s="126">
        <v>43</v>
      </c>
      <c r="H260" s="42" t="s">
        <v>277</v>
      </c>
      <c r="I260" s="6">
        <v>6</v>
      </c>
      <c r="J260" s="42" t="str">
        <f>VLOOKUP(Ruimtestaat[[#This Row],[Ruimte code]],Ruimtegroepen[[#All],[Code]:[Ruimte omschrijving]],2,FALSE)</f>
        <v>Gangen/hallen</v>
      </c>
      <c r="K260" s="32" t="s">
        <v>19</v>
      </c>
      <c r="L260" s="34" t="s">
        <v>695</v>
      </c>
      <c r="M260" s="124">
        <v>91.1</v>
      </c>
      <c r="N260" s="32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4"/>
      <c r="CX260" s="4"/>
      <c r="CY260" s="4"/>
      <c r="CZ260" s="4"/>
      <c r="DA260" s="4"/>
      <c r="DB260" s="4"/>
      <c r="DC260" s="4"/>
      <c r="DD260" s="4"/>
      <c r="DE260" s="4"/>
      <c r="DF260" s="4"/>
      <c r="DG260" s="4"/>
      <c r="DH260" s="4"/>
      <c r="DI260" s="4"/>
      <c r="DJ260" s="4"/>
      <c r="DK260" s="4"/>
      <c r="DL260" s="4"/>
      <c r="DM260" s="4"/>
      <c r="DN260" s="4"/>
      <c r="DO260" s="4"/>
      <c r="DP260" s="4"/>
      <c r="DQ260" s="4"/>
      <c r="DR260" s="4"/>
      <c r="DS260" s="4"/>
      <c r="DT260" s="4"/>
      <c r="DU260" s="4"/>
      <c r="DV260" s="4"/>
      <c r="DW260" s="4"/>
      <c r="DX260" s="4"/>
      <c r="DY260" s="4"/>
      <c r="DZ260" s="4"/>
      <c r="EA260" s="4"/>
      <c r="EB260" s="4"/>
      <c r="EC260" s="4"/>
      <c r="ED260" s="4"/>
      <c r="EE260" s="4"/>
      <c r="EF260" s="4"/>
      <c r="EG260" s="4"/>
      <c r="EH260" s="4"/>
      <c r="EI260" s="4"/>
      <c r="EJ260" s="4"/>
      <c r="EK260" s="4"/>
      <c r="EL260" s="4"/>
      <c r="EM260" s="4"/>
      <c r="EN260" s="4"/>
      <c r="EO260" s="4"/>
      <c r="EP260" s="4"/>
      <c r="EQ260" s="4"/>
      <c r="ER260" s="4"/>
      <c r="ES260" s="4"/>
      <c r="ET260" s="4"/>
      <c r="EU260" s="4"/>
      <c r="EV260" s="4"/>
      <c r="EW260" s="4"/>
      <c r="EX260" s="4"/>
      <c r="EY260" s="4"/>
      <c r="EZ260" s="4"/>
      <c r="FA260" s="4"/>
      <c r="FB260" s="4"/>
      <c r="FC260" s="4"/>
    </row>
    <row r="261" spans="1:159" ht="15" customHeight="1">
      <c r="A261" s="6">
        <v>4</v>
      </c>
      <c r="B261" s="41" t="str">
        <f>VLOOKUP(Ruimtestaat[[#This Row],[Code]],Locaties[[Code]:[Locatie]],2,FALSE)</f>
        <v>Uilenhof</v>
      </c>
      <c r="C261" s="41" t="str">
        <f>VLOOKUP(Ruimtestaat[[#This Row],[Code]],Locaties[#All],3,FALSE)</f>
        <v>Oude Hoven 8</v>
      </c>
      <c r="D261" s="41" t="str">
        <f>VLOOKUP(Ruimtestaat[[#This Row],[Code]],Locaties[#All],4,FALSE)</f>
        <v>Gorinchem</v>
      </c>
      <c r="E261" s="32"/>
      <c r="F261" s="32" t="s">
        <v>121</v>
      </c>
      <c r="G261" s="126">
        <v>44</v>
      </c>
      <c r="H261" s="42" t="s">
        <v>682</v>
      </c>
      <c r="I261" s="6">
        <v>6</v>
      </c>
      <c r="J261" s="42" t="str">
        <f>VLOOKUP(Ruimtestaat[[#This Row],[Ruimte code]],Ruimtegroepen[[#All],[Code]:[Ruimte omschrijving]],2,FALSE)</f>
        <v>Gangen/hallen</v>
      </c>
      <c r="K261" s="32" t="s">
        <v>19</v>
      </c>
      <c r="L261" s="34" t="s">
        <v>695</v>
      </c>
      <c r="M261" s="124">
        <v>156</v>
      </c>
      <c r="N261" s="32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/>
      <c r="CW261" s="4"/>
      <c r="CX261" s="4"/>
      <c r="CY261" s="4"/>
      <c r="CZ261" s="4"/>
      <c r="DA261" s="4"/>
      <c r="DB261" s="4"/>
      <c r="DC261" s="4"/>
      <c r="DD261" s="4"/>
      <c r="DE261" s="4"/>
      <c r="DF261" s="4"/>
      <c r="DG261" s="4"/>
      <c r="DH261" s="4"/>
      <c r="DI261" s="4"/>
      <c r="DJ261" s="4"/>
      <c r="DK261" s="4"/>
      <c r="DL261" s="4"/>
      <c r="DM261" s="4"/>
      <c r="DN261" s="4"/>
      <c r="DO261" s="4"/>
      <c r="DP261" s="4"/>
      <c r="DQ261" s="4"/>
      <c r="DR261" s="4"/>
      <c r="DS261" s="4"/>
      <c r="DT261" s="4"/>
      <c r="DU261" s="4"/>
      <c r="DV261" s="4"/>
      <c r="DW261" s="4"/>
      <c r="DX261" s="4"/>
      <c r="DY261" s="4"/>
      <c r="DZ261" s="4"/>
      <c r="EA261" s="4"/>
      <c r="EB261" s="4"/>
      <c r="EC261" s="4"/>
      <c r="ED261" s="4"/>
      <c r="EE261" s="4"/>
      <c r="EF261" s="4"/>
      <c r="EG261" s="4"/>
      <c r="EH261" s="4"/>
      <c r="EI261" s="4"/>
      <c r="EJ261" s="4"/>
      <c r="EK261" s="4"/>
      <c r="EL261" s="4"/>
      <c r="EM261" s="4"/>
      <c r="EN261" s="4"/>
      <c r="EO261" s="4"/>
      <c r="EP261" s="4"/>
      <c r="EQ261" s="4"/>
      <c r="ER261" s="4"/>
      <c r="ES261" s="4"/>
      <c r="ET261" s="4"/>
      <c r="EU261" s="4"/>
      <c r="EV261" s="4"/>
      <c r="EW261" s="4"/>
      <c r="EX261" s="4"/>
      <c r="EY261" s="4"/>
      <c r="EZ261" s="4"/>
      <c r="FA261" s="4"/>
      <c r="FB261" s="4"/>
      <c r="FC261" s="4"/>
    </row>
    <row r="262" spans="1:159" ht="15" customHeight="1">
      <c r="A262" s="6">
        <v>4</v>
      </c>
      <c r="B262" s="41" t="str">
        <f>VLOOKUP(Ruimtestaat[[#This Row],[Code]],Locaties[[Code]:[Locatie]],2,FALSE)</f>
        <v>Uilenhof</v>
      </c>
      <c r="C262" s="41" t="str">
        <f>VLOOKUP(Ruimtestaat[[#This Row],[Code]],Locaties[#All],3,FALSE)</f>
        <v>Oude Hoven 8</v>
      </c>
      <c r="D262" s="41" t="str">
        <f>VLOOKUP(Ruimtestaat[[#This Row],[Code]],Locaties[#All],4,FALSE)</f>
        <v>Gorinchem</v>
      </c>
      <c r="E262" s="32"/>
      <c r="F262" s="32" t="s">
        <v>121</v>
      </c>
      <c r="G262" s="126">
        <v>45</v>
      </c>
      <c r="H262" s="42" t="s">
        <v>683</v>
      </c>
      <c r="I262" s="6">
        <v>5</v>
      </c>
      <c r="J262" s="42" t="str">
        <f>VLOOKUP(Ruimtestaat[[#This Row],[Ruimte code]],Ruimtegroepen[[#All],[Code]:[Ruimte omschrijving]],2,FALSE)</f>
        <v>Sanitair</v>
      </c>
      <c r="K262" s="32" t="s">
        <v>19</v>
      </c>
      <c r="L262" s="34" t="s">
        <v>741</v>
      </c>
      <c r="M262" s="124">
        <v>5.2</v>
      </c>
      <c r="N262" s="32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  <c r="CH262" s="4"/>
      <c r="CI262" s="4"/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  <c r="CU262" s="4"/>
      <c r="CV262" s="4"/>
      <c r="CW262" s="4"/>
      <c r="CX262" s="4"/>
      <c r="CY262" s="4"/>
      <c r="CZ262" s="4"/>
      <c r="DA262" s="4"/>
      <c r="DB262" s="4"/>
      <c r="DC262" s="4"/>
      <c r="DD262" s="4"/>
      <c r="DE262" s="4"/>
      <c r="DF262" s="4"/>
      <c r="DG262" s="4"/>
      <c r="DH262" s="4"/>
      <c r="DI262" s="4"/>
      <c r="DJ262" s="4"/>
      <c r="DK262" s="4"/>
      <c r="DL262" s="4"/>
      <c r="DM262" s="4"/>
      <c r="DN262" s="4"/>
      <c r="DO262" s="4"/>
      <c r="DP262" s="4"/>
      <c r="DQ262" s="4"/>
      <c r="DR262" s="4"/>
      <c r="DS262" s="4"/>
      <c r="DT262" s="4"/>
      <c r="DU262" s="4"/>
      <c r="DV262" s="4"/>
      <c r="DW262" s="4"/>
      <c r="DX262" s="4"/>
      <c r="DY262" s="4"/>
      <c r="DZ262" s="4"/>
      <c r="EA262" s="4"/>
      <c r="EB262" s="4"/>
      <c r="EC262" s="4"/>
      <c r="ED262" s="4"/>
      <c r="EE262" s="4"/>
      <c r="EF262" s="4"/>
      <c r="EG262" s="4"/>
      <c r="EH262" s="4"/>
      <c r="EI262" s="4"/>
      <c r="EJ262" s="4"/>
      <c r="EK262" s="4"/>
      <c r="EL262" s="4"/>
      <c r="EM262" s="4"/>
      <c r="EN262" s="4"/>
      <c r="EO262" s="4"/>
      <c r="EP262" s="4"/>
      <c r="EQ262" s="4"/>
      <c r="ER262" s="4"/>
      <c r="ES262" s="4"/>
      <c r="ET262" s="4"/>
      <c r="EU262" s="4"/>
      <c r="EV262" s="4"/>
      <c r="EW262" s="4"/>
      <c r="EX262" s="4"/>
      <c r="EY262" s="4"/>
      <c r="EZ262" s="4"/>
      <c r="FA262" s="4"/>
      <c r="FB262" s="4"/>
      <c r="FC262" s="4"/>
    </row>
    <row r="263" spans="1:159" ht="15" customHeight="1">
      <c r="A263" s="6">
        <v>4</v>
      </c>
      <c r="B263" s="41" t="str">
        <f>VLOOKUP(Ruimtestaat[[#This Row],[Code]],Locaties[[Code]:[Locatie]],2,FALSE)</f>
        <v>Uilenhof</v>
      </c>
      <c r="C263" s="41" t="str">
        <f>VLOOKUP(Ruimtestaat[[#This Row],[Code]],Locaties[#All],3,FALSE)</f>
        <v>Oude Hoven 8</v>
      </c>
      <c r="D263" s="41" t="str">
        <f>VLOOKUP(Ruimtestaat[[#This Row],[Code]],Locaties[#All],4,FALSE)</f>
        <v>Gorinchem</v>
      </c>
      <c r="E263" s="32"/>
      <c r="F263" s="32" t="s">
        <v>121</v>
      </c>
      <c r="G263" s="126">
        <v>46</v>
      </c>
      <c r="H263" s="42" t="s">
        <v>683</v>
      </c>
      <c r="I263" s="6">
        <v>5</v>
      </c>
      <c r="J263" s="42" t="str">
        <f>VLOOKUP(Ruimtestaat[[#This Row],[Ruimte code]],Ruimtegroepen[[#All],[Code]:[Ruimte omschrijving]],2,FALSE)</f>
        <v>Sanitair</v>
      </c>
      <c r="K263" s="32" t="s">
        <v>19</v>
      </c>
      <c r="L263" s="34" t="s">
        <v>741</v>
      </c>
      <c r="M263" s="124">
        <v>5.8</v>
      </c>
      <c r="N263" s="32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  <c r="CH263" s="4"/>
      <c r="CI263" s="4"/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4"/>
      <c r="CV263" s="4"/>
      <c r="CW263" s="4"/>
      <c r="CX263" s="4"/>
      <c r="CY263" s="4"/>
      <c r="CZ263" s="4"/>
      <c r="DA263" s="4"/>
      <c r="DB263" s="4"/>
      <c r="DC263" s="4"/>
      <c r="DD263" s="4"/>
      <c r="DE263" s="4"/>
      <c r="DF263" s="4"/>
      <c r="DG263" s="4"/>
      <c r="DH263" s="4"/>
      <c r="DI263" s="4"/>
      <c r="DJ263" s="4"/>
      <c r="DK263" s="4"/>
      <c r="DL263" s="4"/>
      <c r="DM263" s="4"/>
      <c r="DN263" s="4"/>
      <c r="DO263" s="4"/>
      <c r="DP263" s="4"/>
      <c r="DQ263" s="4"/>
      <c r="DR263" s="4"/>
      <c r="DS263" s="4"/>
      <c r="DT263" s="4"/>
      <c r="DU263" s="4"/>
      <c r="DV263" s="4"/>
      <c r="DW263" s="4"/>
      <c r="DX263" s="4"/>
      <c r="DY263" s="4"/>
      <c r="DZ263" s="4"/>
      <c r="EA263" s="4"/>
      <c r="EB263" s="4"/>
      <c r="EC263" s="4"/>
      <c r="ED263" s="4"/>
      <c r="EE263" s="4"/>
      <c r="EF263" s="4"/>
      <c r="EG263" s="4"/>
      <c r="EH263" s="4"/>
      <c r="EI263" s="4"/>
      <c r="EJ263" s="4"/>
      <c r="EK263" s="4"/>
      <c r="EL263" s="4"/>
      <c r="EM263" s="4"/>
      <c r="EN263" s="4"/>
      <c r="EO263" s="4"/>
      <c r="EP263" s="4"/>
      <c r="EQ263" s="4"/>
      <c r="ER263" s="4"/>
      <c r="ES263" s="4"/>
      <c r="ET263" s="4"/>
      <c r="EU263" s="4"/>
      <c r="EV263" s="4"/>
      <c r="EW263" s="4"/>
      <c r="EX263" s="4"/>
      <c r="EY263" s="4"/>
      <c r="EZ263" s="4"/>
      <c r="FA263" s="4"/>
      <c r="FB263" s="4"/>
      <c r="FC263" s="4"/>
    </row>
    <row r="264" spans="1:159" ht="15" customHeight="1">
      <c r="A264" s="6">
        <v>4</v>
      </c>
      <c r="B264" s="41" t="str">
        <f>VLOOKUP(Ruimtestaat[[#This Row],[Code]],Locaties[[Code]:[Locatie]],2,FALSE)</f>
        <v>Uilenhof</v>
      </c>
      <c r="C264" s="41" t="str">
        <f>VLOOKUP(Ruimtestaat[[#This Row],[Code]],Locaties[#All],3,FALSE)</f>
        <v>Oude Hoven 8</v>
      </c>
      <c r="D264" s="41" t="str">
        <f>VLOOKUP(Ruimtestaat[[#This Row],[Code]],Locaties[#All],4,FALSE)</f>
        <v>Gorinchem</v>
      </c>
      <c r="E264" s="32"/>
      <c r="F264" s="32" t="s">
        <v>121</v>
      </c>
      <c r="G264" s="126" t="s">
        <v>651</v>
      </c>
      <c r="H264" s="42" t="s">
        <v>684</v>
      </c>
      <c r="I264" s="6">
        <v>12</v>
      </c>
      <c r="J264" s="42" t="str">
        <f>VLOOKUP(Ruimtestaat[[#This Row],[Ruimte code]],Ruimtegroepen[[#All],[Code]:[Ruimte omschrijving]],2,FALSE)</f>
        <v>Kantine/Aula</v>
      </c>
      <c r="K264" s="32" t="s">
        <v>18</v>
      </c>
      <c r="L264" s="34" t="s">
        <v>696</v>
      </c>
      <c r="M264" s="124">
        <v>266.10000000000002</v>
      </c>
      <c r="N264" s="32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  <c r="CH264" s="4"/>
      <c r="CI264" s="4"/>
      <c r="CJ264" s="4"/>
      <c r="CK264" s="4"/>
      <c r="CL264" s="4"/>
      <c r="CM264" s="4"/>
      <c r="CN264" s="4"/>
      <c r="CO264" s="4"/>
      <c r="CP264" s="4"/>
      <c r="CQ264" s="4"/>
      <c r="CR264" s="4"/>
      <c r="CS264" s="4"/>
      <c r="CT264" s="4"/>
      <c r="CU264" s="4"/>
      <c r="CV264" s="4"/>
      <c r="CW264" s="4"/>
      <c r="CX264" s="4"/>
      <c r="CY264" s="4"/>
      <c r="CZ264" s="4"/>
      <c r="DA264" s="4"/>
      <c r="DB264" s="4"/>
      <c r="DC264" s="4"/>
      <c r="DD264" s="4"/>
      <c r="DE264" s="4"/>
      <c r="DF264" s="4"/>
      <c r="DG264" s="4"/>
      <c r="DH264" s="4"/>
      <c r="DI264" s="4"/>
      <c r="DJ264" s="4"/>
      <c r="DK264" s="4"/>
      <c r="DL264" s="4"/>
      <c r="DM264" s="4"/>
      <c r="DN264" s="4"/>
      <c r="DO264" s="4"/>
      <c r="DP264" s="4"/>
      <c r="DQ264" s="4"/>
      <c r="DR264" s="4"/>
      <c r="DS264" s="4"/>
      <c r="DT264" s="4"/>
      <c r="DU264" s="4"/>
      <c r="DV264" s="4"/>
      <c r="DW264" s="4"/>
      <c r="DX264" s="4"/>
      <c r="DY264" s="4"/>
      <c r="DZ264" s="4"/>
      <c r="EA264" s="4"/>
      <c r="EB264" s="4"/>
      <c r="EC264" s="4"/>
      <c r="ED264" s="4"/>
      <c r="EE264" s="4"/>
      <c r="EF264" s="4"/>
      <c r="EG264" s="4"/>
      <c r="EH264" s="4"/>
      <c r="EI264" s="4"/>
      <c r="EJ264" s="4"/>
      <c r="EK264" s="4"/>
      <c r="EL264" s="4"/>
      <c r="EM264" s="4"/>
      <c r="EN264" s="4"/>
      <c r="EO264" s="4"/>
      <c r="EP264" s="4"/>
      <c r="EQ264" s="4"/>
      <c r="ER264" s="4"/>
      <c r="ES264" s="4"/>
      <c r="ET264" s="4"/>
      <c r="EU264" s="4"/>
      <c r="EV264" s="4"/>
      <c r="EW264" s="4"/>
      <c r="EX264" s="4"/>
      <c r="EY264" s="4"/>
      <c r="EZ264" s="4"/>
      <c r="FA264" s="4"/>
      <c r="FB264" s="4"/>
      <c r="FC264" s="4"/>
    </row>
    <row r="265" spans="1:159" ht="15" customHeight="1">
      <c r="A265" s="6">
        <v>4</v>
      </c>
      <c r="B265" s="41" t="str">
        <f>VLOOKUP(Ruimtestaat[[#This Row],[Code]],Locaties[[Code]:[Locatie]],2,FALSE)</f>
        <v>Uilenhof</v>
      </c>
      <c r="C265" s="41" t="str">
        <f>VLOOKUP(Ruimtestaat[[#This Row],[Code]],Locaties[#All],3,FALSE)</f>
        <v>Oude Hoven 8</v>
      </c>
      <c r="D265" s="41" t="str">
        <f>VLOOKUP(Ruimtestaat[[#This Row],[Code]],Locaties[#All],4,FALSE)</f>
        <v>Gorinchem</v>
      </c>
      <c r="E265" s="32"/>
      <c r="F265" s="32" t="s">
        <v>121</v>
      </c>
      <c r="G265" s="126" t="s">
        <v>652</v>
      </c>
      <c r="H265" s="42" t="s">
        <v>302</v>
      </c>
      <c r="I265" s="6">
        <v>1</v>
      </c>
      <c r="J265" s="42" t="str">
        <f>VLOOKUP(Ruimtestaat[[#This Row],[Ruimte code]],Ruimtegroepen[[#All],[Code]:[Ruimte omschrijving]],2,FALSE)</f>
        <v>Magazijnen/bergingen</v>
      </c>
      <c r="K265" s="32" t="s">
        <v>18</v>
      </c>
      <c r="L265" s="34" t="s">
        <v>124</v>
      </c>
      <c r="M265" s="124">
        <v>17.600000000000001</v>
      </c>
      <c r="N265" s="32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  <c r="CH265" s="4"/>
      <c r="CI265" s="4"/>
      <c r="CJ265" s="4"/>
      <c r="CK265" s="4"/>
      <c r="CL265" s="4"/>
      <c r="CM265" s="4"/>
      <c r="CN265" s="4"/>
      <c r="CO265" s="4"/>
      <c r="CP265" s="4"/>
      <c r="CQ265" s="4"/>
      <c r="CR265" s="4"/>
      <c r="CS265" s="4"/>
      <c r="CT265" s="4"/>
      <c r="CU265" s="4"/>
      <c r="CV265" s="4"/>
      <c r="CW265" s="4"/>
      <c r="CX265" s="4"/>
      <c r="CY265" s="4"/>
      <c r="CZ265" s="4"/>
      <c r="DA265" s="4"/>
      <c r="DB265" s="4"/>
      <c r="DC265" s="4"/>
      <c r="DD265" s="4"/>
      <c r="DE265" s="4"/>
      <c r="DF265" s="4"/>
      <c r="DG265" s="4"/>
      <c r="DH265" s="4"/>
      <c r="DI265" s="4"/>
      <c r="DJ265" s="4"/>
      <c r="DK265" s="4"/>
      <c r="DL265" s="4"/>
      <c r="DM265" s="4"/>
      <c r="DN265" s="4"/>
      <c r="DO265" s="4"/>
      <c r="DP265" s="4"/>
      <c r="DQ265" s="4"/>
      <c r="DR265" s="4"/>
      <c r="DS265" s="4"/>
      <c r="DT265" s="4"/>
      <c r="DU265" s="4"/>
      <c r="DV265" s="4"/>
      <c r="DW265" s="4"/>
      <c r="DX265" s="4"/>
      <c r="DY265" s="4"/>
      <c r="DZ265" s="4"/>
      <c r="EA265" s="4"/>
      <c r="EB265" s="4"/>
      <c r="EC265" s="4"/>
      <c r="ED265" s="4"/>
      <c r="EE265" s="4"/>
      <c r="EF265" s="4"/>
      <c r="EG265" s="4"/>
      <c r="EH265" s="4"/>
      <c r="EI265" s="4"/>
      <c r="EJ265" s="4"/>
      <c r="EK265" s="4"/>
      <c r="EL265" s="4"/>
      <c r="EM265" s="4"/>
      <c r="EN265" s="4"/>
      <c r="EO265" s="4"/>
      <c r="EP265" s="4"/>
      <c r="EQ265" s="4"/>
      <c r="ER265" s="4"/>
      <c r="ES265" s="4"/>
      <c r="ET265" s="4"/>
      <c r="EU265" s="4"/>
      <c r="EV265" s="4"/>
      <c r="EW265" s="4"/>
      <c r="EX265" s="4"/>
      <c r="EY265" s="4"/>
      <c r="EZ265" s="4"/>
      <c r="FA265" s="4"/>
      <c r="FB265" s="4"/>
      <c r="FC265" s="4"/>
    </row>
    <row r="266" spans="1:159" ht="15" customHeight="1">
      <c r="A266" s="6">
        <v>4</v>
      </c>
      <c r="B266" s="41" t="str">
        <f>VLOOKUP(Ruimtestaat[[#This Row],[Code]],Locaties[[Code]:[Locatie]],2,FALSE)</f>
        <v>Uilenhof</v>
      </c>
      <c r="C266" s="41" t="str">
        <f>VLOOKUP(Ruimtestaat[[#This Row],[Code]],Locaties[#All],3,FALSE)</f>
        <v>Oude Hoven 8</v>
      </c>
      <c r="D266" s="41" t="str">
        <f>VLOOKUP(Ruimtestaat[[#This Row],[Code]],Locaties[#All],4,FALSE)</f>
        <v>Gorinchem</v>
      </c>
      <c r="E266" s="32"/>
      <c r="F266" s="32" t="s">
        <v>121</v>
      </c>
      <c r="G266" s="126" t="s">
        <v>653</v>
      </c>
      <c r="H266" s="42" t="s">
        <v>140</v>
      </c>
      <c r="I266" s="6">
        <v>10</v>
      </c>
      <c r="J266" s="42" t="str">
        <f>VLOOKUP(Ruimtestaat[[#This Row],[Ruimte code]],Ruimtegroepen[[#All],[Code]:[Ruimte omschrijving]],2,FALSE)</f>
        <v>Trappenhuizen/lift</v>
      </c>
      <c r="K266" s="32" t="s">
        <v>19</v>
      </c>
      <c r="L266" s="34" t="s">
        <v>28</v>
      </c>
      <c r="M266" s="124">
        <v>8</v>
      </c>
      <c r="N266" s="32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  <c r="CG266" s="4"/>
      <c r="CH266" s="4"/>
      <c r="CI266" s="4"/>
      <c r="CJ266" s="4"/>
      <c r="CK266" s="4"/>
      <c r="CL266" s="4"/>
      <c r="CM266" s="4"/>
      <c r="CN266" s="4"/>
      <c r="CO266" s="4"/>
      <c r="CP266" s="4"/>
      <c r="CQ266" s="4"/>
      <c r="CR266" s="4"/>
      <c r="CS266" s="4"/>
      <c r="CT266" s="4"/>
      <c r="CU266" s="4"/>
      <c r="CV266" s="4"/>
      <c r="CW266" s="4"/>
      <c r="CX266" s="4"/>
      <c r="CY266" s="4"/>
      <c r="CZ266" s="4"/>
      <c r="DA266" s="4"/>
      <c r="DB266" s="4"/>
      <c r="DC266" s="4"/>
      <c r="DD266" s="4"/>
      <c r="DE266" s="4"/>
      <c r="DF266" s="4"/>
      <c r="DG266" s="4"/>
      <c r="DH266" s="4"/>
      <c r="DI266" s="4"/>
      <c r="DJ266" s="4"/>
      <c r="DK266" s="4"/>
      <c r="DL266" s="4"/>
      <c r="DM266" s="4"/>
      <c r="DN266" s="4"/>
      <c r="DO266" s="4"/>
      <c r="DP266" s="4"/>
      <c r="DQ266" s="4"/>
      <c r="DR266" s="4"/>
      <c r="DS266" s="4"/>
      <c r="DT266" s="4"/>
      <c r="DU266" s="4"/>
      <c r="DV266" s="4"/>
      <c r="DW266" s="4"/>
      <c r="DX266" s="4"/>
      <c r="DY266" s="4"/>
      <c r="DZ266" s="4"/>
      <c r="EA266" s="4"/>
      <c r="EB266" s="4"/>
      <c r="EC266" s="4"/>
      <c r="ED266" s="4"/>
      <c r="EE266" s="4"/>
      <c r="EF266" s="4"/>
      <c r="EG266" s="4"/>
      <c r="EH266" s="4"/>
      <c r="EI266" s="4"/>
      <c r="EJ266" s="4"/>
      <c r="EK266" s="4"/>
      <c r="EL266" s="4"/>
      <c r="EM266" s="4"/>
      <c r="EN266" s="4"/>
      <c r="EO266" s="4"/>
      <c r="EP266" s="4"/>
      <c r="EQ266" s="4"/>
      <c r="ER266" s="4"/>
      <c r="ES266" s="4"/>
      <c r="ET266" s="4"/>
      <c r="EU266" s="4"/>
      <c r="EV266" s="4"/>
      <c r="EW266" s="4"/>
      <c r="EX266" s="4"/>
      <c r="EY266" s="4"/>
      <c r="EZ266" s="4"/>
      <c r="FA266" s="4"/>
      <c r="FB266" s="4"/>
      <c r="FC266" s="4"/>
    </row>
    <row r="267" spans="1:159" ht="15" customHeight="1">
      <c r="A267" s="6">
        <v>4</v>
      </c>
      <c r="B267" s="41" t="str">
        <f>VLOOKUP(Ruimtestaat[[#This Row],[Code]],Locaties[[Code]:[Locatie]],2,FALSE)</f>
        <v>Uilenhof</v>
      </c>
      <c r="C267" s="41" t="str">
        <f>VLOOKUP(Ruimtestaat[[#This Row],[Code]],Locaties[#All],3,FALSE)</f>
        <v>Oude Hoven 8</v>
      </c>
      <c r="D267" s="41" t="str">
        <f>VLOOKUP(Ruimtestaat[[#This Row],[Code]],Locaties[#All],4,FALSE)</f>
        <v>Gorinchem</v>
      </c>
      <c r="E267" s="32"/>
      <c r="F267" s="32" t="s">
        <v>121</v>
      </c>
      <c r="G267" s="126" t="s">
        <v>654</v>
      </c>
      <c r="H267" s="42" t="s">
        <v>294</v>
      </c>
      <c r="I267" s="6">
        <v>5</v>
      </c>
      <c r="J267" s="42" t="str">
        <f>VLOOKUP(Ruimtestaat[[#This Row],[Ruimte code]],Ruimtegroepen[[#All],[Code]:[Ruimte omschrijving]],2,FALSE)</f>
        <v>Sanitair</v>
      </c>
      <c r="K267" s="32" t="s">
        <v>19</v>
      </c>
      <c r="L267" s="34" t="s">
        <v>741</v>
      </c>
      <c r="M267" s="124">
        <v>6.4</v>
      </c>
      <c r="N267" s="32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  <c r="CG267" s="4"/>
      <c r="CH267" s="4"/>
      <c r="CI267" s="4"/>
      <c r="CJ267" s="4"/>
      <c r="CK267" s="4"/>
      <c r="CL267" s="4"/>
      <c r="CM267" s="4"/>
      <c r="CN267" s="4"/>
      <c r="CO267" s="4"/>
      <c r="CP267" s="4"/>
      <c r="CQ267" s="4"/>
      <c r="CR267" s="4"/>
      <c r="CS267" s="4"/>
      <c r="CT267" s="4"/>
      <c r="CU267" s="4"/>
      <c r="CV267" s="4"/>
      <c r="CW267" s="4"/>
      <c r="CX267" s="4"/>
      <c r="CY267" s="4"/>
      <c r="CZ267" s="4"/>
      <c r="DA267" s="4"/>
      <c r="DB267" s="4"/>
      <c r="DC267" s="4"/>
      <c r="DD267" s="4"/>
      <c r="DE267" s="4"/>
      <c r="DF267" s="4"/>
      <c r="DG267" s="4"/>
      <c r="DH267" s="4"/>
      <c r="DI267" s="4"/>
      <c r="DJ267" s="4"/>
      <c r="DK267" s="4"/>
      <c r="DL267" s="4"/>
      <c r="DM267" s="4"/>
      <c r="DN267" s="4"/>
      <c r="DO267" s="4"/>
      <c r="DP267" s="4"/>
      <c r="DQ267" s="4"/>
      <c r="DR267" s="4"/>
      <c r="DS267" s="4"/>
      <c r="DT267" s="4"/>
      <c r="DU267" s="4"/>
      <c r="DV267" s="4"/>
      <c r="DW267" s="4"/>
      <c r="DX267" s="4"/>
      <c r="DY267" s="4"/>
      <c r="DZ267" s="4"/>
      <c r="EA267" s="4"/>
      <c r="EB267" s="4"/>
      <c r="EC267" s="4"/>
      <c r="ED267" s="4"/>
      <c r="EE267" s="4"/>
      <c r="EF267" s="4"/>
      <c r="EG267" s="4"/>
      <c r="EH267" s="4"/>
      <c r="EI267" s="4"/>
      <c r="EJ267" s="4"/>
      <c r="EK267" s="4"/>
      <c r="EL267" s="4"/>
      <c r="EM267" s="4"/>
      <c r="EN267" s="4"/>
      <c r="EO267" s="4"/>
      <c r="EP267" s="4"/>
      <c r="EQ267" s="4"/>
      <c r="ER267" s="4"/>
      <c r="ES267" s="4"/>
      <c r="ET267" s="4"/>
      <c r="EU267" s="4"/>
      <c r="EV267" s="4"/>
      <c r="EW267" s="4"/>
      <c r="EX267" s="4"/>
      <c r="EY267" s="4"/>
      <c r="EZ267" s="4"/>
      <c r="FA267" s="4"/>
      <c r="FB267" s="4"/>
      <c r="FC267" s="4"/>
    </row>
    <row r="268" spans="1:159" ht="15" customHeight="1">
      <c r="A268" s="6">
        <v>4</v>
      </c>
      <c r="B268" s="41" t="str">
        <f>VLOOKUP(Ruimtestaat[[#This Row],[Code]],Locaties[[Code]:[Locatie]],2,FALSE)</f>
        <v>Uilenhof</v>
      </c>
      <c r="C268" s="41" t="str">
        <f>VLOOKUP(Ruimtestaat[[#This Row],[Code]],Locaties[#All],3,FALSE)</f>
        <v>Oude Hoven 8</v>
      </c>
      <c r="D268" s="41" t="str">
        <f>VLOOKUP(Ruimtestaat[[#This Row],[Code]],Locaties[#All],4,FALSE)</f>
        <v>Gorinchem</v>
      </c>
      <c r="E268" s="32"/>
      <c r="F268" s="32" t="s">
        <v>121</v>
      </c>
      <c r="G268" s="126" t="s">
        <v>655</v>
      </c>
      <c r="H268" s="42" t="s">
        <v>685</v>
      </c>
      <c r="I268" s="6">
        <v>7</v>
      </c>
      <c r="J268" s="42" t="str">
        <f>VLOOKUP(Ruimtestaat[[#This Row],[Ruimte code]],Ruimtegroepen[[#All],[Code]:[Ruimte omschrijving]],2,FALSE)</f>
        <v>Entree</v>
      </c>
      <c r="K268" s="32" t="s">
        <v>18</v>
      </c>
      <c r="L268" s="34" t="s">
        <v>124</v>
      </c>
      <c r="M268" s="124">
        <v>7.5</v>
      </c>
      <c r="N268" s="32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  <c r="CH268" s="4"/>
      <c r="CI268" s="4"/>
      <c r="CJ268" s="4"/>
      <c r="CK268" s="4"/>
      <c r="CL268" s="4"/>
      <c r="CM268" s="4"/>
      <c r="CN268" s="4"/>
      <c r="CO268" s="4"/>
      <c r="CP268" s="4"/>
      <c r="CQ268" s="4"/>
      <c r="CR268" s="4"/>
      <c r="CS268" s="4"/>
      <c r="CT268" s="4"/>
      <c r="CU268" s="4"/>
      <c r="CV268" s="4"/>
      <c r="CW268" s="4"/>
      <c r="CX268" s="4"/>
      <c r="CY268" s="4"/>
      <c r="CZ268" s="4"/>
      <c r="DA268" s="4"/>
      <c r="DB268" s="4"/>
      <c r="DC268" s="4"/>
      <c r="DD268" s="4"/>
      <c r="DE268" s="4"/>
      <c r="DF268" s="4"/>
      <c r="DG268" s="4"/>
      <c r="DH268" s="4"/>
      <c r="DI268" s="4"/>
      <c r="DJ268" s="4"/>
      <c r="DK268" s="4"/>
      <c r="DL268" s="4"/>
      <c r="DM268" s="4"/>
      <c r="DN268" s="4"/>
      <c r="DO268" s="4"/>
      <c r="DP268" s="4"/>
      <c r="DQ268" s="4"/>
      <c r="DR268" s="4"/>
      <c r="DS268" s="4"/>
      <c r="DT268" s="4"/>
      <c r="DU268" s="4"/>
      <c r="DV268" s="4"/>
      <c r="DW268" s="4"/>
      <c r="DX268" s="4"/>
      <c r="DY268" s="4"/>
      <c r="DZ268" s="4"/>
      <c r="EA268" s="4"/>
      <c r="EB268" s="4"/>
      <c r="EC268" s="4"/>
      <c r="ED268" s="4"/>
      <c r="EE268" s="4"/>
      <c r="EF268" s="4"/>
      <c r="EG268" s="4"/>
      <c r="EH268" s="4"/>
      <c r="EI268" s="4"/>
      <c r="EJ268" s="4"/>
      <c r="EK268" s="4"/>
      <c r="EL268" s="4"/>
      <c r="EM268" s="4"/>
      <c r="EN268" s="4"/>
      <c r="EO268" s="4"/>
      <c r="EP268" s="4"/>
      <c r="EQ268" s="4"/>
      <c r="ER268" s="4"/>
      <c r="ES268" s="4"/>
      <c r="ET268" s="4"/>
      <c r="EU268" s="4"/>
      <c r="EV268" s="4"/>
      <c r="EW268" s="4"/>
      <c r="EX268" s="4"/>
      <c r="EY268" s="4"/>
      <c r="EZ268" s="4"/>
      <c r="FA268" s="4"/>
      <c r="FB268" s="4"/>
      <c r="FC268" s="4"/>
    </row>
    <row r="269" spans="1:159" ht="15" customHeight="1">
      <c r="A269" s="6">
        <v>4</v>
      </c>
      <c r="B269" s="41" t="str">
        <f>VLOOKUP(Ruimtestaat[[#This Row],[Code]],Locaties[[Code]:[Locatie]],2,FALSE)</f>
        <v>Uilenhof</v>
      </c>
      <c r="C269" s="41" t="str">
        <f>VLOOKUP(Ruimtestaat[[#This Row],[Code]],Locaties[#All],3,FALSE)</f>
        <v>Oude Hoven 8</v>
      </c>
      <c r="D269" s="41" t="str">
        <f>VLOOKUP(Ruimtestaat[[#This Row],[Code]],Locaties[#All],4,FALSE)</f>
        <v>Gorinchem</v>
      </c>
      <c r="E269" s="32"/>
      <c r="F269" s="32" t="s">
        <v>121</v>
      </c>
      <c r="G269" s="126" t="s">
        <v>656</v>
      </c>
      <c r="H269" s="42" t="s">
        <v>686</v>
      </c>
      <c r="I269" s="6">
        <v>20</v>
      </c>
      <c r="J269" s="42" t="str">
        <f>VLOOKUP(Ruimtestaat[[#This Row],[Ruimte code]],Ruimtegroepen[[#All],[Code]:[Ruimte omschrijving]],2,FALSE)</f>
        <v>Niet in Onderhoud</v>
      </c>
      <c r="K269" s="32" t="s">
        <v>18</v>
      </c>
      <c r="L269" s="34" t="s">
        <v>124</v>
      </c>
      <c r="M269" s="124"/>
      <c r="N269" s="32">
        <v>31.7</v>
      </c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  <c r="CH269" s="4"/>
      <c r="CI269" s="4"/>
      <c r="CJ269" s="4"/>
      <c r="CK269" s="4"/>
      <c r="CL269" s="4"/>
      <c r="CM269" s="4"/>
      <c r="CN269" s="4"/>
      <c r="CO269" s="4"/>
      <c r="CP269" s="4"/>
      <c r="CQ269" s="4"/>
      <c r="CR269" s="4"/>
      <c r="CS269" s="4"/>
      <c r="CT269" s="4"/>
      <c r="CU269" s="4"/>
      <c r="CV269" s="4"/>
      <c r="CW269" s="4"/>
      <c r="CX269" s="4"/>
      <c r="CY269" s="4"/>
      <c r="CZ269" s="4"/>
      <c r="DA269" s="4"/>
      <c r="DB269" s="4"/>
      <c r="DC269" s="4"/>
      <c r="DD269" s="4"/>
      <c r="DE269" s="4"/>
      <c r="DF269" s="4"/>
      <c r="DG269" s="4"/>
      <c r="DH269" s="4"/>
      <c r="DI269" s="4"/>
      <c r="DJ269" s="4"/>
      <c r="DK269" s="4"/>
      <c r="DL269" s="4"/>
      <c r="DM269" s="4"/>
      <c r="DN269" s="4"/>
      <c r="DO269" s="4"/>
      <c r="DP269" s="4"/>
      <c r="DQ269" s="4"/>
      <c r="DR269" s="4"/>
      <c r="DS269" s="4"/>
      <c r="DT269" s="4"/>
      <c r="DU269" s="4"/>
      <c r="DV269" s="4"/>
      <c r="DW269" s="4"/>
      <c r="DX269" s="4"/>
      <c r="DY269" s="4"/>
      <c r="DZ269" s="4"/>
      <c r="EA269" s="4"/>
      <c r="EB269" s="4"/>
      <c r="EC269" s="4"/>
      <c r="ED269" s="4"/>
      <c r="EE269" s="4"/>
      <c r="EF269" s="4"/>
      <c r="EG269" s="4"/>
      <c r="EH269" s="4"/>
      <c r="EI269" s="4"/>
      <c r="EJ269" s="4"/>
      <c r="EK269" s="4"/>
      <c r="EL269" s="4"/>
      <c r="EM269" s="4"/>
      <c r="EN269" s="4"/>
      <c r="EO269" s="4"/>
      <c r="EP269" s="4"/>
      <c r="EQ269" s="4"/>
      <c r="ER269" s="4"/>
      <c r="ES269" s="4"/>
      <c r="ET269" s="4"/>
      <c r="EU269" s="4"/>
      <c r="EV269" s="4"/>
      <c r="EW269" s="4"/>
      <c r="EX269" s="4"/>
      <c r="EY269" s="4"/>
      <c r="EZ269" s="4"/>
      <c r="FA269" s="4"/>
      <c r="FB269" s="4"/>
      <c r="FC269" s="4"/>
    </row>
    <row r="270" spans="1:159" ht="15" customHeight="1">
      <c r="A270" s="6">
        <v>4</v>
      </c>
      <c r="B270" s="41" t="str">
        <f>VLOOKUP(Ruimtestaat[[#This Row],[Code]],Locaties[[Code]:[Locatie]],2,FALSE)</f>
        <v>Uilenhof</v>
      </c>
      <c r="C270" s="41" t="str">
        <f>VLOOKUP(Ruimtestaat[[#This Row],[Code]],Locaties[#All],3,FALSE)</f>
        <v>Oude Hoven 8</v>
      </c>
      <c r="D270" s="41" t="str">
        <f>VLOOKUP(Ruimtestaat[[#This Row],[Code]],Locaties[#All],4,FALSE)</f>
        <v>Gorinchem</v>
      </c>
      <c r="E270" s="32"/>
      <c r="F270" s="32" t="s">
        <v>121</v>
      </c>
      <c r="G270" s="126">
        <v>40</v>
      </c>
      <c r="H270" s="42" t="s">
        <v>683</v>
      </c>
      <c r="I270" s="6">
        <v>5</v>
      </c>
      <c r="J270" s="42" t="str">
        <f>VLOOKUP(Ruimtestaat[[#This Row],[Ruimte code]],Ruimtegroepen[[#All],[Code]:[Ruimte omschrijving]],2,FALSE)</f>
        <v>Sanitair</v>
      </c>
      <c r="K270" s="32" t="s">
        <v>19</v>
      </c>
      <c r="L270" s="34" t="s">
        <v>741</v>
      </c>
      <c r="M270" s="124">
        <v>8.1</v>
      </c>
      <c r="N270" s="32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4"/>
      <c r="CV270" s="4"/>
      <c r="CW270" s="4"/>
      <c r="CX270" s="4"/>
      <c r="CY270" s="4"/>
      <c r="CZ270" s="4"/>
      <c r="DA270" s="4"/>
      <c r="DB270" s="4"/>
      <c r="DC270" s="4"/>
      <c r="DD270" s="4"/>
      <c r="DE270" s="4"/>
      <c r="DF270" s="4"/>
      <c r="DG270" s="4"/>
      <c r="DH270" s="4"/>
      <c r="DI270" s="4"/>
      <c r="DJ270" s="4"/>
      <c r="DK270" s="4"/>
      <c r="DL270" s="4"/>
      <c r="DM270" s="4"/>
      <c r="DN270" s="4"/>
      <c r="DO270" s="4"/>
      <c r="DP270" s="4"/>
      <c r="DQ270" s="4"/>
      <c r="DR270" s="4"/>
      <c r="DS270" s="4"/>
      <c r="DT270" s="4"/>
      <c r="DU270" s="4"/>
      <c r="DV270" s="4"/>
      <c r="DW270" s="4"/>
      <c r="DX270" s="4"/>
      <c r="DY270" s="4"/>
      <c r="DZ270" s="4"/>
      <c r="EA270" s="4"/>
      <c r="EB270" s="4"/>
      <c r="EC270" s="4"/>
      <c r="ED270" s="4"/>
      <c r="EE270" s="4"/>
      <c r="EF270" s="4"/>
      <c r="EG270" s="4"/>
      <c r="EH270" s="4"/>
      <c r="EI270" s="4"/>
      <c r="EJ270" s="4"/>
      <c r="EK270" s="4"/>
      <c r="EL270" s="4"/>
      <c r="EM270" s="4"/>
      <c r="EN270" s="4"/>
      <c r="EO270" s="4"/>
      <c r="EP270" s="4"/>
      <c r="EQ270" s="4"/>
      <c r="ER270" s="4"/>
      <c r="ES270" s="4"/>
      <c r="ET270" s="4"/>
      <c r="EU270" s="4"/>
      <c r="EV270" s="4"/>
      <c r="EW270" s="4"/>
      <c r="EX270" s="4"/>
      <c r="EY270" s="4"/>
      <c r="EZ270" s="4"/>
      <c r="FA270" s="4"/>
      <c r="FB270" s="4"/>
      <c r="FC270" s="4"/>
    </row>
    <row r="271" spans="1:159" ht="15" customHeight="1">
      <c r="A271" s="6">
        <v>4</v>
      </c>
      <c r="B271" s="41" t="str">
        <f>VLOOKUP(Ruimtestaat[[#This Row],[Code]],Locaties[[Code]:[Locatie]],2,FALSE)</f>
        <v>Uilenhof</v>
      </c>
      <c r="C271" s="41" t="str">
        <f>VLOOKUP(Ruimtestaat[[#This Row],[Code]],Locaties[#All],3,FALSE)</f>
        <v>Oude Hoven 8</v>
      </c>
      <c r="D271" s="41" t="str">
        <f>VLOOKUP(Ruimtestaat[[#This Row],[Code]],Locaties[#All],4,FALSE)</f>
        <v>Gorinchem</v>
      </c>
      <c r="E271" s="32"/>
      <c r="F271" s="32" t="s">
        <v>121</v>
      </c>
      <c r="G271" s="126" t="s">
        <v>657</v>
      </c>
      <c r="H271" s="42" t="s">
        <v>687</v>
      </c>
      <c r="I271" s="6">
        <v>20</v>
      </c>
      <c r="J271" s="42" t="str">
        <f>VLOOKUP(Ruimtestaat[[#This Row],[Ruimte code]],Ruimtegroepen[[#All],[Code]:[Ruimte omschrijving]],2,FALSE)</f>
        <v>Niet in Onderhoud</v>
      </c>
      <c r="K271" s="32" t="s">
        <v>18</v>
      </c>
      <c r="L271" s="34" t="s">
        <v>124</v>
      </c>
      <c r="M271" s="124"/>
      <c r="N271" s="32">
        <v>256.7</v>
      </c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4"/>
      <c r="CV271" s="4"/>
      <c r="CW271" s="4"/>
      <c r="CX271" s="4"/>
      <c r="CY271" s="4"/>
      <c r="CZ271" s="4"/>
      <c r="DA271" s="4"/>
      <c r="DB271" s="4"/>
      <c r="DC271" s="4"/>
      <c r="DD271" s="4"/>
      <c r="DE271" s="4"/>
      <c r="DF271" s="4"/>
      <c r="DG271" s="4"/>
      <c r="DH271" s="4"/>
      <c r="DI271" s="4"/>
      <c r="DJ271" s="4"/>
      <c r="DK271" s="4"/>
      <c r="DL271" s="4"/>
      <c r="DM271" s="4"/>
      <c r="DN271" s="4"/>
      <c r="DO271" s="4"/>
      <c r="DP271" s="4"/>
      <c r="DQ271" s="4"/>
      <c r="DR271" s="4"/>
      <c r="DS271" s="4"/>
      <c r="DT271" s="4"/>
      <c r="DU271" s="4"/>
      <c r="DV271" s="4"/>
      <c r="DW271" s="4"/>
      <c r="DX271" s="4"/>
      <c r="DY271" s="4"/>
      <c r="DZ271" s="4"/>
      <c r="EA271" s="4"/>
      <c r="EB271" s="4"/>
      <c r="EC271" s="4"/>
      <c r="ED271" s="4"/>
      <c r="EE271" s="4"/>
      <c r="EF271" s="4"/>
      <c r="EG271" s="4"/>
      <c r="EH271" s="4"/>
      <c r="EI271" s="4"/>
      <c r="EJ271" s="4"/>
      <c r="EK271" s="4"/>
      <c r="EL271" s="4"/>
      <c r="EM271" s="4"/>
      <c r="EN271" s="4"/>
      <c r="EO271" s="4"/>
      <c r="EP271" s="4"/>
      <c r="EQ271" s="4"/>
      <c r="ER271" s="4"/>
      <c r="ES271" s="4"/>
      <c r="ET271" s="4"/>
      <c r="EU271" s="4"/>
      <c r="EV271" s="4"/>
      <c r="EW271" s="4"/>
      <c r="EX271" s="4"/>
      <c r="EY271" s="4"/>
      <c r="EZ271" s="4"/>
      <c r="FA271" s="4"/>
      <c r="FB271" s="4"/>
      <c r="FC271" s="4"/>
    </row>
    <row r="272" spans="1:159" ht="15" customHeight="1">
      <c r="A272" s="6">
        <v>4</v>
      </c>
      <c r="B272" s="41" t="str">
        <f>VLOOKUP(Ruimtestaat[[#This Row],[Code]],Locaties[[Code]:[Locatie]],2,FALSE)</f>
        <v>Uilenhof</v>
      </c>
      <c r="C272" s="41" t="str">
        <f>VLOOKUP(Ruimtestaat[[#This Row],[Code]],Locaties[#All],3,FALSE)</f>
        <v>Oude Hoven 8</v>
      </c>
      <c r="D272" s="41" t="str">
        <f>VLOOKUP(Ruimtestaat[[#This Row],[Code]],Locaties[#All],4,FALSE)</f>
        <v>Gorinchem</v>
      </c>
      <c r="E272" s="32"/>
      <c r="F272" s="32" t="s">
        <v>121</v>
      </c>
      <c r="G272" s="126" t="s">
        <v>658</v>
      </c>
      <c r="H272" s="42" t="s">
        <v>688</v>
      </c>
      <c r="I272" s="6">
        <v>2</v>
      </c>
      <c r="J272" s="42" t="str">
        <f>VLOOKUP(Ruimtestaat[[#This Row],[Ruimte code]],Ruimtegroepen[[#All],[Code]:[Ruimte omschrijving]],2,FALSE)</f>
        <v>Kantoren</v>
      </c>
      <c r="K272" s="32" t="s">
        <v>18</v>
      </c>
      <c r="L272" s="34" t="s">
        <v>124</v>
      </c>
      <c r="M272" s="124">
        <v>35</v>
      </c>
      <c r="N272" s="32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  <c r="CH272" s="4"/>
      <c r="CI272" s="4"/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4"/>
      <c r="CV272" s="4"/>
      <c r="CW272" s="4"/>
      <c r="CX272" s="4"/>
      <c r="CY272" s="4"/>
      <c r="CZ272" s="4"/>
      <c r="DA272" s="4"/>
      <c r="DB272" s="4"/>
      <c r="DC272" s="4"/>
      <c r="DD272" s="4"/>
      <c r="DE272" s="4"/>
      <c r="DF272" s="4"/>
      <c r="DG272" s="4"/>
      <c r="DH272" s="4"/>
      <c r="DI272" s="4"/>
      <c r="DJ272" s="4"/>
      <c r="DK272" s="4"/>
      <c r="DL272" s="4"/>
      <c r="DM272" s="4"/>
      <c r="DN272" s="4"/>
      <c r="DO272" s="4"/>
      <c r="DP272" s="4"/>
      <c r="DQ272" s="4"/>
      <c r="DR272" s="4"/>
      <c r="DS272" s="4"/>
      <c r="DT272" s="4"/>
      <c r="DU272" s="4"/>
      <c r="DV272" s="4"/>
      <c r="DW272" s="4"/>
      <c r="DX272" s="4"/>
      <c r="DY272" s="4"/>
      <c r="DZ272" s="4"/>
      <c r="EA272" s="4"/>
      <c r="EB272" s="4"/>
      <c r="EC272" s="4"/>
      <c r="ED272" s="4"/>
      <c r="EE272" s="4"/>
      <c r="EF272" s="4"/>
      <c r="EG272" s="4"/>
      <c r="EH272" s="4"/>
      <c r="EI272" s="4"/>
      <c r="EJ272" s="4"/>
      <c r="EK272" s="4"/>
      <c r="EL272" s="4"/>
      <c r="EM272" s="4"/>
      <c r="EN272" s="4"/>
      <c r="EO272" s="4"/>
      <c r="EP272" s="4"/>
      <c r="EQ272" s="4"/>
      <c r="ER272" s="4"/>
      <c r="ES272" s="4"/>
      <c r="ET272" s="4"/>
      <c r="EU272" s="4"/>
      <c r="EV272" s="4"/>
      <c r="EW272" s="4"/>
      <c r="EX272" s="4"/>
      <c r="EY272" s="4"/>
      <c r="EZ272" s="4"/>
      <c r="FA272" s="4"/>
      <c r="FB272" s="4"/>
      <c r="FC272" s="4"/>
    </row>
    <row r="273" spans="1:159" ht="15" customHeight="1">
      <c r="A273" s="6">
        <v>4</v>
      </c>
      <c r="B273" s="41" t="str">
        <f>VLOOKUP(Ruimtestaat[[#This Row],[Code]],Locaties[[Code]:[Locatie]],2,FALSE)</f>
        <v>Uilenhof</v>
      </c>
      <c r="C273" s="41" t="str">
        <f>VLOOKUP(Ruimtestaat[[#This Row],[Code]],Locaties[#All],3,FALSE)</f>
        <v>Oude Hoven 8</v>
      </c>
      <c r="D273" s="41" t="str">
        <f>VLOOKUP(Ruimtestaat[[#This Row],[Code]],Locaties[#All],4,FALSE)</f>
        <v>Gorinchem</v>
      </c>
      <c r="E273" s="32"/>
      <c r="F273" s="32" t="s">
        <v>121</v>
      </c>
      <c r="G273" s="126" t="s">
        <v>659</v>
      </c>
      <c r="H273" s="42" t="s">
        <v>666</v>
      </c>
      <c r="I273" s="6">
        <v>15</v>
      </c>
      <c r="J273" s="42" t="str">
        <f>VLOOKUP(Ruimtestaat[[#This Row],[Ruimte code]],Ruimtegroepen[[#All],[Code]:[Ruimte omschrijving]],2,FALSE)</f>
        <v>Keuken/pantry</v>
      </c>
      <c r="K273" s="32" t="s">
        <v>19</v>
      </c>
      <c r="L273" s="34" t="s">
        <v>237</v>
      </c>
      <c r="M273" s="124">
        <v>38.9</v>
      </c>
      <c r="N273" s="32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/>
      <c r="CZ273" s="4"/>
      <c r="DA273" s="4"/>
      <c r="DB273" s="4"/>
      <c r="DC273" s="4"/>
      <c r="DD273" s="4"/>
      <c r="DE273" s="4"/>
      <c r="DF273" s="4"/>
      <c r="DG273" s="4"/>
      <c r="DH273" s="4"/>
      <c r="DI273" s="4"/>
      <c r="DJ273" s="4"/>
      <c r="DK273" s="4"/>
      <c r="DL273" s="4"/>
      <c r="DM273" s="4"/>
      <c r="DN273" s="4"/>
      <c r="DO273" s="4"/>
      <c r="DP273" s="4"/>
      <c r="DQ273" s="4"/>
      <c r="DR273" s="4"/>
      <c r="DS273" s="4"/>
      <c r="DT273" s="4"/>
      <c r="DU273" s="4"/>
      <c r="DV273" s="4"/>
      <c r="DW273" s="4"/>
      <c r="DX273" s="4"/>
      <c r="DY273" s="4"/>
      <c r="DZ273" s="4"/>
      <c r="EA273" s="4"/>
      <c r="EB273" s="4"/>
      <c r="EC273" s="4"/>
      <c r="ED273" s="4"/>
      <c r="EE273" s="4"/>
      <c r="EF273" s="4"/>
      <c r="EG273" s="4"/>
      <c r="EH273" s="4"/>
      <c r="EI273" s="4"/>
      <c r="EJ273" s="4"/>
      <c r="EK273" s="4"/>
      <c r="EL273" s="4"/>
      <c r="EM273" s="4"/>
      <c r="EN273" s="4"/>
      <c r="EO273" s="4"/>
      <c r="EP273" s="4"/>
      <c r="EQ273" s="4"/>
      <c r="ER273" s="4"/>
      <c r="ES273" s="4"/>
      <c r="ET273" s="4"/>
      <c r="EU273" s="4"/>
      <c r="EV273" s="4"/>
      <c r="EW273" s="4"/>
      <c r="EX273" s="4"/>
      <c r="EY273" s="4"/>
      <c r="EZ273" s="4"/>
      <c r="FA273" s="4"/>
      <c r="FB273" s="4"/>
      <c r="FC273" s="4"/>
    </row>
    <row r="274" spans="1:159" ht="15" customHeight="1">
      <c r="A274" s="6">
        <v>4</v>
      </c>
      <c r="B274" s="41" t="str">
        <f>VLOOKUP(Ruimtestaat[[#This Row],[Code]],Locaties[[Code]:[Locatie]],2,FALSE)</f>
        <v>Uilenhof</v>
      </c>
      <c r="C274" s="41" t="str">
        <f>VLOOKUP(Ruimtestaat[[#This Row],[Code]],Locaties[#All],3,FALSE)</f>
        <v>Oude Hoven 8</v>
      </c>
      <c r="D274" s="41" t="str">
        <f>VLOOKUP(Ruimtestaat[[#This Row],[Code]],Locaties[#All],4,FALSE)</f>
        <v>Gorinchem</v>
      </c>
      <c r="E274" s="32"/>
      <c r="F274" s="32" t="s">
        <v>121</v>
      </c>
      <c r="G274" s="126">
        <v>51</v>
      </c>
      <c r="H274" s="42" t="s">
        <v>689</v>
      </c>
      <c r="I274" s="6">
        <v>6</v>
      </c>
      <c r="J274" s="42" t="str">
        <f>VLOOKUP(Ruimtestaat[[#This Row],[Ruimte code]],Ruimtegroepen[[#All],[Code]:[Ruimte omschrijving]],2,FALSE)</f>
        <v>Gangen/hallen</v>
      </c>
      <c r="K274" s="32" t="s">
        <v>19</v>
      </c>
      <c r="L274" s="34" t="s">
        <v>695</v>
      </c>
      <c r="M274" s="124">
        <v>68.8</v>
      </c>
      <c r="N274" s="32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4"/>
      <c r="DC274" s="4"/>
      <c r="DD274" s="4"/>
      <c r="DE274" s="4"/>
      <c r="DF274" s="4"/>
      <c r="DG274" s="4"/>
      <c r="DH274" s="4"/>
      <c r="DI274" s="4"/>
      <c r="DJ274" s="4"/>
      <c r="DK274" s="4"/>
      <c r="DL274" s="4"/>
      <c r="DM274" s="4"/>
      <c r="DN274" s="4"/>
      <c r="DO274" s="4"/>
      <c r="DP274" s="4"/>
      <c r="DQ274" s="4"/>
      <c r="DR274" s="4"/>
      <c r="DS274" s="4"/>
      <c r="DT274" s="4"/>
      <c r="DU274" s="4"/>
      <c r="DV274" s="4"/>
      <c r="DW274" s="4"/>
      <c r="DX274" s="4"/>
      <c r="DY274" s="4"/>
      <c r="DZ274" s="4"/>
      <c r="EA274" s="4"/>
      <c r="EB274" s="4"/>
      <c r="EC274" s="4"/>
      <c r="ED274" s="4"/>
      <c r="EE274" s="4"/>
      <c r="EF274" s="4"/>
      <c r="EG274" s="4"/>
      <c r="EH274" s="4"/>
      <c r="EI274" s="4"/>
      <c r="EJ274" s="4"/>
      <c r="EK274" s="4"/>
      <c r="EL274" s="4"/>
      <c r="EM274" s="4"/>
      <c r="EN274" s="4"/>
      <c r="EO274" s="4"/>
      <c r="EP274" s="4"/>
      <c r="EQ274" s="4"/>
      <c r="ER274" s="4"/>
      <c r="ES274" s="4"/>
      <c r="ET274" s="4"/>
      <c r="EU274" s="4"/>
      <c r="EV274" s="4"/>
      <c r="EW274" s="4"/>
      <c r="EX274" s="4"/>
      <c r="EY274" s="4"/>
      <c r="EZ274" s="4"/>
      <c r="FA274" s="4"/>
      <c r="FB274" s="4"/>
      <c r="FC274" s="4"/>
    </row>
    <row r="275" spans="1:159" ht="15" customHeight="1">
      <c r="A275" s="6">
        <v>4</v>
      </c>
      <c r="B275" s="41" t="str">
        <f>VLOOKUP(Ruimtestaat[[#This Row],[Code]],Locaties[[Code]:[Locatie]],2,FALSE)</f>
        <v>Uilenhof</v>
      </c>
      <c r="C275" s="41" t="str">
        <f>VLOOKUP(Ruimtestaat[[#This Row],[Code]],Locaties[#All],3,FALSE)</f>
        <v>Oude Hoven 8</v>
      </c>
      <c r="D275" s="41" t="str">
        <f>VLOOKUP(Ruimtestaat[[#This Row],[Code]],Locaties[#All],4,FALSE)</f>
        <v>Gorinchem</v>
      </c>
      <c r="E275" s="32"/>
      <c r="F275" s="32" t="s">
        <v>121</v>
      </c>
      <c r="G275" s="126" t="s">
        <v>660</v>
      </c>
      <c r="H275" s="42" t="s">
        <v>690</v>
      </c>
      <c r="I275" s="6">
        <v>13</v>
      </c>
      <c r="J275" s="42" t="str">
        <f>VLOOKUP(Ruimtestaat[[#This Row],[Ruimte code]],Ruimtegroepen[[#All],[Code]:[Ruimte omschrijving]],2,FALSE)</f>
        <v>Personeelskamer</v>
      </c>
      <c r="K275" s="32" t="s">
        <v>20</v>
      </c>
      <c r="L275" s="34" t="s">
        <v>29</v>
      </c>
      <c r="M275" s="124">
        <v>75.400000000000006</v>
      </c>
      <c r="N275" s="32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  <c r="DB275" s="4"/>
      <c r="DC275" s="4"/>
      <c r="DD275" s="4"/>
      <c r="DE275" s="4"/>
      <c r="DF275" s="4"/>
      <c r="DG275" s="4"/>
      <c r="DH275" s="4"/>
      <c r="DI275" s="4"/>
      <c r="DJ275" s="4"/>
      <c r="DK275" s="4"/>
      <c r="DL275" s="4"/>
      <c r="DM275" s="4"/>
      <c r="DN275" s="4"/>
      <c r="DO275" s="4"/>
      <c r="DP275" s="4"/>
      <c r="DQ275" s="4"/>
      <c r="DR275" s="4"/>
      <c r="DS275" s="4"/>
      <c r="DT275" s="4"/>
      <c r="DU275" s="4"/>
      <c r="DV275" s="4"/>
      <c r="DW275" s="4"/>
      <c r="DX275" s="4"/>
      <c r="DY275" s="4"/>
      <c r="DZ275" s="4"/>
      <c r="EA275" s="4"/>
      <c r="EB275" s="4"/>
      <c r="EC275" s="4"/>
      <c r="ED275" s="4"/>
      <c r="EE275" s="4"/>
      <c r="EF275" s="4"/>
      <c r="EG275" s="4"/>
      <c r="EH275" s="4"/>
      <c r="EI275" s="4"/>
      <c r="EJ275" s="4"/>
      <c r="EK275" s="4"/>
      <c r="EL275" s="4"/>
      <c r="EM275" s="4"/>
      <c r="EN275" s="4"/>
      <c r="EO275" s="4"/>
      <c r="EP275" s="4"/>
      <c r="EQ275" s="4"/>
      <c r="ER275" s="4"/>
      <c r="ES275" s="4"/>
      <c r="ET275" s="4"/>
      <c r="EU275" s="4"/>
      <c r="EV275" s="4"/>
      <c r="EW275" s="4"/>
      <c r="EX275" s="4"/>
      <c r="EY275" s="4"/>
      <c r="EZ275" s="4"/>
      <c r="FA275" s="4"/>
      <c r="FB275" s="4"/>
      <c r="FC275" s="4"/>
    </row>
    <row r="276" spans="1:159" ht="15" customHeight="1">
      <c r="A276" s="6">
        <v>4</v>
      </c>
      <c r="B276" s="41" t="str">
        <f>VLOOKUP(Ruimtestaat[[#This Row],[Code]],Locaties[[Code]:[Locatie]],2,FALSE)</f>
        <v>Uilenhof</v>
      </c>
      <c r="C276" s="41" t="str">
        <f>VLOOKUP(Ruimtestaat[[#This Row],[Code]],Locaties[#All],3,FALSE)</f>
        <v>Oude Hoven 8</v>
      </c>
      <c r="D276" s="41" t="str">
        <f>VLOOKUP(Ruimtestaat[[#This Row],[Code]],Locaties[#All],4,FALSE)</f>
        <v>Gorinchem</v>
      </c>
      <c r="E276" s="32"/>
      <c r="F276" s="32" t="s">
        <v>121</v>
      </c>
      <c r="G276" s="126" t="s">
        <v>661</v>
      </c>
      <c r="H276" s="42" t="s">
        <v>694</v>
      </c>
      <c r="I276" s="6">
        <v>20</v>
      </c>
      <c r="J276" s="42" t="str">
        <f>VLOOKUP(Ruimtestaat[[#This Row],[Ruimte code]],Ruimtegroepen[[#All],[Code]:[Ruimte omschrijving]],2,FALSE)</f>
        <v>Niet in Onderhoud</v>
      </c>
      <c r="K276" s="32" t="s">
        <v>18</v>
      </c>
      <c r="L276" s="34" t="s">
        <v>124</v>
      </c>
      <c r="M276" s="124">
        <v>11.6</v>
      </c>
      <c r="N276" s="32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  <c r="DD276" s="4"/>
      <c r="DE276" s="4"/>
      <c r="DF276" s="4"/>
      <c r="DG276" s="4"/>
      <c r="DH276" s="4"/>
      <c r="DI276" s="4"/>
      <c r="DJ276" s="4"/>
      <c r="DK276" s="4"/>
      <c r="DL276" s="4"/>
      <c r="DM276" s="4"/>
      <c r="DN276" s="4"/>
      <c r="DO276" s="4"/>
      <c r="DP276" s="4"/>
      <c r="DQ276" s="4"/>
      <c r="DR276" s="4"/>
      <c r="DS276" s="4"/>
      <c r="DT276" s="4"/>
      <c r="DU276" s="4"/>
      <c r="DV276" s="4"/>
      <c r="DW276" s="4"/>
      <c r="DX276" s="4"/>
      <c r="DY276" s="4"/>
      <c r="DZ276" s="4"/>
      <c r="EA276" s="4"/>
      <c r="EB276" s="4"/>
      <c r="EC276" s="4"/>
      <c r="ED276" s="4"/>
      <c r="EE276" s="4"/>
      <c r="EF276" s="4"/>
      <c r="EG276" s="4"/>
      <c r="EH276" s="4"/>
      <c r="EI276" s="4"/>
      <c r="EJ276" s="4"/>
      <c r="EK276" s="4"/>
      <c r="EL276" s="4"/>
      <c r="EM276" s="4"/>
      <c r="EN276" s="4"/>
      <c r="EO276" s="4"/>
      <c r="EP276" s="4"/>
      <c r="EQ276" s="4"/>
      <c r="ER276" s="4"/>
      <c r="ES276" s="4"/>
      <c r="ET276" s="4"/>
      <c r="EU276" s="4"/>
      <c r="EV276" s="4"/>
      <c r="EW276" s="4"/>
      <c r="EX276" s="4"/>
      <c r="EY276" s="4"/>
      <c r="EZ276" s="4"/>
      <c r="FA276" s="4"/>
      <c r="FB276" s="4"/>
      <c r="FC276" s="4"/>
    </row>
    <row r="277" spans="1:159" ht="15" customHeight="1">
      <c r="A277" s="6">
        <v>4</v>
      </c>
      <c r="B277" s="41" t="str">
        <f>VLOOKUP(Ruimtestaat[[#This Row],[Code]],Locaties[[Code]:[Locatie]],2,FALSE)</f>
        <v>Uilenhof</v>
      </c>
      <c r="C277" s="41" t="str">
        <f>VLOOKUP(Ruimtestaat[[#This Row],[Code]],Locaties[#All],3,FALSE)</f>
        <v>Oude Hoven 8</v>
      </c>
      <c r="D277" s="41" t="str">
        <f>VLOOKUP(Ruimtestaat[[#This Row],[Code]],Locaties[#All],4,FALSE)</f>
        <v>Gorinchem</v>
      </c>
      <c r="E277" s="32"/>
      <c r="F277" s="32" t="s">
        <v>121</v>
      </c>
      <c r="G277" s="126" t="s">
        <v>662</v>
      </c>
      <c r="H277" s="42" t="s">
        <v>95</v>
      </c>
      <c r="I277" s="6">
        <v>13</v>
      </c>
      <c r="J277" s="42" t="str">
        <f>VLOOKUP(Ruimtestaat[[#This Row],[Ruimte code]],Ruimtegroepen[[#All],[Code]:[Ruimte omschrijving]],2,FALSE)</f>
        <v>Personeelskamer</v>
      </c>
      <c r="K277" s="32" t="s">
        <v>18</v>
      </c>
      <c r="L277" s="34" t="s">
        <v>124</v>
      </c>
      <c r="M277" s="124">
        <v>17.5</v>
      </c>
      <c r="N277" s="32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4"/>
      <c r="DA277" s="4"/>
      <c r="DB277" s="4"/>
      <c r="DC277" s="4"/>
      <c r="DD277" s="4"/>
      <c r="DE277" s="4"/>
      <c r="DF277" s="4"/>
      <c r="DG277" s="4"/>
      <c r="DH277" s="4"/>
      <c r="DI277" s="4"/>
      <c r="DJ277" s="4"/>
      <c r="DK277" s="4"/>
      <c r="DL277" s="4"/>
      <c r="DM277" s="4"/>
      <c r="DN277" s="4"/>
      <c r="DO277" s="4"/>
      <c r="DP277" s="4"/>
      <c r="DQ277" s="4"/>
      <c r="DR277" s="4"/>
      <c r="DS277" s="4"/>
      <c r="DT277" s="4"/>
      <c r="DU277" s="4"/>
      <c r="DV277" s="4"/>
      <c r="DW277" s="4"/>
      <c r="DX277" s="4"/>
      <c r="DY277" s="4"/>
      <c r="DZ277" s="4"/>
      <c r="EA277" s="4"/>
      <c r="EB277" s="4"/>
      <c r="EC277" s="4"/>
      <c r="ED277" s="4"/>
      <c r="EE277" s="4"/>
      <c r="EF277" s="4"/>
      <c r="EG277" s="4"/>
      <c r="EH277" s="4"/>
      <c r="EI277" s="4"/>
      <c r="EJ277" s="4"/>
      <c r="EK277" s="4"/>
      <c r="EL277" s="4"/>
      <c r="EM277" s="4"/>
      <c r="EN277" s="4"/>
      <c r="EO277" s="4"/>
      <c r="EP277" s="4"/>
      <c r="EQ277" s="4"/>
      <c r="ER277" s="4"/>
      <c r="ES277" s="4"/>
      <c r="ET277" s="4"/>
      <c r="EU277" s="4"/>
      <c r="EV277" s="4"/>
      <c r="EW277" s="4"/>
      <c r="EX277" s="4"/>
      <c r="EY277" s="4"/>
      <c r="EZ277" s="4"/>
      <c r="FA277" s="4"/>
      <c r="FB277" s="4"/>
      <c r="FC277" s="4"/>
    </row>
    <row r="278" spans="1:159" ht="15" customHeight="1">
      <c r="A278" s="6">
        <v>4</v>
      </c>
      <c r="B278" s="41" t="str">
        <f>VLOOKUP(Ruimtestaat[[#This Row],[Code]],Locaties[[Code]:[Locatie]],2,FALSE)</f>
        <v>Uilenhof</v>
      </c>
      <c r="C278" s="41" t="str">
        <f>VLOOKUP(Ruimtestaat[[#This Row],[Code]],Locaties[#All],3,FALSE)</f>
        <v>Oude Hoven 8</v>
      </c>
      <c r="D278" s="41" t="str">
        <f>VLOOKUP(Ruimtestaat[[#This Row],[Code]],Locaties[#All],4,FALSE)</f>
        <v>Gorinchem</v>
      </c>
      <c r="E278" s="32"/>
      <c r="F278" s="32" t="s">
        <v>121</v>
      </c>
      <c r="G278" s="126" t="s">
        <v>663</v>
      </c>
      <c r="H278" s="42" t="s">
        <v>691</v>
      </c>
      <c r="I278" s="6">
        <v>2</v>
      </c>
      <c r="J278" s="42" t="str">
        <f>VLOOKUP(Ruimtestaat[[#This Row],[Ruimte code]],Ruimtegroepen[[#All],[Code]:[Ruimte omschrijving]],2,FALSE)</f>
        <v>Kantoren</v>
      </c>
      <c r="K278" s="32" t="s">
        <v>18</v>
      </c>
      <c r="L278" s="34" t="s">
        <v>124</v>
      </c>
      <c r="M278" s="124">
        <v>13.8</v>
      </c>
      <c r="N278" s="32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4"/>
      <c r="DA278" s="4"/>
      <c r="DB278" s="4"/>
      <c r="DC278" s="4"/>
      <c r="DD278" s="4"/>
      <c r="DE278" s="4"/>
      <c r="DF278" s="4"/>
      <c r="DG278" s="4"/>
      <c r="DH278" s="4"/>
      <c r="DI278" s="4"/>
      <c r="DJ278" s="4"/>
      <c r="DK278" s="4"/>
      <c r="DL278" s="4"/>
      <c r="DM278" s="4"/>
      <c r="DN278" s="4"/>
      <c r="DO278" s="4"/>
      <c r="DP278" s="4"/>
      <c r="DQ278" s="4"/>
      <c r="DR278" s="4"/>
      <c r="DS278" s="4"/>
      <c r="DT278" s="4"/>
      <c r="DU278" s="4"/>
      <c r="DV278" s="4"/>
      <c r="DW278" s="4"/>
      <c r="DX278" s="4"/>
      <c r="DY278" s="4"/>
      <c r="DZ278" s="4"/>
      <c r="EA278" s="4"/>
      <c r="EB278" s="4"/>
      <c r="EC278" s="4"/>
      <c r="ED278" s="4"/>
      <c r="EE278" s="4"/>
      <c r="EF278" s="4"/>
      <c r="EG278" s="4"/>
      <c r="EH278" s="4"/>
      <c r="EI278" s="4"/>
      <c r="EJ278" s="4"/>
      <c r="EK278" s="4"/>
      <c r="EL278" s="4"/>
      <c r="EM278" s="4"/>
      <c r="EN278" s="4"/>
      <c r="EO278" s="4"/>
      <c r="EP278" s="4"/>
      <c r="EQ278" s="4"/>
      <c r="ER278" s="4"/>
      <c r="ES278" s="4"/>
      <c r="ET278" s="4"/>
      <c r="EU278" s="4"/>
      <c r="EV278" s="4"/>
      <c r="EW278" s="4"/>
      <c r="EX278" s="4"/>
      <c r="EY278" s="4"/>
      <c r="EZ278" s="4"/>
      <c r="FA278" s="4"/>
      <c r="FB278" s="4"/>
      <c r="FC278" s="4"/>
    </row>
    <row r="279" spans="1:159" ht="15" customHeight="1">
      <c r="A279" s="6">
        <v>4</v>
      </c>
      <c r="B279" s="41" t="str">
        <f>VLOOKUP(Ruimtestaat[[#This Row],[Code]],Locaties[[Code]:[Locatie]],2,FALSE)</f>
        <v>Uilenhof</v>
      </c>
      <c r="C279" s="41" t="str">
        <f>VLOOKUP(Ruimtestaat[[#This Row],[Code]],Locaties[#All],3,FALSE)</f>
        <v>Oude Hoven 8</v>
      </c>
      <c r="D279" s="41" t="str">
        <f>VLOOKUP(Ruimtestaat[[#This Row],[Code]],Locaties[#All],4,FALSE)</f>
        <v>Gorinchem</v>
      </c>
      <c r="E279" s="32"/>
      <c r="F279" s="32" t="s">
        <v>121</v>
      </c>
      <c r="G279" s="126">
        <v>49</v>
      </c>
      <c r="H279" s="42" t="s">
        <v>692</v>
      </c>
      <c r="I279" s="6">
        <v>7</v>
      </c>
      <c r="J279" s="42" t="str">
        <f>VLOOKUP(Ruimtestaat[[#This Row],[Ruimte code]],Ruimtegroepen[[#All],[Code]:[Ruimte omschrijving]],2,FALSE)</f>
        <v>Entree</v>
      </c>
      <c r="K279" s="32" t="s">
        <v>18</v>
      </c>
      <c r="L279" s="34" t="s">
        <v>124</v>
      </c>
      <c r="M279" s="124">
        <v>4.2</v>
      </c>
      <c r="N279" s="32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/>
      <c r="CZ279" s="4"/>
      <c r="DA279" s="4"/>
      <c r="DB279" s="4"/>
      <c r="DC279" s="4"/>
      <c r="DD279" s="4"/>
      <c r="DE279" s="4"/>
      <c r="DF279" s="4"/>
      <c r="DG279" s="4"/>
      <c r="DH279" s="4"/>
      <c r="DI279" s="4"/>
      <c r="DJ279" s="4"/>
      <c r="DK279" s="4"/>
      <c r="DL279" s="4"/>
      <c r="DM279" s="4"/>
      <c r="DN279" s="4"/>
      <c r="DO279" s="4"/>
      <c r="DP279" s="4"/>
      <c r="DQ279" s="4"/>
      <c r="DR279" s="4"/>
      <c r="DS279" s="4"/>
      <c r="DT279" s="4"/>
      <c r="DU279" s="4"/>
      <c r="DV279" s="4"/>
      <c r="DW279" s="4"/>
      <c r="DX279" s="4"/>
      <c r="DY279" s="4"/>
      <c r="DZ279" s="4"/>
      <c r="EA279" s="4"/>
      <c r="EB279" s="4"/>
      <c r="EC279" s="4"/>
      <c r="ED279" s="4"/>
      <c r="EE279" s="4"/>
      <c r="EF279" s="4"/>
      <c r="EG279" s="4"/>
      <c r="EH279" s="4"/>
      <c r="EI279" s="4"/>
      <c r="EJ279" s="4"/>
      <c r="EK279" s="4"/>
      <c r="EL279" s="4"/>
      <c r="EM279" s="4"/>
      <c r="EN279" s="4"/>
      <c r="EO279" s="4"/>
      <c r="EP279" s="4"/>
      <c r="EQ279" s="4"/>
      <c r="ER279" s="4"/>
      <c r="ES279" s="4"/>
      <c r="ET279" s="4"/>
      <c r="EU279" s="4"/>
      <c r="EV279" s="4"/>
      <c r="EW279" s="4"/>
      <c r="EX279" s="4"/>
      <c r="EY279" s="4"/>
      <c r="EZ279" s="4"/>
      <c r="FA279" s="4"/>
      <c r="FB279" s="4"/>
      <c r="FC279" s="4"/>
    </row>
    <row r="280" spans="1:159" ht="15" customHeight="1">
      <c r="A280" s="6">
        <v>4</v>
      </c>
      <c r="B280" s="41" t="str">
        <f>VLOOKUP(Ruimtestaat[[#This Row],[Code]],Locaties[[Code]:[Locatie]],2,FALSE)</f>
        <v>Uilenhof</v>
      </c>
      <c r="C280" s="41" t="str">
        <f>VLOOKUP(Ruimtestaat[[#This Row],[Code]],Locaties[#All],3,FALSE)</f>
        <v>Oude Hoven 8</v>
      </c>
      <c r="D280" s="41" t="str">
        <f>VLOOKUP(Ruimtestaat[[#This Row],[Code]],Locaties[#All],4,FALSE)</f>
        <v>Gorinchem</v>
      </c>
      <c r="E280" s="32"/>
      <c r="F280" s="32" t="s">
        <v>121</v>
      </c>
      <c r="G280" s="126" t="s">
        <v>664</v>
      </c>
      <c r="H280" s="42" t="s">
        <v>693</v>
      </c>
      <c r="I280" s="6">
        <v>4</v>
      </c>
      <c r="J280" s="42" t="str">
        <f>VLOOKUP(Ruimtestaat[[#This Row],[Ruimte code]],Ruimtegroepen[[#All],[Code]:[Ruimte omschrijving]],2,FALSE)</f>
        <v>Vergader/spreekkamers</v>
      </c>
      <c r="K280" s="32" t="s">
        <v>18</v>
      </c>
      <c r="L280" s="34" t="s">
        <v>124</v>
      </c>
      <c r="M280" s="124">
        <v>7.8</v>
      </c>
      <c r="N280" s="32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  <c r="CH280" s="4"/>
      <c r="CI280" s="4"/>
      <c r="CJ280" s="4"/>
      <c r="CK280" s="4"/>
      <c r="CL280" s="4"/>
      <c r="CM280" s="4"/>
      <c r="CN280" s="4"/>
      <c r="CO280" s="4"/>
      <c r="CP280" s="4"/>
      <c r="CQ280" s="4"/>
      <c r="CR280" s="4"/>
      <c r="CS280" s="4"/>
      <c r="CT280" s="4"/>
      <c r="CU280" s="4"/>
      <c r="CV280" s="4"/>
      <c r="CW280" s="4"/>
      <c r="CX280" s="4"/>
      <c r="CY280" s="4"/>
      <c r="CZ280" s="4"/>
      <c r="DA280" s="4"/>
      <c r="DB280" s="4"/>
      <c r="DC280" s="4"/>
      <c r="DD280" s="4"/>
      <c r="DE280" s="4"/>
      <c r="DF280" s="4"/>
      <c r="DG280" s="4"/>
      <c r="DH280" s="4"/>
      <c r="DI280" s="4"/>
      <c r="DJ280" s="4"/>
      <c r="DK280" s="4"/>
      <c r="DL280" s="4"/>
      <c r="DM280" s="4"/>
      <c r="DN280" s="4"/>
      <c r="DO280" s="4"/>
      <c r="DP280" s="4"/>
      <c r="DQ280" s="4"/>
      <c r="DR280" s="4"/>
      <c r="DS280" s="4"/>
      <c r="DT280" s="4"/>
      <c r="DU280" s="4"/>
      <c r="DV280" s="4"/>
      <c r="DW280" s="4"/>
      <c r="DX280" s="4"/>
      <c r="DY280" s="4"/>
      <c r="DZ280" s="4"/>
      <c r="EA280" s="4"/>
      <c r="EB280" s="4"/>
      <c r="EC280" s="4"/>
      <c r="ED280" s="4"/>
      <c r="EE280" s="4"/>
      <c r="EF280" s="4"/>
      <c r="EG280" s="4"/>
      <c r="EH280" s="4"/>
      <c r="EI280" s="4"/>
      <c r="EJ280" s="4"/>
      <c r="EK280" s="4"/>
      <c r="EL280" s="4"/>
      <c r="EM280" s="4"/>
      <c r="EN280" s="4"/>
      <c r="EO280" s="4"/>
      <c r="EP280" s="4"/>
      <c r="EQ280" s="4"/>
      <c r="ER280" s="4"/>
      <c r="ES280" s="4"/>
      <c r="ET280" s="4"/>
      <c r="EU280" s="4"/>
      <c r="EV280" s="4"/>
      <c r="EW280" s="4"/>
      <c r="EX280" s="4"/>
      <c r="EY280" s="4"/>
      <c r="EZ280" s="4"/>
      <c r="FA280" s="4"/>
      <c r="FB280" s="4"/>
      <c r="FC280" s="4"/>
    </row>
    <row r="281" spans="1:159" ht="15" customHeight="1">
      <c r="A281" s="6">
        <v>4</v>
      </c>
      <c r="B281" s="41" t="str">
        <f>VLOOKUP(Ruimtestaat[[#This Row],[Code]],Locaties[[Code]:[Locatie]],2,FALSE)</f>
        <v>Uilenhof</v>
      </c>
      <c r="C281" s="41" t="str">
        <f>VLOOKUP(Ruimtestaat[[#This Row],[Code]],Locaties[#All],3,FALSE)</f>
        <v>Oude Hoven 8</v>
      </c>
      <c r="D281" s="41" t="str">
        <f>VLOOKUP(Ruimtestaat[[#This Row],[Code]],Locaties[#All],4,FALSE)</f>
        <v>Gorinchem</v>
      </c>
      <c r="E281" s="32"/>
      <c r="F281" s="32" t="s">
        <v>121</v>
      </c>
      <c r="G281" s="126">
        <v>52</v>
      </c>
      <c r="H281" s="42" t="s">
        <v>683</v>
      </c>
      <c r="I281" s="6">
        <v>5</v>
      </c>
      <c r="J281" s="42" t="str">
        <f>VLOOKUP(Ruimtestaat[[#This Row],[Ruimte code]],Ruimtegroepen[[#All],[Code]:[Ruimte omschrijving]],2,FALSE)</f>
        <v>Sanitair</v>
      </c>
      <c r="K281" s="32" t="s">
        <v>19</v>
      </c>
      <c r="L281" s="34" t="s">
        <v>741</v>
      </c>
      <c r="M281" s="124">
        <v>16.2</v>
      </c>
      <c r="N281" s="32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  <c r="CH281" s="4"/>
      <c r="CI281" s="4"/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4"/>
      <c r="CV281" s="4"/>
      <c r="CW281" s="4"/>
      <c r="CX281" s="4"/>
      <c r="CY281" s="4"/>
      <c r="CZ281" s="4"/>
      <c r="DA281" s="4"/>
      <c r="DB281" s="4"/>
      <c r="DC281" s="4"/>
      <c r="DD281" s="4"/>
      <c r="DE281" s="4"/>
      <c r="DF281" s="4"/>
      <c r="DG281" s="4"/>
      <c r="DH281" s="4"/>
      <c r="DI281" s="4"/>
      <c r="DJ281" s="4"/>
      <c r="DK281" s="4"/>
      <c r="DL281" s="4"/>
      <c r="DM281" s="4"/>
      <c r="DN281" s="4"/>
      <c r="DO281" s="4"/>
      <c r="DP281" s="4"/>
      <c r="DQ281" s="4"/>
      <c r="DR281" s="4"/>
      <c r="DS281" s="4"/>
      <c r="DT281" s="4"/>
      <c r="DU281" s="4"/>
      <c r="DV281" s="4"/>
      <c r="DW281" s="4"/>
      <c r="DX281" s="4"/>
      <c r="DY281" s="4"/>
      <c r="DZ281" s="4"/>
      <c r="EA281" s="4"/>
      <c r="EB281" s="4"/>
      <c r="EC281" s="4"/>
      <c r="ED281" s="4"/>
      <c r="EE281" s="4"/>
      <c r="EF281" s="4"/>
      <c r="EG281" s="4"/>
      <c r="EH281" s="4"/>
      <c r="EI281" s="4"/>
      <c r="EJ281" s="4"/>
      <c r="EK281" s="4"/>
      <c r="EL281" s="4"/>
      <c r="EM281" s="4"/>
      <c r="EN281" s="4"/>
      <c r="EO281" s="4"/>
      <c r="EP281" s="4"/>
      <c r="EQ281" s="4"/>
      <c r="ER281" s="4"/>
      <c r="ES281" s="4"/>
      <c r="ET281" s="4"/>
      <c r="EU281" s="4"/>
      <c r="EV281" s="4"/>
      <c r="EW281" s="4"/>
      <c r="EX281" s="4"/>
      <c r="EY281" s="4"/>
      <c r="EZ281" s="4"/>
      <c r="FA281" s="4"/>
      <c r="FB281" s="4"/>
      <c r="FC281" s="4"/>
    </row>
    <row r="282" spans="1:159" ht="15" customHeight="1">
      <c r="A282" s="6">
        <v>4</v>
      </c>
      <c r="B282" s="41" t="str">
        <f>VLOOKUP(Ruimtestaat[[#This Row],[Code]],Locaties[[Code]:[Locatie]],2,FALSE)</f>
        <v>Uilenhof</v>
      </c>
      <c r="C282" s="41" t="str">
        <f>VLOOKUP(Ruimtestaat[[#This Row],[Code]],Locaties[#All],3,FALSE)</f>
        <v>Oude Hoven 8</v>
      </c>
      <c r="D282" s="41" t="str">
        <f>VLOOKUP(Ruimtestaat[[#This Row],[Code]],Locaties[#All],4,FALSE)</f>
        <v>Gorinchem</v>
      </c>
      <c r="E282" s="32"/>
      <c r="F282" s="32" t="s">
        <v>279</v>
      </c>
      <c r="G282" s="126">
        <v>159</v>
      </c>
      <c r="H282" s="42" t="s">
        <v>673</v>
      </c>
      <c r="I282" s="6">
        <v>10</v>
      </c>
      <c r="J282" s="42" t="str">
        <f>VLOOKUP(Ruimtestaat[[#This Row],[Ruimte code]],Ruimtegroepen[[#All],[Code]:[Ruimte omschrijving]],2,FALSE)</f>
        <v>Trappenhuizen/lift</v>
      </c>
      <c r="K282" s="32" t="s">
        <v>19</v>
      </c>
      <c r="L282" s="34" t="s">
        <v>28</v>
      </c>
      <c r="M282" s="124">
        <v>8</v>
      </c>
      <c r="N282" s="32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  <c r="CF282" s="4"/>
      <c r="CG282" s="4"/>
      <c r="CH282" s="4"/>
      <c r="CI282" s="4"/>
      <c r="CJ282" s="4"/>
      <c r="CK282" s="4"/>
      <c r="CL282" s="4"/>
      <c r="CM282" s="4"/>
      <c r="CN282" s="4"/>
      <c r="CO282" s="4"/>
      <c r="CP282" s="4"/>
      <c r="CQ282" s="4"/>
      <c r="CR282" s="4"/>
      <c r="CS282" s="4"/>
      <c r="CT282" s="4"/>
      <c r="CU282" s="4"/>
      <c r="CV282" s="4"/>
      <c r="CW282" s="4"/>
      <c r="CX282" s="4"/>
      <c r="CY282" s="4"/>
      <c r="CZ282" s="4"/>
      <c r="DA282" s="4"/>
      <c r="DB282" s="4"/>
      <c r="DC282" s="4"/>
      <c r="DD282" s="4"/>
      <c r="DE282" s="4"/>
      <c r="DF282" s="4"/>
      <c r="DG282" s="4"/>
      <c r="DH282" s="4"/>
      <c r="DI282" s="4"/>
      <c r="DJ282" s="4"/>
      <c r="DK282" s="4"/>
      <c r="DL282" s="4"/>
      <c r="DM282" s="4"/>
      <c r="DN282" s="4"/>
      <c r="DO282" s="4"/>
      <c r="DP282" s="4"/>
      <c r="DQ282" s="4"/>
      <c r="DR282" s="4"/>
      <c r="DS282" s="4"/>
      <c r="DT282" s="4"/>
      <c r="DU282" s="4"/>
      <c r="DV282" s="4"/>
      <c r="DW282" s="4"/>
      <c r="DX282" s="4"/>
      <c r="DY282" s="4"/>
      <c r="DZ282" s="4"/>
      <c r="EA282" s="4"/>
      <c r="EB282" s="4"/>
      <c r="EC282" s="4"/>
      <c r="ED282" s="4"/>
      <c r="EE282" s="4"/>
      <c r="EF282" s="4"/>
      <c r="EG282" s="4"/>
      <c r="EH282" s="4"/>
      <c r="EI282" s="4"/>
      <c r="EJ282" s="4"/>
      <c r="EK282" s="4"/>
      <c r="EL282" s="4"/>
      <c r="EM282" s="4"/>
      <c r="EN282" s="4"/>
      <c r="EO282" s="4"/>
      <c r="EP282" s="4"/>
      <c r="EQ282" s="4"/>
      <c r="ER282" s="4"/>
      <c r="ES282" s="4"/>
      <c r="ET282" s="4"/>
      <c r="EU282" s="4"/>
      <c r="EV282" s="4"/>
      <c r="EW282" s="4"/>
      <c r="EX282" s="4"/>
      <c r="EY282" s="4"/>
      <c r="EZ282" s="4"/>
      <c r="FA282" s="4"/>
      <c r="FB282" s="4"/>
      <c r="FC282" s="4"/>
    </row>
    <row r="283" spans="1:159" ht="15" customHeight="1">
      <c r="A283" s="6">
        <v>4</v>
      </c>
      <c r="B283" s="41" t="str">
        <f>VLOOKUP(Ruimtestaat[[#This Row],[Code]],Locaties[[Code]:[Locatie]],2,FALSE)</f>
        <v>Uilenhof</v>
      </c>
      <c r="C283" s="41" t="str">
        <f>VLOOKUP(Ruimtestaat[[#This Row],[Code]],Locaties[#All],3,FALSE)</f>
        <v>Oude Hoven 8</v>
      </c>
      <c r="D283" s="41" t="str">
        <f>VLOOKUP(Ruimtestaat[[#This Row],[Code]],Locaties[#All],4,FALSE)</f>
        <v>Gorinchem</v>
      </c>
      <c r="E283" s="32"/>
      <c r="F283" s="32" t="s">
        <v>279</v>
      </c>
      <c r="G283" s="126" t="s">
        <v>697</v>
      </c>
      <c r="H283" s="42" t="s">
        <v>718</v>
      </c>
      <c r="I283" s="6">
        <v>2</v>
      </c>
      <c r="J283" s="42" t="str">
        <f>VLOOKUP(Ruimtestaat[[#This Row],[Ruimte code]],Ruimtegroepen[[#All],[Code]:[Ruimte omschrijving]],2,FALSE)</f>
        <v>Kantoren</v>
      </c>
      <c r="K283" s="32" t="s">
        <v>17</v>
      </c>
      <c r="L283" s="34" t="s">
        <v>740</v>
      </c>
      <c r="M283" s="124">
        <v>28.3</v>
      </c>
      <c r="N283" s="32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  <c r="CF283" s="4"/>
      <c r="CG283" s="4"/>
      <c r="CH283" s="4"/>
      <c r="CI283" s="4"/>
      <c r="CJ283" s="4"/>
      <c r="CK283" s="4"/>
      <c r="CL283" s="4"/>
      <c r="CM283" s="4"/>
      <c r="CN283" s="4"/>
      <c r="CO283" s="4"/>
      <c r="CP283" s="4"/>
      <c r="CQ283" s="4"/>
      <c r="CR283" s="4"/>
      <c r="CS283" s="4"/>
      <c r="CT283" s="4"/>
      <c r="CU283" s="4"/>
      <c r="CV283" s="4"/>
      <c r="CW283" s="4"/>
      <c r="CX283" s="4"/>
      <c r="CY283" s="4"/>
      <c r="CZ283" s="4"/>
      <c r="DA283" s="4"/>
      <c r="DB283" s="4"/>
      <c r="DC283" s="4"/>
      <c r="DD283" s="4"/>
      <c r="DE283" s="4"/>
      <c r="DF283" s="4"/>
      <c r="DG283" s="4"/>
      <c r="DH283" s="4"/>
      <c r="DI283" s="4"/>
      <c r="DJ283" s="4"/>
      <c r="DK283" s="4"/>
      <c r="DL283" s="4"/>
      <c r="DM283" s="4"/>
      <c r="DN283" s="4"/>
      <c r="DO283" s="4"/>
      <c r="DP283" s="4"/>
      <c r="DQ283" s="4"/>
      <c r="DR283" s="4"/>
      <c r="DS283" s="4"/>
      <c r="DT283" s="4"/>
      <c r="DU283" s="4"/>
      <c r="DV283" s="4"/>
      <c r="DW283" s="4"/>
      <c r="DX283" s="4"/>
      <c r="DY283" s="4"/>
      <c r="DZ283" s="4"/>
      <c r="EA283" s="4"/>
      <c r="EB283" s="4"/>
      <c r="EC283" s="4"/>
      <c r="ED283" s="4"/>
      <c r="EE283" s="4"/>
      <c r="EF283" s="4"/>
      <c r="EG283" s="4"/>
      <c r="EH283" s="4"/>
      <c r="EI283" s="4"/>
      <c r="EJ283" s="4"/>
      <c r="EK283" s="4"/>
      <c r="EL283" s="4"/>
      <c r="EM283" s="4"/>
      <c r="EN283" s="4"/>
      <c r="EO283" s="4"/>
      <c r="EP283" s="4"/>
      <c r="EQ283" s="4"/>
      <c r="ER283" s="4"/>
      <c r="ES283" s="4"/>
      <c r="ET283" s="4"/>
      <c r="EU283" s="4"/>
      <c r="EV283" s="4"/>
      <c r="EW283" s="4"/>
      <c r="EX283" s="4"/>
      <c r="EY283" s="4"/>
      <c r="EZ283" s="4"/>
      <c r="FA283" s="4"/>
      <c r="FB283" s="4"/>
      <c r="FC283" s="4"/>
    </row>
    <row r="284" spans="1:159" ht="15" customHeight="1">
      <c r="A284" s="6">
        <v>4</v>
      </c>
      <c r="B284" s="41" t="str">
        <f>VLOOKUP(Ruimtestaat[[#This Row],[Code]],Locaties[[Code]:[Locatie]],2,FALSE)</f>
        <v>Uilenhof</v>
      </c>
      <c r="C284" s="41" t="str">
        <f>VLOOKUP(Ruimtestaat[[#This Row],[Code]],Locaties[#All],3,FALSE)</f>
        <v>Oude Hoven 8</v>
      </c>
      <c r="D284" s="41" t="str">
        <f>VLOOKUP(Ruimtestaat[[#This Row],[Code]],Locaties[#All],4,FALSE)</f>
        <v>Gorinchem</v>
      </c>
      <c r="E284" s="32"/>
      <c r="F284" s="32" t="s">
        <v>279</v>
      </c>
      <c r="G284" s="126" t="s">
        <v>698</v>
      </c>
      <c r="H284" s="42" t="s">
        <v>719</v>
      </c>
      <c r="I284" s="6">
        <v>1</v>
      </c>
      <c r="J284" s="42" t="str">
        <f>VLOOKUP(Ruimtestaat[[#This Row],[Ruimte code]],Ruimtegroepen[[#All],[Code]:[Ruimte omschrijving]],2,FALSE)</f>
        <v>Magazijnen/bergingen</v>
      </c>
      <c r="K284" s="32" t="s">
        <v>19</v>
      </c>
      <c r="L284" s="34" t="s">
        <v>237</v>
      </c>
      <c r="M284" s="124">
        <v>4.0999999999999996</v>
      </c>
      <c r="N284" s="32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  <c r="CA284" s="4"/>
      <c r="CB284" s="4"/>
      <c r="CC284" s="4"/>
      <c r="CD284" s="4"/>
      <c r="CE284" s="4"/>
      <c r="CF284" s="4"/>
      <c r="CG284" s="4"/>
      <c r="CH284" s="4"/>
      <c r="CI284" s="4"/>
      <c r="CJ284" s="4"/>
      <c r="CK284" s="4"/>
      <c r="CL284" s="4"/>
      <c r="CM284" s="4"/>
      <c r="CN284" s="4"/>
      <c r="CO284" s="4"/>
      <c r="CP284" s="4"/>
      <c r="CQ284" s="4"/>
      <c r="CR284" s="4"/>
      <c r="CS284" s="4"/>
      <c r="CT284" s="4"/>
      <c r="CU284" s="4"/>
      <c r="CV284" s="4"/>
      <c r="CW284" s="4"/>
      <c r="CX284" s="4"/>
      <c r="CY284" s="4"/>
      <c r="CZ284" s="4"/>
      <c r="DA284" s="4"/>
      <c r="DB284" s="4"/>
      <c r="DC284" s="4"/>
      <c r="DD284" s="4"/>
      <c r="DE284" s="4"/>
      <c r="DF284" s="4"/>
      <c r="DG284" s="4"/>
      <c r="DH284" s="4"/>
      <c r="DI284" s="4"/>
      <c r="DJ284" s="4"/>
      <c r="DK284" s="4"/>
      <c r="DL284" s="4"/>
      <c r="DM284" s="4"/>
      <c r="DN284" s="4"/>
      <c r="DO284" s="4"/>
      <c r="DP284" s="4"/>
      <c r="DQ284" s="4"/>
      <c r="DR284" s="4"/>
      <c r="DS284" s="4"/>
      <c r="DT284" s="4"/>
      <c r="DU284" s="4"/>
      <c r="DV284" s="4"/>
      <c r="DW284" s="4"/>
      <c r="DX284" s="4"/>
      <c r="DY284" s="4"/>
      <c r="DZ284" s="4"/>
      <c r="EA284" s="4"/>
      <c r="EB284" s="4"/>
      <c r="EC284" s="4"/>
      <c r="ED284" s="4"/>
      <c r="EE284" s="4"/>
      <c r="EF284" s="4"/>
      <c r="EG284" s="4"/>
      <c r="EH284" s="4"/>
      <c r="EI284" s="4"/>
      <c r="EJ284" s="4"/>
      <c r="EK284" s="4"/>
      <c r="EL284" s="4"/>
      <c r="EM284" s="4"/>
      <c r="EN284" s="4"/>
      <c r="EO284" s="4"/>
      <c r="EP284" s="4"/>
      <c r="EQ284" s="4"/>
      <c r="ER284" s="4"/>
      <c r="ES284" s="4"/>
      <c r="ET284" s="4"/>
      <c r="EU284" s="4"/>
      <c r="EV284" s="4"/>
      <c r="EW284" s="4"/>
      <c r="EX284" s="4"/>
      <c r="EY284" s="4"/>
      <c r="EZ284" s="4"/>
      <c r="FA284" s="4"/>
      <c r="FB284" s="4"/>
      <c r="FC284" s="4"/>
    </row>
    <row r="285" spans="1:159" ht="15" customHeight="1">
      <c r="A285" s="6">
        <v>4</v>
      </c>
      <c r="B285" s="41" t="str">
        <f>VLOOKUP(Ruimtestaat[[#This Row],[Code]],Locaties[[Code]:[Locatie]],2,FALSE)</f>
        <v>Uilenhof</v>
      </c>
      <c r="C285" s="41" t="str">
        <f>VLOOKUP(Ruimtestaat[[#This Row],[Code]],Locaties[#All],3,FALSE)</f>
        <v>Oude Hoven 8</v>
      </c>
      <c r="D285" s="41" t="str">
        <f>VLOOKUP(Ruimtestaat[[#This Row],[Code]],Locaties[#All],4,FALSE)</f>
        <v>Gorinchem</v>
      </c>
      <c r="E285" s="32"/>
      <c r="F285" s="32" t="s">
        <v>279</v>
      </c>
      <c r="G285" s="126" t="s">
        <v>699</v>
      </c>
      <c r="H285" s="42" t="s">
        <v>720</v>
      </c>
      <c r="I285" s="6">
        <v>13</v>
      </c>
      <c r="J285" s="42" t="str">
        <f>VLOOKUP(Ruimtestaat[[#This Row],[Ruimte code]],Ruimtegroepen[[#All],[Code]:[Ruimte omschrijving]],2,FALSE)</f>
        <v>Personeelskamer</v>
      </c>
      <c r="K285" s="32" t="s">
        <v>17</v>
      </c>
      <c r="L285" s="34" t="s">
        <v>740</v>
      </c>
      <c r="M285" s="124">
        <v>26.6</v>
      </c>
      <c r="N285" s="32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4"/>
      <c r="CF285" s="4"/>
      <c r="CG285" s="4"/>
      <c r="CH285" s="4"/>
      <c r="CI285" s="4"/>
      <c r="CJ285" s="4"/>
      <c r="CK285" s="4"/>
      <c r="CL285" s="4"/>
      <c r="CM285" s="4"/>
      <c r="CN285" s="4"/>
      <c r="CO285" s="4"/>
      <c r="CP285" s="4"/>
      <c r="CQ285" s="4"/>
      <c r="CR285" s="4"/>
      <c r="CS285" s="4"/>
      <c r="CT285" s="4"/>
      <c r="CU285" s="4"/>
      <c r="CV285" s="4"/>
      <c r="CW285" s="4"/>
      <c r="CX285" s="4"/>
      <c r="CY285" s="4"/>
      <c r="CZ285" s="4"/>
      <c r="DA285" s="4"/>
      <c r="DB285" s="4"/>
      <c r="DC285" s="4"/>
      <c r="DD285" s="4"/>
      <c r="DE285" s="4"/>
      <c r="DF285" s="4"/>
      <c r="DG285" s="4"/>
      <c r="DH285" s="4"/>
      <c r="DI285" s="4"/>
      <c r="DJ285" s="4"/>
      <c r="DK285" s="4"/>
      <c r="DL285" s="4"/>
      <c r="DM285" s="4"/>
      <c r="DN285" s="4"/>
      <c r="DO285" s="4"/>
      <c r="DP285" s="4"/>
      <c r="DQ285" s="4"/>
      <c r="DR285" s="4"/>
      <c r="DS285" s="4"/>
      <c r="DT285" s="4"/>
      <c r="DU285" s="4"/>
      <c r="DV285" s="4"/>
      <c r="DW285" s="4"/>
      <c r="DX285" s="4"/>
      <c r="DY285" s="4"/>
      <c r="DZ285" s="4"/>
      <c r="EA285" s="4"/>
      <c r="EB285" s="4"/>
      <c r="EC285" s="4"/>
      <c r="ED285" s="4"/>
      <c r="EE285" s="4"/>
      <c r="EF285" s="4"/>
      <c r="EG285" s="4"/>
      <c r="EH285" s="4"/>
      <c r="EI285" s="4"/>
      <c r="EJ285" s="4"/>
      <c r="EK285" s="4"/>
      <c r="EL285" s="4"/>
      <c r="EM285" s="4"/>
      <c r="EN285" s="4"/>
      <c r="EO285" s="4"/>
      <c r="EP285" s="4"/>
      <c r="EQ285" s="4"/>
      <c r="ER285" s="4"/>
      <c r="ES285" s="4"/>
      <c r="ET285" s="4"/>
      <c r="EU285" s="4"/>
      <c r="EV285" s="4"/>
      <c r="EW285" s="4"/>
      <c r="EX285" s="4"/>
      <c r="EY285" s="4"/>
      <c r="EZ285" s="4"/>
      <c r="FA285" s="4"/>
      <c r="FB285" s="4"/>
      <c r="FC285" s="4"/>
    </row>
    <row r="286" spans="1:159" ht="15" customHeight="1">
      <c r="A286" s="6">
        <v>4</v>
      </c>
      <c r="B286" s="41" t="str">
        <f>VLOOKUP(Ruimtestaat[[#This Row],[Code]],Locaties[[Code]:[Locatie]],2,FALSE)</f>
        <v>Uilenhof</v>
      </c>
      <c r="C286" s="41" t="str">
        <f>VLOOKUP(Ruimtestaat[[#This Row],[Code]],Locaties[#All],3,FALSE)</f>
        <v>Oude Hoven 8</v>
      </c>
      <c r="D286" s="41" t="str">
        <f>VLOOKUP(Ruimtestaat[[#This Row],[Code]],Locaties[#All],4,FALSE)</f>
        <v>Gorinchem</v>
      </c>
      <c r="E286" s="32"/>
      <c r="F286" s="32" t="s">
        <v>279</v>
      </c>
      <c r="G286" s="126" t="s">
        <v>700</v>
      </c>
      <c r="H286" s="42" t="s">
        <v>721</v>
      </c>
      <c r="I286" s="6">
        <v>14</v>
      </c>
      <c r="J286" s="42" t="str">
        <f>VLOOKUP(Ruimtestaat[[#This Row],[Ruimte code]],Ruimtegroepen[[#All],[Code]:[Ruimte omschrijving]],2,FALSE)</f>
        <v>Praktijklokalen</v>
      </c>
      <c r="K286" s="32" t="s">
        <v>18</v>
      </c>
      <c r="L286" s="34" t="s">
        <v>696</v>
      </c>
      <c r="M286" s="124">
        <v>76.400000000000006</v>
      </c>
      <c r="N286" s="32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  <c r="CF286" s="4"/>
      <c r="CG286" s="4"/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4"/>
      <c r="CV286" s="4"/>
      <c r="CW286" s="4"/>
      <c r="CX286" s="4"/>
      <c r="CY286" s="4"/>
      <c r="CZ286" s="4"/>
      <c r="DA286" s="4"/>
      <c r="DB286" s="4"/>
      <c r="DC286" s="4"/>
      <c r="DD286" s="4"/>
      <c r="DE286" s="4"/>
      <c r="DF286" s="4"/>
      <c r="DG286" s="4"/>
      <c r="DH286" s="4"/>
      <c r="DI286" s="4"/>
      <c r="DJ286" s="4"/>
      <c r="DK286" s="4"/>
      <c r="DL286" s="4"/>
      <c r="DM286" s="4"/>
      <c r="DN286" s="4"/>
      <c r="DO286" s="4"/>
      <c r="DP286" s="4"/>
      <c r="DQ286" s="4"/>
      <c r="DR286" s="4"/>
      <c r="DS286" s="4"/>
      <c r="DT286" s="4"/>
      <c r="DU286" s="4"/>
      <c r="DV286" s="4"/>
      <c r="DW286" s="4"/>
      <c r="DX286" s="4"/>
      <c r="DY286" s="4"/>
      <c r="DZ286" s="4"/>
      <c r="EA286" s="4"/>
      <c r="EB286" s="4"/>
      <c r="EC286" s="4"/>
      <c r="ED286" s="4"/>
      <c r="EE286" s="4"/>
      <c r="EF286" s="4"/>
      <c r="EG286" s="4"/>
      <c r="EH286" s="4"/>
      <c r="EI286" s="4"/>
      <c r="EJ286" s="4"/>
      <c r="EK286" s="4"/>
      <c r="EL286" s="4"/>
      <c r="EM286" s="4"/>
      <c r="EN286" s="4"/>
      <c r="EO286" s="4"/>
      <c r="EP286" s="4"/>
      <c r="EQ286" s="4"/>
      <c r="ER286" s="4"/>
      <c r="ES286" s="4"/>
      <c r="ET286" s="4"/>
      <c r="EU286" s="4"/>
      <c r="EV286" s="4"/>
      <c r="EW286" s="4"/>
      <c r="EX286" s="4"/>
      <c r="EY286" s="4"/>
      <c r="EZ286" s="4"/>
      <c r="FA286" s="4"/>
      <c r="FB286" s="4"/>
      <c r="FC286" s="4"/>
    </row>
    <row r="287" spans="1:159" ht="15" customHeight="1">
      <c r="A287" s="6">
        <v>4</v>
      </c>
      <c r="B287" s="41" t="str">
        <f>VLOOKUP(Ruimtestaat[[#This Row],[Code]],Locaties[[Code]:[Locatie]],2,FALSE)</f>
        <v>Uilenhof</v>
      </c>
      <c r="C287" s="41" t="str">
        <f>VLOOKUP(Ruimtestaat[[#This Row],[Code]],Locaties[#All],3,FALSE)</f>
        <v>Oude Hoven 8</v>
      </c>
      <c r="D287" s="41" t="str">
        <f>VLOOKUP(Ruimtestaat[[#This Row],[Code]],Locaties[#All],4,FALSE)</f>
        <v>Gorinchem</v>
      </c>
      <c r="E287" s="32"/>
      <c r="F287" s="32" t="s">
        <v>279</v>
      </c>
      <c r="G287" s="126" t="s">
        <v>701</v>
      </c>
      <c r="H287" s="42" t="s">
        <v>722</v>
      </c>
      <c r="I287" s="6">
        <v>16</v>
      </c>
      <c r="J287" s="42" t="str">
        <f>VLOOKUP(Ruimtestaat[[#This Row],[Ruimte code]],Ruimtegroepen[[#All],[Code]:[Ruimte omschrijving]],2,FALSE)</f>
        <v>Leslokalen</v>
      </c>
      <c r="K287" s="32" t="s">
        <v>18</v>
      </c>
      <c r="L287" s="34" t="s">
        <v>696</v>
      </c>
      <c r="M287" s="124">
        <v>51.5</v>
      </c>
      <c r="N287" s="32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  <c r="CG287" s="4"/>
      <c r="CH287" s="4"/>
      <c r="CI287" s="4"/>
      <c r="CJ287" s="4"/>
      <c r="CK287" s="4"/>
      <c r="CL287" s="4"/>
      <c r="CM287" s="4"/>
      <c r="CN287" s="4"/>
      <c r="CO287" s="4"/>
      <c r="CP287" s="4"/>
      <c r="CQ287" s="4"/>
      <c r="CR287" s="4"/>
      <c r="CS287" s="4"/>
      <c r="CT287" s="4"/>
      <c r="CU287" s="4"/>
      <c r="CV287" s="4"/>
      <c r="CW287" s="4"/>
      <c r="CX287" s="4"/>
      <c r="CY287" s="4"/>
      <c r="CZ287" s="4"/>
      <c r="DA287" s="4"/>
      <c r="DB287" s="4"/>
      <c r="DC287" s="4"/>
      <c r="DD287" s="4"/>
      <c r="DE287" s="4"/>
      <c r="DF287" s="4"/>
      <c r="DG287" s="4"/>
      <c r="DH287" s="4"/>
      <c r="DI287" s="4"/>
      <c r="DJ287" s="4"/>
      <c r="DK287" s="4"/>
      <c r="DL287" s="4"/>
      <c r="DM287" s="4"/>
      <c r="DN287" s="4"/>
      <c r="DO287" s="4"/>
      <c r="DP287" s="4"/>
      <c r="DQ287" s="4"/>
      <c r="DR287" s="4"/>
      <c r="DS287" s="4"/>
      <c r="DT287" s="4"/>
      <c r="DU287" s="4"/>
      <c r="DV287" s="4"/>
      <c r="DW287" s="4"/>
      <c r="DX287" s="4"/>
      <c r="DY287" s="4"/>
      <c r="DZ287" s="4"/>
      <c r="EA287" s="4"/>
      <c r="EB287" s="4"/>
      <c r="EC287" s="4"/>
      <c r="ED287" s="4"/>
      <c r="EE287" s="4"/>
      <c r="EF287" s="4"/>
      <c r="EG287" s="4"/>
      <c r="EH287" s="4"/>
      <c r="EI287" s="4"/>
      <c r="EJ287" s="4"/>
      <c r="EK287" s="4"/>
      <c r="EL287" s="4"/>
      <c r="EM287" s="4"/>
      <c r="EN287" s="4"/>
      <c r="EO287" s="4"/>
      <c r="EP287" s="4"/>
      <c r="EQ287" s="4"/>
      <c r="ER287" s="4"/>
      <c r="ES287" s="4"/>
      <c r="ET287" s="4"/>
      <c r="EU287" s="4"/>
      <c r="EV287" s="4"/>
      <c r="EW287" s="4"/>
      <c r="EX287" s="4"/>
      <c r="EY287" s="4"/>
      <c r="EZ287" s="4"/>
      <c r="FA287" s="4"/>
      <c r="FB287" s="4"/>
      <c r="FC287" s="4"/>
    </row>
    <row r="288" spans="1:159" ht="15" customHeight="1">
      <c r="A288" s="6">
        <v>4</v>
      </c>
      <c r="B288" s="41" t="str">
        <f>VLOOKUP(Ruimtestaat[[#This Row],[Code]],Locaties[[Code]:[Locatie]],2,FALSE)</f>
        <v>Uilenhof</v>
      </c>
      <c r="C288" s="41" t="str">
        <f>VLOOKUP(Ruimtestaat[[#This Row],[Code]],Locaties[#All],3,FALSE)</f>
        <v>Oude Hoven 8</v>
      </c>
      <c r="D288" s="41" t="str">
        <f>VLOOKUP(Ruimtestaat[[#This Row],[Code]],Locaties[#All],4,FALSE)</f>
        <v>Gorinchem</v>
      </c>
      <c r="E288" s="32"/>
      <c r="F288" s="32" t="s">
        <v>279</v>
      </c>
      <c r="G288" s="126" t="s">
        <v>702</v>
      </c>
      <c r="H288" s="42" t="s">
        <v>723</v>
      </c>
      <c r="I288" s="6">
        <v>16</v>
      </c>
      <c r="J288" s="42" t="str">
        <f>VLOOKUP(Ruimtestaat[[#This Row],[Ruimte code]],Ruimtegroepen[[#All],[Code]:[Ruimte omschrijving]],2,FALSE)</f>
        <v>Leslokalen</v>
      </c>
      <c r="K288" s="32" t="s">
        <v>18</v>
      </c>
      <c r="L288" s="34" t="s">
        <v>696</v>
      </c>
      <c r="M288" s="124">
        <v>54.2</v>
      </c>
      <c r="N288" s="32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  <c r="CX288" s="4"/>
      <c r="CY288" s="4"/>
      <c r="CZ288" s="4"/>
      <c r="DA288" s="4"/>
      <c r="DB288" s="4"/>
      <c r="DC288" s="4"/>
      <c r="DD288" s="4"/>
      <c r="DE288" s="4"/>
      <c r="DF288" s="4"/>
      <c r="DG288" s="4"/>
      <c r="DH288" s="4"/>
      <c r="DI288" s="4"/>
      <c r="DJ288" s="4"/>
      <c r="DK288" s="4"/>
      <c r="DL288" s="4"/>
      <c r="DM288" s="4"/>
      <c r="DN288" s="4"/>
      <c r="DO288" s="4"/>
      <c r="DP288" s="4"/>
      <c r="DQ288" s="4"/>
      <c r="DR288" s="4"/>
      <c r="DS288" s="4"/>
      <c r="DT288" s="4"/>
      <c r="DU288" s="4"/>
      <c r="DV288" s="4"/>
      <c r="DW288" s="4"/>
      <c r="DX288" s="4"/>
      <c r="DY288" s="4"/>
      <c r="DZ288" s="4"/>
      <c r="EA288" s="4"/>
      <c r="EB288" s="4"/>
      <c r="EC288" s="4"/>
      <c r="ED288" s="4"/>
      <c r="EE288" s="4"/>
      <c r="EF288" s="4"/>
      <c r="EG288" s="4"/>
      <c r="EH288" s="4"/>
      <c r="EI288" s="4"/>
      <c r="EJ288" s="4"/>
      <c r="EK288" s="4"/>
      <c r="EL288" s="4"/>
      <c r="EM288" s="4"/>
      <c r="EN288" s="4"/>
      <c r="EO288" s="4"/>
      <c r="EP288" s="4"/>
      <c r="EQ288" s="4"/>
      <c r="ER288" s="4"/>
      <c r="ES288" s="4"/>
      <c r="ET288" s="4"/>
      <c r="EU288" s="4"/>
      <c r="EV288" s="4"/>
      <c r="EW288" s="4"/>
      <c r="EX288" s="4"/>
      <c r="EY288" s="4"/>
      <c r="EZ288" s="4"/>
      <c r="FA288" s="4"/>
      <c r="FB288" s="4"/>
      <c r="FC288" s="4"/>
    </row>
    <row r="289" spans="1:159" ht="15" customHeight="1">
      <c r="A289" s="6">
        <v>4</v>
      </c>
      <c r="B289" s="41" t="str">
        <f>VLOOKUP(Ruimtestaat[[#This Row],[Code]],Locaties[[Code]:[Locatie]],2,FALSE)</f>
        <v>Uilenhof</v>
      </c>
      <c r="C289" s="41" t="str">
        <f>VLOOKUP(Ruimtestaat[[#This Row],[Code]],Locaties[#All],3,FALSE)</f>
        <v>Oude Hoven 8</v>
      </c>
      <c r="D289" s="41" t="str">
        <f>VLOOKUP(Ruimtestaat[[#This Row],[Code]],Locaties[#All],4,FALSE)</f>
        <v>Gorinchem</v>
      </c>
      <c r="E289" s="32"/>
      <c r="F289" s="32" t="s">
        <v>279</v>
      </c>
      <c r="G289" s="126" t="s">
        <v>703</v>
      </c>
      <c r="H289" s="42" t="s">
        <v>724</v>
      </c>
      <c r="I289" s="6">
        <v>16</v>
      </c>
      <c r="J289" s="42" t="str">
        <f>VLOOKUP(Ruimtestaat[[#This Row],[Ruimte code]],Ruimtegroepen[[#All],[Code]:[Ruimte omschrijving]],2,FALSE)</f>
        <v>Leslokalen</v>
      </c>
      <c r="K289" s="32" t="s">
        <v>18</v>
      </c>
      <c r="L289" s="34" t="s">
        <v>696</v>
      </c>
      <c r="M289" s="124">
        <v>60.8</v>
      </c>
      <c r="N289" s="32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  <c r="CG289" s="4"/>
      <c r="CH289" s="4"/>
      <c r="CI289" s="4"/>
      <c r="CJ289" s="4"/>
      <c r="CK289" s="4"/>
      <c r="CL289" s="4"/>
      <c r="CM289" s="4"/>
      <c r="CN289" s="4"/>
      <c r="CO289" s="4"/>
      <c r="CP289" s="4"/>
      <c r="CQ289" s="4"/>
      <c r="CR289" s="4"/>
      <c r="CS289" s="4"/>
      <c r="CT289" s="4"/>
      <c r="CU289" s="4"/>
      <c r="CV289" s="4"/>
      <c r="CW289" s="4"/>
      <c r="CX289" s="4"/>
      <c r="CY289" s="4"/>
      <c r="CZ289" s="4"/>
      <c r="DA289" s="4"/>
      <c r="DB289" s="4"/>
      <c r="DC289" s="4"/>
      <c r="DD289" s="4"/>
      <c r="DE289" s="4"/>
      <c r="DF289" s="4"/>
      <c r="DG289" s="4"/>
      <c r="DH289" s="4"/>
      <c r="DI289" s="4"/>
      <c r="DJ289" s="4"/>
      <c r="DK289" s="4"/>
      <c r="DL289" s="4"/>
      <c r="DM289" s="4"/>
      <c r="DN289" s="4"/>
      <c r="DO289" s="4"/>
      <c r="DP289" s="4"/>
      <c r="DQ289" s="4"/>
      <c r="DR289" s="4"/>
      <c r="DS289" s="4"/>
      <c r="DT289" s="4"/>
      <c r="DU289" s="4"/>
      <c r="DV289" s="4"/>
      <c r="DW289" s="4"/>
      <c r="DX289" s="4"/>
      <c r="DY289" s="4"/>
      <c r="DZ289" s="4"/>
      <c r="EA289" s="4"/>
      <c r="EB289" s="4"/>
      <c r="EC289" s="4"/>
      <c r="ED289" s="4"/>
      <c r="EE289" s="4"/>
      <c r="EF289" s="4"/>
      <c r="EG289" s="4"/>
      <c r="EH289" s="4"/>
      <c r="EI289" s="4"/>
      <c r="EJ289" s="4"/>
      <c r="EK289" s="4"/>
      <c r="EL289" s="4"/>
      <c r="EM289" s="4"/>
      <c r="EN289" s="4"/>
      <c r="EO289" s="4"/>
      <c r="EP289" s="4"/>
      <c r="EQ289" s="4"/>
      <c r="ER289" s="4"/>
      <c r="ES289" s="4"/>
      <c r="ET289" s="4"/>
      <c r="EU289" s="4"/>
      <c r="EV289" s="4"/>
      <c r="EW289" s="4"/>
      <c r="EX289" s="4"/>
      <c r="EY289" s="4"/>
      <c r="EZ289" s="4"/>
      <c r="FA289" s="4"/>
      <c r="FB289" s="4"/>
      <c r="FC289" s="4"/>
    </row>
    <row r="290" spans="1:159" ht="15" customHeight="1">
      <c r="A290" s="6">
        <v>4</v>
      </c>
      <c r="B290" s="41" t="str">
        <f>VLOOKUP(Ruimtestaat[[#This Row],[Code]],Locaties[[Code]:[Locatie]],2,FALSE)</f>
        <v>Uilenhof</v>
      </c>
      <c r="C290" s="41" t="str">
        <f>VLOOKUP(Ruimtestaat[[#This Row],[Code]],Locaties[#All],3,FALSE)</f>
        <v>Oude Hoven 8</v>
      </c>
      <c r="D290" s="41" t="str">
        <f>VLOOKUP(Ruimtestaat[[#This Row],[Code]],Locaties[#All],4,FALSE)</f>
        <v>Gorinchem</v>
      </c>
      <c r="E290" s="32"/>
      <c r="F290" s="32" t="s">
        <v>279</v>
      </c>
      <c r="G290" s="126" t="s">
        <v>704</v>
      </c>
      <c r="H290" s="42" t="s">
        <v>725</v>
      </c>
      <c r="I290" s="6">
        <v>16</v>
      </c>
      <c r="J290" s="42" t="str">
        <f>VLOOKUP(Ruimtestaat[[#This Row],[Ruimte code]],Ruimtegroepen[[#All],[Code]:[Ruimte omschrijving]],2,FALSE)</f>
        <v>Leslokalen</v>
      </c>
      <c r="K290" s="32" t="s">
        <v>18</v>
      </c>
      <c r="L290" s="34" t="s">
        <v>696</v>
      </c>
      <c r="M290" s="124">
        <v>47.4</v>
      </c>
      <c r="N290" s="32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4"/>
      <c r="CF290" s="4"/>
      <c r="CG290" s="4"/>
      <c r="CH290" s="4"/>
      <c r="CI290" s="4"/>
      <c r="CJ290" s="4"/>
      <c r="CK290" s="4"/>
      <c r="CL290" s="4"/>
      <c r="CM290" s="4"/>
      <c r="CN290" s="4"/>
      <c r="CO290" s="4"/>
      <c r="CP290" s="4"/>
      <c r="CQ290" s="4"/>
      <c r="CR290" s="4"/>
      <c r="CS290" s="4"/>
      <c r="CT290" s="4"/>
      <c r="CU290" s="4"/>
      <c r="CV290" s="4"/>
      <c r="CW290" s="4"/>
      <c r="CX290" s="4"/>
      <c r="CY290" s="4"/>
      <c r="CZ290" s="4"/>
      <c r="DA290" s="4"/>
      <c r="DB290" s="4"/>
      <c r="DC290" s="4"/>
      <c r="DD290" s="4"/>
      <c r="DE290" s="4"/>
      <c r="DF290" s="4"/>
      <c r="DG290" s="4"/>
      <c r="DH290" s="4"/>
      <c r="DI290" s="4"/>
      <c r="DJ290" s="4"/>
      <c r="DK290" s="4"/>
      <c r="DL290" s="4"/>
      <c r="DM290" s="4"/>
      <c r="DN290" s="4"/>
      <c r="DO290" s="4"/>
      <c r="DP290" s="4"/>
      <c r="DQ290" s="4"/>
      <c r="DR290" s="4"/>
      <c r="DS290" s="4"/>
      <c r="DT290" s="4"/>
      <c r="DU290" s="4"/>
      <c r="DV290" s="4"/>
      <c r="DW290" s="4"/>
      <c r="DX290" s="4"/>
      <c r="DY290" s="4"/>
      <c r="DZ290" s="4"/>
      <c r="EA290" s="4"/>
      <c r="EB290" s="4"/>
      <c r="EC290" s="4"/>
      <c r="ED290" s="4"/>
      <c r="EE290" s="4"/>
      <c r="EF290" s="4"/>
      <c r="EG290" s="4"/>
      <c r="EH290" s="4"/>
      <c r="EI290" s="4"/>
      <c r="EJ290" s="4"/>
      <c r="EK290" s="4"/>
      <c r="EL290" s="4"/>
      <c r="EM290" s="4"/>
      <c r="EN290" s="4"/>
      <c r="EO290" s="4"/>
      <c r="EP290" s="4"/>
      <c r="EQ290" s="4"/>
      <c r="ER290" s="4"/>
      <c r="ES290" s="4"/>
      <c r="ET290" s="4"/>
      <c r="EU290" s="4"/>
      <c r="EV290" s="4"/>
      <c r="EW290" s="4"/>
      <c r="EX290" s="4"/>
      <c r="EY290" s="4"/>
      <c r="EZ290" s="4"/>
      <c r="FA290" s="4"/>
      <c r="FB290" s="4"/>
      <c r="FC290" s="4"/>
    </row>
    <row r="291" spans="1:159" ht="15" customHeight="1">
      <c r="A291" s="6">
        <v>4</v>
      </c>
      <c r="B291" s="41" t="str">
        <f>VLOOKUP(Ruimtestaat[[#This Row],[Code]],Locaties[[Code]:[Locatie]],2,FALSE)</f>
        <v>Uilenhof</v>
      </c>
      <c r="C291" s="41" t="str">
        <f>VLOOKUP(Ruimtestaat[[#This Row],[Code]],Locaties[#All],3,FALSE)</f>
        <v>Oude Hoven 8</v>
      </c>
      <c r="D291" s="41" t="str">
        <f>VLOOKUP(Ruimtestaat[[#This Row],[Code]],Locaties[#All],4,FALSE)</f>
        <v>Gorinchem</v>
      </c>
      <c r="E291" s="32"/>
      <c r="F291" s="32" t="s">
        <v>279</v>
      </c>
      <c r="G291" s="126" t="s">
        <v>705</v>
      </c>
      <c r="H291" s="42" t="s">
        <v>726</v>
      </c>
      <c r="I291" s="6">
        <v>16</v>
      </c>
      <c r="J291" s="42" t="str">
        <f>VLOOKUP(Ruimtestaat[[#This Row],[Ruimte code]],Ruimtegroepen[[#All],[Code]:[Ruimte omschrijving]],2,FALSE)</f>
        <v>Leslokalen</v>
      </c>
      <c r="K291" s="32" t="s">
        <v>18</v>
      </c>
      <c r="L291" s="34" t="s">
        <v>696</v>
      </c>
      <c r="M291" s="124">
        <v>47.4</v>
      </c>
      <c r="N291" s="32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  <c r="CF291" s="4"/>
      <c r="CG291" s="4"/>
      <c r="CH291" s="4"/>
      <c r="CI291" s="4"/>
      <c r="CJ291" s="4"/>
      <c r="CK291" s="4"/>
      <c r="CL291" s="4"/>
      <c r="CM291" s="4"/>
      <c r="CN291" s="4"/>
      <c r="CO291" s="4"/>
      <c r="CP291" s="4"/>
      <c r="CQ291" s="4"/>
      <c r="CR291" s="4"/>
      <c r="CS291" s="4"/>
      <c r="CT291" s="4"/>
      <c r="CU291" s="4"/>
      <c r="CV291" s="4"/>
      <c r="CW291" s="4"/>
      <c r="CX291" s="4"/>
      <c r="CY291" s="4"/>
      <c r="CZ291" s="4"/>
      <c r="DA291" s="4"/>
      <c r="DB291" s="4"/>
      <c r="DC291" s="4"/>
      <c r="DD291" s="4"/>
      <c r="DE291" s="4"/>
      <c r="DF291" s="4"/>
      <c r="DG291" s="4"/>
      <c r="DH291" s="4"/>
      <c r="DI291" s="4"/>
      <c r="DJ291" s="4"/>
      <c r="DK291" s="4"/>
      <c r="DL291" s="4"/>
      <c r="DM291" s="4"/>
      <c r="DN291" s="4"/>
      <c r="DO291" s="4"/>
      <c r="DP291" s="4"/>
      <c r="DQ291" s="4"/>
      <c r="DR291" s="4"/>
      <c r="DS291" s="4"/>
      <c r="DT291" s="4"/>
      <c r="DU291" s="4"/>
      <c r="DV291" s="4"/>
      <c r="DW291" s="4"/>
      <c r="DX291" s="4"/>
      <c r="DY291" s="4"/>
      <c r="DZ291" s="4"/>
      <c r="EA291" s="4"/>
      <c r="EB291" s="4"/>
      <c r="EC291" s="4"/>
      <c r="ED291" s="4"/>
      <c r="EE291" s="4"/>
      <c r="EF291" s="4"/>
      <c r="EG291" s="4"/>
      <c r="EH291" s="4"/>
      <c r="EI291" s="4"/>
      <c r="EJ291" s="4"/>
      <c r="EK291" s="4"/>
      <c r="EL291" s="4"/>
      <c r="EM291" s="4"/>
      <c r="EN291" s="4"/>
      <c r="EO291" s="4"/>
      <c r="EP291" s="4"/>
      <c r="EQ291" s="4"/>
      <c r="ER291" s="4"/>
      <c r="ES291" s="4"/>
      <c r="ET291" s="4"/>
      <c r="EU291" s="4"/>
      <c r="EV291" s="4"/>
      <c r="EW291" s="4"/>
      <c r="EX291" s="4"/>
      <c r="EY291" s="4"/>
      <c r="EZ291" s="4"/>
      <c r="FA291" s="4"/>
      <c r="FB291" s="4"/>
      <c r="FC291" s="4"/>
    </row>
    <row r="292" spans="1:159" ht="15" customHeight="1">
      <c r="A292" s="6">
        <v>4</v>
      </c>
      <c r="B292" s="41" t="str">
        <f>VLOOKUP(Ruimtestaat[[#This Row],[Code]],Locaties[[Code]:[Locatie]],2,FALSE)</f>
        <v>Uilenhof</v>
      </c>
      <c r="C292" s="41" t="str">
        <f>VLOOKUP(Ruimtestaat[[#This Row],[Code]],Locaties[#All],3,FALSE)</f>
        <v>Oude Hoven 8</v>
      </c>
      <c r="D292" s="41" t="str">
        <f>VLOOKUP(Ruimtestaat[[#This Row],[Code]],Locaties[#All],4,FALSE)</f>
        <v>Gorinchem</v>
      </c>
      <c r="E292" s="32"/>
      <c r="F292" s="32" t="s">
        <v>279</v>
      </c>
      <c r="G292" s="126">
        <v>133</v>
      </c>
      <c r="H292" s="42" t="s">
        <v>673</v>
      </c>
      <c r="I292" s="6">
        <v>10</v>
      </c>
      <c r="J292" s="42" t="str">
        <f>VLOOKUP(Ruimtestaat[[#This Row],[Ruimte code]],Ruimtegroepen[[#All],[Code]:[Ruimte omschrijving]],2,FALSE)</f>
        <v>Trappenhuizen/lift</v>
      </c>
      <c r="K292" s="32" t="s">
        <v>19</v>
      </c>
      <c r="L292" s="34" t="s">
        <v>28</v>
      </c>
      <c r="M292" s="124">
        <v>28.4</v>
      </c>
      <c r="N292" s="32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  <c r="CH292" s="4"/>
      <c r="CI292" s="4"/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4"/>
      <c r="CV292" s="4"/>
      <c r="CW292" s="4"/>
      <c r="CX292" s="4"/>
      <c r="CY292" s="4"/>
      <c r="CZ292" s="4"/>
      <c r="DA292" s="4"/>
      <c r="DB292" s="4"/>
      <c r="DC292" s="4"/>
      <c r="DD292" s="4"/>
      <c r="DE292" s="4"/>
      <c r="DF292" s="4"/>
      <c r="DG292" s="4"/>
      <c r="DH292" s="4"/>
      <c r="DI292" s="4"/>
      <c r="DJ292" s="4"/>
      <c r="DK292" s="4"/>
      <c r="DL292" s="4"/>
      <c r="DM292" s="4"/>
      <c r="DN292" s="4"/>
      <c r="DO292" s="4"/>
      <c r="DP292" s="4"/>
      <c r="DQ292" s="4"/>
      <c r="DR292" s="4"/>
      <c r="DS292" s="4"/>
      <c r="DT292" s="4"/>
      <c r="DU292" s="4"/>
      <c r="DV292" s="4"/>
      <c r="DW292" s="4"/>
      <c r="DX292" s="4"/>
      <c r="DY292" s="4"/>
      <c r="DZ292" s="4"/>
      <c r="EA292" s="4"/>
      <c r="EB292" s="4"/>
      <c r="EC292" s="4"/>
      <c r="ED292" s="4"/>
      <c r="EE292" s="4"/>
      <c r="EF292" s="4"/>
      <c r="EG292" s="4"/>
      <c r="EH292" s="4"/>
      <c r="EI292" s="4"/>
      <c r="EJ292" s="4"/>
      <c r="EK292" s="4"/>
      <c r="EL292" s="4"/>
      <c r="EM292" s="4"/>
      <c r="EN292" s="4"/>
      <c r="EO292" s="4"/>
      <c r="EP292" s="4"/>
      <c r="EQ292" s="4"/>
      <c r="ER292" s="4"/>
      <c r="ES292" s="4"/>
      <c r="ET292" s="4"/>
      <c r="EU292" s="4"/>
      <c r="EV292" s="4"/>
      <c r="EW292" s="4"/>
      <c r="EX292" s="4"/>
      <c r="EY292" s="4"/>
      <c r="EZ292" s="4"/>
      <c r="FA292" s="4"/>
      <c r="FB292" s="4"/>
      <c r="FC292" s="4"/>
    </row>
    <row r="293" spans="1:159" ht="15" customHeight="1">
      <c r="A293" s="6">
        <v>4</v>
      </c>
      <c r="B293" s="41" t="str">
        <f>VLOOKUP(Ruimtestaat[[#This Row],[Code]],Locaties[[Code]:[Locatie]],2,FALSE)</f>
        <v>Uilenhof</v>
      </c>
      <c r="C293" s="41" t="str">
        <f>VLOOKUP(Ruimtestaat[[#This Row],[Code]],Locaties[#All],3,FALSE)</f>
        <v>Oude Hoven 8</v>
      </c>
      <c r="D293" s="41" t="str">
        <f>VLOOKUP(Ruimtestaat[[#This Row],[Code]],Locaties[#All],4,FALSE)</f>
        <v>Gorinchem</v>
      </c>
      <c r="E293" s="32"/>
      <c r="F293" s="32" t="s">
        <v>279</v>
      </c>
      <c r="G293" s="126" t="s">
        <v>706</v>
      </c>
      <c r="H293" s="42" t="s">
        <v>727</v>
      </c>
      <c r="I293" s="6">
        <v>16</v>
      </c>
      <c r="J293" s="42" t="str">
        <f>VLOOKUP(Ruimtestaat[[#This Row],[Ruimte code]],Ruimtegroepen[[#All],[Code]:[Ruimte omschrijving]],2,FALSE)</f>
        <v>Leslokalen</v>
      </c>
      <c r="K293" s="32" t="s">
        <v>742</v>
      </c>
      <c r="L293" s="34" t="s">
        <v>696</v>
      </c>
      <c r="M293" s="124">
        <v>93.2</v>
      </c>
      <c r="N293" s="32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  <c r="CH293" s="4"/>
      <c r="CI293" s="4"/>
      <c r="CJ293" s="4"/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4"/>
      <c r="CV293" s="4"/>
      <c r="CW293" s="4"/>
      <c r="CX293" s="4"/>
      <c r="CY293" s="4"/>
      <c r="CZ293" s="4"/>
      <c r="DA293" s="4"/>
      <c r="DB293" s="4"/>
      <c r="DC293" s="4"/>
      <c r="DD293" s="4"/>
      <c r="DE293" s="4"/>
      <c r="DF293" s="4"/>
      <c r="DG293" s="4"/>
      <c r="DH293" s="4"/>
      <c r="DI293" s="4"/>
      <c r="DJ293" s="4"/>
      <c r="DK293" s="4"/>
      <c r="DL293" s="4"/>
      <c r="DM293" s="4"/>
      <c r="DN293" s="4"/>
      <c r="DO293" s="4"/>
      <c r="DP293" s="4"/>
      <c r="DQ293" s="4"/>
      <c r="DR293" s="4"/>
      <c r="DS293" s="4"/>
      <c r="DT293" s="4"/>
      <c r="DU293" s="4"/>
      <c r="DV293" s="4"/>
      <c r="DW293" s="4"/>
      <c r="DX293" s="4"/>
      <c r="DY293" s="4"/>
      <c r="DZ293" s="4"/>
      <c r="EA293" s="4"/>
      <c r="EB293" s="4"/>
      <c r="EC293" s="4"/>
      <c r="ED293" s="4"/>
      <c r="EE293" s="4"/>
      <c r="EF293" s="4"/>
      <c r="EG293" s="4"/>
      <c r="EH293" s="4"/>
      <c r="EI293" s="4"/>
      <c r="EJ293" s="4"/>
      <c r="EK293" s="4"/>
      <c r="EL293" s="4"/>
      <c r="EM293" s="4"/>
      <c r="EN293" s="4"/>
      <c r="EO293" s="4"/>
      <c r="EP293" s="4"/>
      <c r="EQ293" s="4"/>
      <c r="ER293" s="4"/>
      <c r="ES293" s="4"/>
      <c r="ET293" s="4"/>
      <c r="EU293" s="4"/>
      <c r="EV293" s="4"/>
      <c r="EW293" s="4"/>
      <c r="EX293" s="4"/>
      <c r="EY293" s="4"/>
      <c r="EZ293" s="4"/>
      <c r="FA293" s="4"/>
      <c r="FB293" s="4"/>
      <c r="FC293" s="4"/>
    </row>
    <row r="294" spans="1:159" ht="15" customHeight="1">
      <c r="A294" s="6">
        <v>4</v>
      </c>
      <c r="B294" s="41" t="str">
        <f>VLOOKUP(Ruimtestaat[[#This Row],[Code]],Locaties[[Code]:[Locatie]],2,FALSE)</f>
        <v>Uilenhof</v>
      </c>
      <c r="C294" s="41" t="str">
        <f>VLOOKUP(Ruimtestaat[[#This Row],[Code]],Locaties[#All],3,FALSE)</f>
        <v>Oude Hoven 8</v>
      </c>
      <c r="D294" s="41" t="str">
        <f>VLOOKUP(Ruimtestaat[[#This Row],[Code]],Locaties[#All],4,FALSE)</f>
        <v>Gorinchem</v>
      </c>
      <c r="E294" s="32"/>
      <c r="F294" s="32" t="s">
        <v>279</v>
      </c>
      <c r="G294" s="126" t="s">
        <v>707</v>
      </c>
      <c r="H294" s="42" t="s">
        <v>302</v>
      </c>
      <c r="I294" s="6">
        <v>1</v>
      </c>
      <c r="J294" s="42" t="str">
        <f>VLOOKUP(Ruimtestaat[[#This Row],[Ruimte code]],Ruimtegroepen[[#All],[Code]:[Ruimte omschrijving]],2,FALSE)</f>
        <v>Magazijnen/bergingen</v>
      </c>
      <c r="K294" s="32" t="s">
        <v>18</v>
      </c>
      <c r="L294" s="34" t="s">
        <v>124</v>
      </c>
      <c r="M294" s="124">
        <v>7.9</v>
      </c>
      <c r="N294" s="32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  <c r="CH294" s="4"/>
      <c r="CI294" s="4"/>
      <c r="CJ294" s="4"/>
      <c r="CK294" s="4"/>
      <c r="CL294" s="4"/>
      <c r="CM294" s="4"/>
      <c r="CN294" s="4"/>
      <c r="CO294" s="4"/>
      <c r="CP294" s="4"/>
      <c r="CQ294" s="4"/>
      <c r="CR294" s="4"/>
      <c r="CS294" s="4"/>
      <c r="CT294" s="4"/>
      <c r="CU294" s="4"/>
      <c r="CV294" s="4"/>
      <c r="CW294" s="4"/>
      <c r="CX294" s="4"/>
      <c r="CY294" s="4"/>
      <c r="CZ294" s="4"/>
      <c r="DA294" s="4"/>
      <c r="DB294" s="4"/>
      <c r="DC294" s="4"/>
      <c r="DD294" s="4"/>
      <c r="DE294" s="4"/>
      <c r="DF294" s="4"/>
      <c r="DG294" s="4"/>
      <c r="DH294" s="4"/>
      <c r="DI294" s="4"/>
      <c r="DJ294" s="4"/>
      <c r="DK294" s="4"/>
      <c r="DL294" s="4"/>
      <c r="DM294" s="4"/>
      <c r="DN294" s="4"/>
      <c r="DO294" s="4"/>
      <c r="DP294" s="4"/>
      <c r="DQ294" s="4"/>
      <c r="DR294" s="4"/>
      <c r="DS294" s="4"/>
      <c r="DT294" s="4"/>
      <c r="DU294" s="4"/>
      <c r="DV294" s="4"/>
      <c r="DW294" s="4"/>
      <c r="DX294" s="4"/>
      <c r="DY294" s="4"/>
      <c r="DZ294" s="4"/>
      <c r="EA294" s="4"/>
      <c r="EB294" s="4"/>
      <c r="EC294" s="4"/>
      <c r="ED294" s="4"/>
      <c r="EE294" s="4"/>
      <c r="EF294" s="4"/>
      <c r="EG294" s="4"/>
      <c r="EH294" s="4"/>
      <c r="EI294" s="4"/>
      <c r="EJ294" s="4"/>
      <c r="EK294" s="4"/>
      <c r="EL294" s="4"/>
      <c r="EM294" s="4"/>
      <c r="EN294" s="4"/>
      <c r="EO294" s="4"/>
      <c r="EP294" s="4"/>
      <c r="EQ294" s="4"/>
      <c r="ER294" s="4"/>
      <c r="ES294" s="4"/>
      <c r="ET294" s="4"/>
      <c r="EU294" s="4"/>
      <c r="EV294" s="4"/>
      <c r="EW294" s="4"/>
      <c r="EX294" s="4"/>
      <c r="EY294" s="4"/>
      <c r="EZ294" s="4"/>
      <c r="FA294" s="4"/>
      <c r="FB294" s="4"/>
      <c r="FC294" s="4"/>
    </row>
    <row r="295" spans="1:159" ht="15" customHeight="1">
      <c r="A295" s="6">
        <v>4</v>
      </c>
      <c r="B295" s="41" t="str">
        <f>VLOOKUP(Ruimtestaat[[#This Row],[Code]],Locaties[[Code]:[Locatie]],2,FALSE)</f>
        <v>Uilenhof</v>
      </c>
      <c r="C295" s="41" t="str">
        <f>VLOOKUP(Ruimtestaat[[#This Row],[Code]],Locaties[#All],3,FALSE)</f>
        <v>Oude Hoven 8</v>
      </c>
      <c r="D295" s="41" t="str">
        <f>VLOOKUP(Ruimtestaat[[#This Row],[Code]],Locaties[#All],4,FALSE)</f>
        <v>Gorinchem</v>
      </c>
      <c r="E295" s="32"/>
      <c r="F295" s="32" t="s">
        <v>279</v>
      </c>
      <c r="G295" s="126" t="s">
        <v>708</v>
      </c>
      <c r="H295" s="42" t="s">
        <v>668</v>
      </c>
      <c r="I295" s="6">
        <v>2</v>
      </c>
      <c r="J295" s="42" t="str">
        <f>VLOOKUP(Ruimtestaat[[#This Row],[Ruimte code]],Ruimtegroepen[[#All],[Code]:[Ruimte omschrijving]],2,FALSE)</f>
        <v>Kantoren</v>
      </c>
      <c r="K295" s="32" t="s">
        <v>17</v>
      </c>
      <c r="L295" s="34" t="s">
        <v>740</v>
      </c>
      <c r="M295" s="124">
        <v>27.3</v>
      </c>
      <c r="N295" s="32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  <c r="CG295" s="4"/>
      <c r="CH295" s="4"/>
      <c r="CI295" s="4"/>
      <c r="CJ295" s="4"/>
      <c r="CK295" s="4"/>
      <c r="CL295" s="4"/>
      <c r="CM295" s="4"/>
      <c r="CN295" s="4"/>
      <c r="CO295" s="4"/>
      <c r="CP295" s="4"/>
      <c r="CQ295" s="4"/>
      <c r="CR295" s="4"/>
      <c r="CS295" s="4"/>
      <c r="CT295" s="4"/>
      <c r="CU295" s="4"/>
      <c r="CV295" s="4"/>
      <c r="CW295" s="4"/>
      <c r="CX295" s="4"/>
      <c r="CY295" s="4"/>
      <c r="CZ295" s="4"/>
      <c r="DA295" s="4"/>
      <c r="DB295" s="4"/>
      <c r="DC295" s="4"/>
      <c r="DD295" s="4"/>
      <c r="DE295" s="4"/>
      <c r="DF295" s="4"/>
      <c r="DG295" s="4"/>
      <c r="DH295" s="4"/>
      <c r="DI295" s="4"/>
      <c r="DJ295" s="4"/>
      <c r="DK295" s="4"/>
      <c r="DL295" s="4"/>
      <c r="DM295" s="4"/>
      <c r="DN295" s="4"/>
      <c r="DO295" s="4"/>
      <c r="DP295" s="4"/>
      <c r="DQ295" s="4"/>
      <c r="DR295" s="4"/>
      <c r="DS295" s="4"/>
      <c r="DT295" s="4"/>
      <c r="DU295" s="4"/>
      <c r="DV295" s="4"/>
      <c r="DW295" s="4"/>
      <c r="DX295" s="4"/>
      <c r="DY295" s="4"/>
      <c r="DZ295" s="4"/>
      <c r="EA295" s="4"/>
      <c r="EB295" s="4"/>
      <c r="EC295" s="4"/>
      <c r="ED295" s="4"/>
      <c r="EE295" s="4"/>
      <c r="EF295" s="4"/>
      <c r="EG295" s="4"/>
      <c r="EH295" s="4"/>
      <c r="EI295" s="4"/>
      <c r="EJ295" s="4"/>
      <c r="EK295" s="4"/>
      <c r="EL295" s="4"/>
      <c r="EM295" s="4"/>
      <c r="EN295" s="4"/>
      <c r="EO295" s="4"/>
      <c r="EP295" s="4"/>
      <c r="EQ295" s="4"/>
      <c r="ER295" s="4"/>
      <c r="ES295" s="4"/>
      <c r="ET295" s="4"/>
      <c r="EU295" s="4"/>
      <c r="EV295" s="4"/>
      <c r="EW295" s="4"/>
      <c r="EX295" s="4"/>
      <c r="EY295" s="4"/>
      <c r="EZ295" s="4"/>
      <c r="FA295" s="4"/>
      <c r="FB295" s="4"/>
      <c r="FC295" s="4"/>
    </row>
    <row r="296" spans="1:159" ht="15" customHeight="1">
      <c r="A296" s="6">
        <v>4</v>
      </c>
      <c r="B296" s="41" t="str">
        <f>VLOOKUP(Ruimtestaat[[#This Row],[Code]],Locaties[[Code]:[Locatie]],2,FALSE)</f>
        <v>Uilenhof</v>
      </c>
      <c r="C296" s="41" t="str">
        <f>VLOOKUP(Ruimtestaat[[#This Row],[Code]],Locaties[#All],3,FALSE)</f>
        <v>Oude Hoven 8</v>
      </c>
      <c r="D296" s="41" t="str">
        <f>VLOOKUP(Ruimtestaat[[#This Row],[Code]],Locaties[#All],4,FALSE)</f>
        <v>Gorinchem</v>
      </c>
      <c r="E296" s="32"/>
      <c r="F296" s="32" t="s">
        <v>279</v>
      </c>
      <c r="G296" s="126" t="s">
        <v>709</v>
      </c>
      <c r="H296" s="42" t="s">
        <v>257</v>
      </c>
      <c r="I296" s="6">
        <v>6</v>
      </c>
      <c r="J296" s="42" t="str">
        <f>VLOOKUP(Ruimtestaat[[#This Row],[Ruimte code]],Ruimtegroepen[[#All],[Code]:[Ruimte omschrijving]],2,FALSE)</f>
        <v>Gangen/hallen</v>
      </c>
      <c r="K296" s="32" t="s">
        <v>18</v>
      </c>
      <c r="L296" s="34" t="s">
        <v>124</v>
      </c>
      <c r="M296" s="124">
        <v>13.3</v>
      </c>
      <c r="N296" s="32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  <c r="CG296" s="4"/>
      <c r="CH296" s="4"/>
      <c r="CI296" s="4"/>
      <c r="CJ296" s="4"/>
      <c r="CK296" s="4"/>
      <c r="CL296" s="4"/>
      <c r="CM296" s="4"/>
      <c r="CN296" s="4"/>
      <c r="CO296" s="4"/>
      <c r="CP296" s="4"/>
      <c r="CQ296" s="4"/>
      <c r="CR296" s="4"/>
      <c r="CS296" s="4"/>
      <c r="CT296" s="4"/>
      <c r="CU296" s="4"/>
      <c r="CV296" s="4"/>
      <c r="CW296" s="4"/>
      <c r="CX296" s="4"/>
      <c r="CY296" s="4"/>
      <c r="CZ296" s="4"/>
      <c r="DA296" s="4"/>
      <c r="DB296" s="4"/>
      <c r="DC296" s="4"/>
      <c r="DD296" s="4"/>
      <c r="DE296" s="4"/>
      <c r="DF296" s="4"/>
      <c r="DG296" s="4"/>
      <c r="DH296" s="4"/>
      <c r="DI296" s="4"/>
      <c r="DJ296" s="4"/>
      <c r="DK296" s="4"/>
      <c r="DL296" s="4"/>
      <c r="DM296" s="4"/>
      <c r="DN296" s="4"/>
      <c r="DO296" s="4"/>
      <c r="DP296" s="4"/>
      <c r="DQ296" s="4"/>
      <c r="DR296" s="4"/>
      <c r="DS296" s="4"/>
      <c r="DT296" s="4"/>
      <c r="DU296" s="4"/>
      <c r="DV296" s="4"/>
      <c r="DW296" s="4"/>
      <c r="DX296" s="4"/>
      <c r="DY296" s="4"/>
      <c r="DZ296" s="4"/>
      <c r="EA296" s="4"/>
      <c r="EB296" s="4"/>
      <c r="EC296" s="4"/>
      <c r="ED296" s="4"/>
      <c r="EE296" s="4"/>
      <c r="EF296" s="4"/>
      <c r="EG296" s="4"/>
      <c r="EH296" s="4"/>
      <c r="EI296" s="4"/>
      <c r="EJ296" s="4"/>
      <c r="EK296" s="4"/>
      <c r="EL296" s="4"/>
      <c r="EM296" s="4"/>
      <c r="EN296" s="4"/>
      <c r="EO296" s="4"/>
      <c r="EP296" s="4"/>
      <c r="EQ296" s="4"/>
      <c r="ER296" s="4"/>
      <c r="ES296" s="4"/>
      <c r="ET296" s="4"/>
      <c r="EU296" s="4"/>
      <c r="EV296" s="4"/>
      <c r="EW296" s="4"/>
      <c r="EX296" s="4"/>
      <c r="EY296" s="4"/>
      <c r="EZ296" s="4"/>
      <c r="FA296" s="4"/>
      <c r="FB296" s="4"/>
      <c r="FC296" s="4"/>
    </row>
    <row r="297" spans="1:159" ht="15" customHeight="1">
      <c r="A297" s="6">
        <v>4</v>
      </c>
      <c r="B297" s="41" t="str">
        <f>VLOOKUP(Ruimtestaat[[#This Row],[Code]],Locaties[[Code]:[Locatie]],2,FALSE)</f>
        <v>Uilenhof</v>
      </c>
      <c r="C297" s="41" t="str">
        <f>VLOOKUP(Ruimtestaat[[#This Row],[Code]],Locaties[#All],3,FALSE)</f>
        <v>Oude Hoven 8</v>
      </c>
      <c r="D297" s="41" t="str">
        <f>VLOOKUP(Ruimtestaat[[#This Row],[Code]],Locaties[#All],4,FALSE)</f>
        <v>Gorinchem</v>
      </c>
      <c r="E297" s="32"/>
      <c r="F297" s="32" t="s">
        <v>279</v>
      </c>
      <c r="G297" s="126" t="s">
        <v>710</v>
      </c>
      <c r="H297" s="42" t="s">
        <v>728</v>
      </c>
      <c r="I297" s="6">
        <v>4</v>
      </c>
      <c r="J297" s="42" t="str">
        <f>VLOOKUP(Ruimtestaat[[#This Row],[Ruimte code]],Ruimtegroepen[[#All],[Code]:[Ruimte omschrijving]],2,FALSE)</f>
        <v>Vergader/spreekkamers</v>
      </c>
      <c r="K297" s="32" t="s">
        <v>17</v>
      </c>
      <c r="L297" s="34" t="s">
        <v>740</v>
      </c>
      <c r="M297" s="124">
        <v>25.7</v>
      </c>
      <c r="N297" s="32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  <c r="CF297" s="4"/>
      <c r="CG297" s="4"/>
      <c r="CH297" s="4"/>
      <c r="CI297" s="4"/>
      <c r="CJ297" s="4"/>
      <c r="CK297" s="4"/>
      <c r="CL297" s="4"/>
      <c r="CM297" s="4"/>
      <c r="CN297" s="4"/>
      <c r="CO297" s="4"/>
      <c r="CP297" s="4"/>
      <c r="CQ297" s="4"/>
      <c r="CR297" s="4"/>
      <c r="CS297" s="4"/>
      <c r="CT297" s="4"/>
      <c r="CU297" s="4"/>
      <c r="CV297" s="4"/>
      <c r="CW297" s="4"/>
      <c r="CX297" s="4"/>
      <c r="CY297" s="4"/>
      <c r="CZ297" s="4"/>
      <c r="DA297" s="4"/>
      <c r="DB297" s="4"/>
      <c r="DC297" s="4"/>
      <c r="DD297" s="4"/>
      <c r="DE297" s="4"/>
      <c r="DF297" s="4"/>
      <c r="DG297" s="4"/>
      <c r="DH297" s="4"/>
      <c r="DI297" s="4"/>
      <c r="DJ297" s="4"/>
      <c r="DK297" s="4"/>
      <c r="DL297" s="4"/>
      <c r="DM297" s="4"/>
      <c r="DN297" s="4"/>
      <c r="DO297" s="4"/>
      <c r="DP297" s="4"/>
      <c r="DQ297" s="4"/>
      <c r="DR297" s="4"/>
      <c r="DS297" s="4"/>
      <c r="DT297" s="4"/>
      <c r="DU297" s="4"/>
      <c r="DV297" s="4"/>
      <c r="DW297" s="4"/>
      <c r="DX297" s="4"/>
      <c r="DY297" s="4"/>
      <c r="DZ297" s="4"/>
      <c r="EA297" s="4"/>
      <c r="EB297" s="4"/>
      <c r="EC297" s="4"/>
      <c r="ED297" s="4"/>
      <c r="EE297" s="4"/>
      <c r="EF297" s="4"/>
      <c r="EG297" s="4"/>
      <c r="EH297" s="4"/>
      <c r="EI297" s="4"/>
      <c r="EJ297" s="4"/>
      <c r="EK297" s="4"/>
      <c r="EL297" s="4"/>
      <c r="EM297" s="4"/>
      <c r="EN297" s="4"/>
      <c r="EO297" s="4"/>
      <c r="EP297" s="4"/>
      <c r="EQ297" s="4"/>
      <c r="ER297" s="4"/>
      <c r="ES297" s="4"/>
      <c r="ET297" s="4"/>
      <c r="EU297" s="4"/>
      <c r="EV297" s="4"/>
      <c r="EW297" s="4"/>
      <c r="EX297" s="4"/>
      <c r="EY297" s="4"/>
      <c r="EZ297" s="4"/>
      <c r="FA297" s="4"/>
      <c r="FB297" s="4"/>
      <c r="FC297" s="4"/>
    </row>
    <row r="298" spans="1:159" ht="15" customHeight="1">
      <c r="A298" s="6">
        <v>4</v>
      </c>
      <c r="B298" s="41" t="str">
        <f>VLOOKUP(Ruimtestaat[[#This Row],[Code]],Locaties[[Code]:[Locatie]],2,FALSE)</f>
        <v>Uilenhof</v>
      </c>
      <c r="C298" s="41" t="str">
        <f>VLOOKUP(Ruimtestaat[[#This Row],[Code]],Locaties[#All],3,FALSE)</f>
        <v>Oude Hoven 8</v>
      </c>
      <c r="D298" s="41" t="str">
        <f>VLOOKUP(Ruimtestaat[[#This Row],[Code]],Locaties[#All],4,FALSE)</f>
        <v>Gorinchem</v>
      </c>
      <c r="E298" s="32"/>
      <c r="F298" s="32" t="s">
        <v>279</v>
      </c>
      <c r="G298" s="126" t="s">
        <v>711</v>
      </c>
      <c r="H298" s="42" t="s">
        <v>729</v>
      </c>
      <c r="I298" s="6">
        <v>5</v>
      </c>
      <c r="J298" s="42" t="str">
        <f>VLOOKUP(Ruimtestaat[[#This Row],[Ruimte code]],Ruimtegroepen[[#All],[Code]:[Ruimte omschrijving]],2,FALSE)</f>
        <v>Sanitair</v>
      </c>
      <c r="K298" s="32" t="s">
        <v>19</v>
      </c>
      <c r="L298" s="34" t="s">
        <v>741</v>
      </c>
      <c r="M298" s="124">
        <v>7</v>
      </c>
      <c r="N298" s="32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4"/>
      <c r="BZ298" s="4"/>
      <c r="CA298" s="4"/>
      <c r="CB298" s="4"/>
      <c r="CC298" s="4"/>
      <c r="CD298" s="4"/>
      <c r="CE298" s="4"/>
      <c r="CF298" s="4"/>
      <c r="CG298" s="4"/>
      <c r="CH298" s="4"/>
      <c r="CI298" s="4"/>
      <c r="CJ298" s="4"/>
      <c r="CK298" s="4"/>
      <c r="CL298" s="4"/>
      <c r="CM298" s="4"/>
      <c r="CN298" s="4"/>
      <c r="CO298" s="4"/>
      <c r="CP298" s="4"/>
      <c r="CQ298" s="4"/>
      <c r="CR298" s="4"/>
      <c r="CS298" s="4"/>
      <c r="CT298" s="4"/>
      <c r="CU298" s="4"/>
      <c r="CV298" s="4"/>
      <c r="CW298" s="4"/>
      <c r="CX298" s="4"/>
      <c r="CY298" s="4"/>
      <c r="CZ298" s="4"/>
      <c r="DA298" s="4"/>
      <c r="DB298" s="4"/>
      <c r="DC298" s="4"/>
      <c r="DD298" s="4"/>
      <c r="DE298" s="4"/>
      <c r="DF298" s="4"/>
      <c r="DG298" s="4"/>
      <c r="DH298" s="4"/>
      <c r="DI298" s="4"/>
      <c r="DJ298" s="4"/>
      <c r="DK298" s="4"/>
      <c r="DL298" s="4"/>
      <c r="DM298" s="4"/>
      <c r="DN298" s="4"/>
      <c r="DO298" s="4"/>
      <c r="DP298" s="4"/>
      <c r="DQ298" s="4"/>
      <c r="DR298" s="4"/>
      <c r="DS298" s="4"/>
      <c r="DT298" s="4"/>
      <c r="DU298" s="4"/>
      <c r="DV298" s="4"/>
      <c r="DW298" s="4"/>
      <c r="DX298" s="4"/>
      <c r="DY298" s="4"/>
      <c r="DZ298" s="4"/>
      <c r="EA298" s="4"/>
      <c r="EB298" s="4"/>
      <c r="EC298" s="4"/>
      <c r="ED298" s="4"/>
      <c r="EE298" s="4"/>
      <c r="EF298" s="4"/>
      <c r="EG298" s="4"/>
      <c r="EH298" s="4"/>
      <c r="EI298" s="4"/>
      <c r="EJ298" s="4"/>
      <c r="EK298" s="4"/>
      <c r="EL298" s="4"/>
      <c r="EM298" s="4"/>
      <c r="EN298" s="4"/>
      <c r="EO298" s="4"/>
      <c r="EP298" s="4"/>
      <c r="EQ298" s="4"/>
      <c r="ER298" s="4"/>
      <c r="ES298" s="4"/>
      <c r="ET298" s="4"/>
      <c r="EU298" s="4"/>
      <c r="EV298" s="4"/>
      <c r="EW298" s="4"/>
      <c r="EX298" s="4"/>
      <c r="EY298" s="4"/>
      <c r="EZ298" s="4"/>
      <c r="FA298" s="4"/>
      <c r="FB298" s="4"/>
      <c r="FC298" s="4"/>
    </row>
    <row r="299" spans="1:159" ht="15" customHeight="1">
      <c r="A299" s="6">
        <v>4</v>
      </c>
      <c r="B299" s="41" t="str">
        <f>VLOOKUP(Ruimtestaat[[#This Row],[Code]],Locaties[[Code]:[Locatie]],2,FALSE)</f>
        <v>Uilenhof</v>
      </c>
      <c r="C299" s="41" t="str">
        <f>VLOOKUP(Ruimtestaat[[#This Row],[Code]],Locaties[#All],3,FALSE)</f>
        <v>Oude Hoven 8</v>
      </c>
      <c r="D299" s="41" t="str">
        <f>VLOOKUP(Ruimtestaat[[#This Row],[Code]],Locaties[#All],4,FALSE)</f>
        <v>Gorinchem</v>
      </c>
      <c r="E299" s="32"/>
      <c r="F299" s="32" t="s">
        <v>279</v>
      </c>
      <c r="G299" s="126" t="s">
        <v>712</v>
      </c>
      <c r="H299" s="42" t="s">
        <v>730</v>
      </c>
      <c r="I299" s="6">
        <v>5</v>
      </c>
      <c r="J299" s="42" t="str">
        <f>VLOOKUP(Ruimtestaat[[#This Row],[Ruimte code]],Ruimtegroepen[[#All],[Code]:[Ruimte omschrijving]],2,FALSE)</f>
        <v>Sanitair</v>
      </c>
      <c r="K299" s="32" t="s">
        <v>19</v>
      </c>
      <c r="L299" s="34" t="s">
        <v>741</v>
      </c>
      <c r="M299" s="124">
        <v>2.6</v>
      </c>
      <c r="N299" s="32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  <c r="BX299" s="4"/>
      <c r="BY299" s="4"/>
      <c r="BZ299" s="4"/>
      <c r="CA299" s="4"/>
      <c r="CB299" s="4"/>
      <c r="CC299" s="4"/>
      <c r="CD299" s="4"/>
      <c r="CE299" s="4"/>
      <c r="CF299" s="4"/>
      <c r="CG299" s="4"/>
      <c r="CH299" s="4"/>
      <c r="CI299" s="4"/>
      <c r="CJ299" s="4"/>
      <c r="CK299" s="4"/>
      <c r="CL299" s="4"/>
      <c r="CM299" s="4"/>
      <c r="CN299" s="4"/>
      <c r="CO299" s="4"/>
      <c r="CP299" s="4"/>
      <c r="CQ299" s="4"/>
      <c r="CR299" s="4"/>
      <c r="CS299" s="4"/>
      <c r="CT299" s="4"/>
      <c r="CU299" s="4"/>
      <c r="CV299" s="4"/>
      <c r="CW299" s="4"/>
      <c r="CX299" s="4"/>
      <c r="CY299" s="4"/>
      <c r="CZ299" s="4"/>
      <c r="DA299" s="4"/>
      <c r="DB299" s="4"/>
      <c r="DC299" s="4"/>
      <c r="DD299" s="4"/>
      <c r="DE299" s="4"/>
      <c r="DF299" s="4"/>
      <c r="DG299" s="4"/>
      <c r="DH299" s="4"/>
      <c r="DI299" s="4"/>
      <c r="DJ299" s="4"/>
      <c r="DK299" s="4"/>
      <c r="DL299" s="4"/>
      <c r="DM299" s="4"/>
      <c r="DN299" s="4"/>
      <c r="DO299" s="4"/>
      <c r="DP299" s="4"/>
      <c r="DQ299" s="4"/>
      <c r="DR299" s="4"/>
      <c r="DS299" s="4"/>
      <c r="DT299" s="4"/>
      <c r="DU299" s="4"/>
      <c r="DV299" s="4"/>
      <c r="DW299" s="4"/>
      <c r="DX299" s="4"/>
      <c r="DY299" s="4"/>
      <c r="DZ299" s="4"/>
      <c r="EA299" s="4"/>
      <c r="EB299" s="4"/>
      <c r="EC299" s="4"/>
      <c r="ED299" s="4"/>
      <c r="EE299" s="4"/>
      <c r="EF299" s="4"/>
      <c r="EG299" s="4"/>
      <c r="EH299" s="4"/>
      <c r="EI299" s="4"/>
      <c r="EJ299" s="4"/>
      <c r="EK299" s="4"/>
      <c r="EL299" s="4"/>
      <c r="EM299" s="4"/>
      <c r="EN299" s="4"/>
      <c r="EO299" s="4"/>
      <c r="EP299" s="4"/>
      <c r="EQ299" s="4"/>
      <c r="ER299" s="4"/>
      <c r="ES299" s="4"/>
      <c r="ET299" s="4"/>
      <c r="EU299" s="4"/>
      <c r="EV299" s="4"/>
      <c r="EW299" s="4"/>
      <c r="EX299" s="4"/>
      <c r="EY299" s="4"/>
      <c r="EZ299" s="4"/>
      <c r="FA299" s="4"/>
      <c r="FB299" s="4"/>
      <c r="FC299" s="4"/>
    </row>
    <row r="300" spans="1:159" ht="15" customHeight="1">
      <c r="A300" s="6">
        <v>4</v>
      </c>
      <c r="B300" s="41" t="str">
        <f>VLOOKUP(Ruimtestaat[[#This Row],[Code]],Locaties[[Code]:[Locatie]],2,FALSE)</f>
        <v>Uilenhof</v>
      </c>
      <c r="C300" s="41" t="str">
        <f>VLOOKUP(Ruimtestaat[[#This Row],[Code]],Locaties[#All],3,FALSE)</f>
        <v>Oude Hoven 8</v>
      </c>
      <c r="D300" s="41" t="str">
        <f>VLOOKUP(Ruimtestaat[[#This Row],[Code]],Locaties[#All],4,FALSE)</f>
        <v>Gorinchem</v>
      </c>
      <c r="E300" s="32"/>
      <c r="F300" s="32" t="s">
        <v>279</v>
      </c>
      <c r="G300" s="126">
        <v>132</v>
      </c>
      <c r="H300" s="42" t="s">
        <v>277</v>
      </c>
      <c r="I300" s="6">
        <v>6</v>
      </c>
      <c r="J300" s="42" t="str">
        <f>VLOOKUP(Ruimtestaat[[#This Row],[Ruimte code]],Ruimtegroepen[[#All],[Code]:[Ruimte omschrijving]],2,FALSE)</f>
        <v>Gangen/hallen</v>
      </c>
      <c r="K300" s="32" t="s">
        <v>18</v>
      </c>
      <c r="L300" s="34" t="s">
        <v>124</v>
      </c>
      <c r="M300" s="124">
        <v>54</v>
      </c>
      <c r="N300" s="32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  <c r="BX300" s="4"/>
      <c r="BY300" s="4"/>
      <c r="BZ300" s="4"/>
      <c r="CA300" s="4"/>
      <c r="CB300" s="4"/>
      <c r="CC300" s="4"/>
      <c r="CD300" s="4"/>
      <c r="CE300" s="4"/>
      <c r="CF300" s="4"/>
      <c r="CG300" s="4"/>
      <c r="CH300" s="4"/>
      <c r="CI300" s="4"/>
      <c r="CJ300" s="4"/>
      <c r="CK300" s="4"/>
      <c r="CL300" s="4"/>
      <c r="CM300" s="4"/>
      <c r="CN300" s="4"/>
      <c r="CO300" s="4"/>
      <c r="CP300" s="4"/>
      <c r="CQ300" s="4"/>
      <c r="CR300" s="4"/>
      <c r="CS300" s="4"/>
      <c r="CT300" s="4"/>
      <c r="CU300" s="4"/>
      <c r="CV300" s="4"/>
      <c r="CW300" s="4"/>
      <c r="CX300" s="4"/>
      <c r="CY300" s="4"/>
      <c r="CZ300" s="4"/>
      <c r="DA300" s="4"/>
      <c r="DB300" s="4"/>
      <c r="DC300" s="4"/>
      <c r="DD300" s="4"/>
      <c r="DE300" s="4"/>
      <c r="DF300" s="4"/>
      <c r="DG300" s="4"/>
      <c r="DH300" s="4"/>
      <c r="DI300" s="4"/>
      <c r="DJ300" s="4"/>
      <c r="DK300" s="4"/>
      <c r="DL300" s="4"/>
      <c r="DM300" s="4"/>
      <c r="DN300" s="4"/>
      <c r="DO300" s="4"/>
      <c r="DP300" s="4"/>
      <c r="DQ300" s="4"/>
      <c r="DR300" s="4"/>
      <c r="DS300" s="4"/>
      <c r="DT300" s="4"/>
      <c r="DU300" s="4"/>
      <c r="DV300" s="4"/>
      <c r="DW300" s="4"/>
      <c r="DX300" s="4"/>
      <c r="DY300" s="4"/>
      <c r="DZ300" s="4"/>
      <c r="EA300" s="4"/>
      <c r="EB300" s="4"/>
      <c r="EC300" s="4"/>
      <c r="ED300" s="4"/>
      <c r="EE300" s="4"/>
      <c r="EF300" s="4"/>
      <c r="EG300" s="4"/>
      <c r="EH300" s="4"/>
      <c r="EI300" s="4"/>
      <c r="EJ300" s="4"/>
      <c r="EK300" s="4"/>
      <c r="EL300" s="4"/>
      <c r="EM300" s="4"/>
      <c r="EN300" s="4"/>
      <c r="EO300" s="4"/>
      <c r="EP300" s="4"/>
      <c r="EQ300" s="4"/>
      <c r="ER300" s="4"/>
      <c r="ES300" s="4"/>
      <c r="ET300" s="4"/>
      <c r="EU300" s="4"/>
      <c r="EV300" s="4"/>
      <c r="EW300" s="4"/>
      <c r="EX300" s="4"/>
      <c r="EY300" s="4"/>
      <c r="EZ300" s="4"/>
      <c r="FA300" s="4"/>
      <c r="FB300" s="4"/>
      <c r="FC300" s="4"/>
    </row>
    <row r="301" spans="1:159" ht="15" customHeight="1">
      <c r="A301" s="6">
        <v>4</v>
      </c>
      <c r="B301" s="41" t="str">
        <f>VLOOKUP(Ruimtestaat[[#This Row],[Code]],Locaties[[Code]:[Locatie]],2,FALSE)</f>
        <v>Uilenhof</v>
      </c>
      <c r="C301" s="41" t="str">
        <f>VLOOKUP(Ruimtestaat[[#This Row],[Code]],Locaties[#All],3,FALSE)</f>
        <v>Oude Hoven 8</v>
      </c>
      <c r="D301" s="41" t="str">
        <f>VLOOKUP(Ruimtestaat[[#This Row],[Code]],Locaties[#All],4,FALSE)</f>
        <v>Gorinchem</v>
      </c>
      <c r="E301" s="32"/>
      <c r="F301" s="32" t="s">
        <v>279</v>
      </c>
      <c r="G301" s="126">
        <v>86</v>
      </c>
      <c r="H301" s="42" t="s">
        <v>731</v>
      </c>
      <c r="I301" s="6">
        <v>5</v>
      </c>
      <c r="J301" s="42" t="str">
        <f>VLOOKUP(Ruimtestaat[[#This Row],[Ruimte code]],Ruimtegroepen[[#All],[Code]:[Ruimte omschrijving]],2,FALSE)</f>
        <v>Sanitair</v>
      </c>
      <c r="K301" s="32" t="s">
        <v>19</v>
      </c>
      <c r="L301" s="34" t="s">
        <v>741</v>
      </c>
      <c r="M301" s="124">
        <v>8.1</v>
      </c>
      <c r="N301" s="32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  <c r="BX301" s="4"/>
      <c r="BY301" s="4"/>
      <c r="BZ301" s="4"/>
      <c r="CA301" s="4"/>
      <c r="CB301" s="4"/>
      <c r="CC301" s="4"/>
      <c r="CD301" s="4"/>
      <c r="CE301" s="4"/>
      <c r="CF301" s="4"/>
      <c r="CG301" s="4"/>
      <c r="CH301" s="4"/>
      <c r="CI301" s="4"/>
      <c r="CJ301" s="4"/>
      <c r="CK301" s="4"/>
      <c r="CL301" s="4"/>
      <c r="CM301" s="4"/>
      <c r="CN301" s="4"/>
      <c r="CO301" s="4"/>
      <c r="CP301" s="4"/>
      <c r="CQ301" s="4"/>
      <c r="CR301" s="4"/>
      <c r="CS301" s="4"/>
      <c r="CT301" s="4"/>
      <c r="CU301" s="4"/>
      <c r="CV301" s="4"/>
      <c r="CW301" s="4"/>
      <c r="CX301" s="4"/>
      <c r="CY301" s="4"/>
      <c r="CZ301" s="4"/>
      <c r="DA301" s="4"/>
      <c r="DB301" s="4"/>
      <c r="DC301" s="4"/>
      <c r="DD301" s="4"/>
      <c r="DE301" s="4"/>
      <c r="DF301" s="4"/>
      <c r="DG301" s="4"/>
      <c r="DH301" s="4"/>
      <c r="DI301" s="4"/>
      <c r="DJ301" s="4"/>
      <c r="DK301" s="4"/>
      <c r="DL301" s="4"/>
      <c r="DM301" s="4"/>
      <c r="DN301" s="4"/>
      <c r="DO301" s="4"/>
      <c r="DP301" s="4"/>
      <c r="DQ301" s="4"/>
      <c r="DR301" s="4"/>
      <c r="DS301" s="4"/>
      <c r="DT301" s="4"/>
      <c r="DU301" s="4"/>
      <c r="DV301" s="4"/>
      <c r="DW301" s="4"/>
      <c r="DX301" s="4"/>
      <c r="DY301" s="4"/>
      <c r="DZ301" s="4"/>
      <c r="EA301" s="4"/>
      <c r="EB301" s="4"/>
      <c r="EC301" s="4"/>
      <c r="ED301" s="4"/>
      <c r="EE301" s="4"/>
      <c r="EF301" s="4"/>
      <c r="EG301" s="4"/>
      <c r="EH301" s="4"/>
      <c r="EI301" s="4"/>
      <c r="EJ301" s="4"/>
      <c r="EK301" s="4"/>
      <c r="EL301" s="4"/>
      <c r="EM301" s="4"/>
      <c r="EN301" s="4"/>
      <c r="EO301" s="4"/>
      <c r="EP301" s="4"/>
      <c r="EQ301" s="4"/>
      <c r="ER301" s="4"/>
      <c r="ES301" s="4"/>
      <c r="ET301" s="4"/>
      <c r="EU301" s="4"/>
      <c r="EV301" s="4"/>
      <c r="EW301" s="4"/>
      <c r="EX301" s="4"/>
      <c r="EY301" s="4"/>
      <c r="EZ301" s="4"/>
      <c r="FA301" s="4"/>
      <c r="FB301" s="4"/>
      <c r="FC301" s="4"/>
    </row>
    <row r="302" spans="1:159" ht="15" customHeight="1">
      <c r="A302" s="6">
        <v>4</v>
      </c>
      <c r="B302" s="41" t="str">
        <f>VLOOKUP(Ruimtestaat[[#This Row],[Code]],Locaties[[Code]:[Locatie]],2,FALSE)</f>
        <v>Uilenhof</v>
      </c>
      <c r="C302" s="41" t="str">
        <f>VLOOKUP(Ruimtestaat[[#This Row],[Code]],Locaties[#All],3,FALSE)</f>
        <v>Oude Hoven 8</v>
      </c>
      <c r="D302" s="41" t="str">
        <f>VLOOKUP(Ruimtestaat[[#This Row],[Code]],Locaties[#All],4,FALSE)</f>
        <v>Gorinchem</v>
      </c>
      <c r="E302" s="32"/>
      <c r="F302" s="32" t="s">
        <v>279</v>
      </c>
      <c r="G302" s="126">
        <v>89</v>
      </c>
      <c r="H302" s="42" t="s">
        <v>674</v>
      </c>
      <c r="I302" s="6">
        <v>1</v>
      </c>
      <c r="J302" s="42" t="str">
        <f>VLOOKUP(Ruimtestaat[[#This Row],[Ruimte code]],Ruimtegroepen[[#All],[Code]:[Ruimte omschrijving]],2,FALSE)</f>
        <v>Magazijnen/bergingen</v>
      </c>
      <c r="K302" s="32" t="s">
        <v>18</v>
      </c>
      <c r="L302" s="34" t="s">
        <v>124</v>
      </c>
      <c r="M302" s="124">
        <v>12.4</v>
      </c>
      <c r="N302" s="32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  <c r="BX302" s="4"/>
      <c r="BY302" s="4"/>
      <c r="BZ302" s="4"/>
      <c r="CA302" s="4"/>
      <c r="CB302" s="4"/>
      <c r="CC302" s="4"/>
      <c r="CD302" s="4"/>
      <c r="CE302" s="4"/>
      <c r="CF302" s="4"/>
      <c r="CG302" s="4"/>
      <c r="CH302" s="4"/>
      <c r="CI302" s="4"/>
      <c r="CJ302" s="4"/>
      <c r="CK302" s="4"/>
      <c r="CL302" s="4"/>
      <c r="CM302" s="4"/>
      <c r="CN302" s="4"/>
      <c r="CO302" s="4"/>
      <c r="CP302" s="4"/>
      <c r="CQ302" s="4"/>
      <c r="CR302" s="4"/>
      <c r="CS302" s="4"/>
      <c r="CT302" s="4"/>
      <c r="CU302" s="4"/>
      <c r="CV302" s="4"/>
      <c r="CW302" s="4"/>
      <c r="CX302" s="4"/>
      <c r="CY302" s="4"/>
      <c r="CZ302" s="4"/>
      <c r="DA302" s="4"/>
      <c r="DB302" s="4"/>
      <c r="DC302" s="4"/>
      <c r="DD302" s="4"/>
      <c r="DE302" s="4"/>
      <c r="DF302" s="4"/>
      <c r="DG302" s="4"/>
      <c r="DH302" s="4"/>
      <c r="DI302" s="4"/>
      <c r="DJ302" s="4"/>
      <c r="DK302" s="4"/>
      <c r="DL302" s="4"/>
      <c r="DM302" s="4"/>
      <c r="DN302" s="4"/>
      <c r="DO302" s="4"/>
      <c r="DP302" s="4"/>
      <c r="DQ302" s="4"/>
      <c r="DR302" s="4"/>
      <c r="DS302" s="4"/>
      <c r="DT302" s="4"/>
      <c r="DU302" s="4"/>
      <c r="DV302" s="4"/>
      <c r="DW302" s="4"/>
      <c r="DX302" s="4"/>
      <c r="DY302" s="4"/>
      <c r="DZ302" s="4"/>
      <c r="EA302" s="4"/>
      <c r="EB302" s="4"/>
      <c r="EC302" s="4"/>
      <c r="ED302" s="4"/>
      <c r="EE302" s="4"/>
      <c r="EF302" s="4"/>
      <c r="EG302" s="4"/>
      <c r="EH302" s="4"/>
      <c r="EI302" s="4"/>
      <c r="EJ302" s="4"/>
      <c r="EK302" s="4"/>
      <c r="EL302" s="4"/>
      <c r="EM302" s="4"/>
      <c r="EN302" s="4"/>
      <c r="EO302" s="4"/>
      <c r="EP302" s="4"/>
      <c r="EQ302" s="4"/>
      <c r="ER302" s="4"/>
      <c r="ES302" s="4"/>
      <c r="ET302" s="4"/>
      <c r="EU302" s="4"/>
      <c r="EV302" s="4"/>
      <c r="EW302" s="4"/>
      <c r="EX302" s="4"/>
      <c r="EY302" s="4"/>
      <c r="EZ302" s="4"/>
      <c r="FA302" s="4"/>
      <c r="FB302" s="4"/>
      <c r="FC302" s="4"/>
    </row>
    <row r="303" spans="1:159" ht="15" customHeight="1">
      <c r="A303" s="6">
        <v>4</v>
      </c>
      <c r="B303" s="41" t="str">
        <f>VLOOKUP(Ruimtestaat[[#This Row],[Code]],Locaties[[Code]:[Locatie]],2,FALSE)</f>
        <v>Uilenhof</v>
      </c>
      <c r="C303" s="41" t="str">
        <f>VLOOKUP(Ruimtestaat[[#This Row],[Code]],Locaties[#All],3,FALSE)</f>
        <v>Oude Hoven 8</v>
      </c>
      <c r="D303" s="41" t="str">
        <f>VLOOKUP(Ruimtestaat[[#This Row],[Code]],Locaties[#All],4,FALSE)</f>
        <v>Gorinchem</v>
      </c>
      <c r="E303" s="32"/>
      <c r="F303" s="32" t="s">
        <v>279</v>
      </c>
      <c r="G303" s="126">
        <v>91</v>
      </c>
      <c r="H303" s="42" t="s">
        <v>674</v>
      </c>
      <c r="I303" s="6">
        <v>1</v>
      </c>
      <c r="J303" s="42" t="str">
        <f>VLOOKUP(Ruimtestaat[[#This Row],[Ruimte code]],Ruimtegroepen[[#All],[Code]:[Ruimte omschrijving]],2,FALSE)</f>
        <v>Magazijnen/bergingen</v>
      </c>
      <c r="K303" s="32" t="s">
        <v>18</v>
      </c>
      <c r="L303" s="34" t="s">
        <v>124</v>
      </c>
      <c r="M303" s="124">
        <v>9.6999999999999993</v>
      </c>
      <c r="N303" s="32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  <c r="BX303" s="4"/>
      <c r="BY303" s="4"/>
      <c r="BZ303" s="4"/>
      <c r="CA303" s="4"/>
      <c r="CB303" s="4"/>
      <c r="CC303" s="4"/>
      <c r="CD303" s="4"/>
      <c r="CE303" s="4"/>
      <c r="CF303" s="4"/>
      <c r="CG303" s="4"/>
      <c r="CH303" s="4"/>
      <c r="CI303" s="4"/>
      <c r="CJ303" s="4"/>
      <c r="CK303" s="4"/>
      <c r="CL303" s="4"/>
      <c r="CM303" s="4"/>
      <c r="CN303" s="4"/>
      <c r="CO303" s="4"/>
      <c r="CP303" s="4"/>
      <c r="CQ303" s="4"/>
      <c r="CR303" s="4"/>
      <c r="CS303" s="4"/>
      <c r="CT303" s="4"/>
      <c r="CU303" s="4"/>
      <c r="CV303" s="4"/>
      <c r="CW303" s="4"/>
      <c r="CX303" s="4"/>
      <c r="CY303" s="4"/>
      <c r="CZ303" s="4"/>
      <c r="DA303" s="4"/>
      <c r="DB303" s="4"/>
      <c r="DC303" s="4"/>
      <c r="DD303" s="4"/>
      <c r="DE303" s="4"/>
      <c r="DF303" s="4"/>
      <c r="DG303" s="4"/>
      <c r="DH303" s="4"/>
      <c r="DI303" s="4"/>
      <c r="DJ303" s="4"/>
      <c r="DK303" s="4"/>
      <c r="DL303" s="4"/>
      <c r="DM303" s="4"/>
      <c r="DN303" s="4"/>
      <c r="DO303" s="4"/>
      <c r="DP303" s="4"/>
      <c r="DQ303" s="4"/>
      <c r="DR303" s="4"/>
      <c r="DS303" s="4"/>
      <c r="DT303" s="4"/>
      <c r="DU303" s="4"/>
      <c r="DV303" s="4"/>
      <c r="DW303" s="4"/>
      <c r="DX303" s="4"/>
      <c r="DY303" s="4"/>
      <c r="DZ303" s="4"/>
      <c r="EA303" s="4"/>
      <c r="EB303" s="4"/>
      <c r="EC303" s="4"/>
      <c r="ED303" s="4"/>
      <c r="EE303" s="4"/>
      <c r="EF303" s="4"/>
      <c r="EG303" s="4"/>
      <c r="EH303" s="4"/>
      <c r="EI303" s="4"/>
      <c r="EJ303" s="4"/>
      <c r="EK303" s="4"/>
      <c r="EL303" s="4"/>
      <c r="EM303" s="4"/>
      <c r="EN303" s="4"/>
      <c r="EO303" s="4"/>
      <c r="EP303" s="4"/>
      <c r="EQ303" s="4"/>
      <c r="ER303" s="4"/>
      <c r="ES303" s="4"/>
      <c r="ET303" s="4"/>
      <c r="EU303" s="4"/>
      <c r="EV303" s="4"/>
      <c r="EW303" s="4"/>
      <c r="EX303" s="4"/>
      <c r="EY303" s="4"/>
      <c r="EZ303" s="4"/>
      <c r="FA303" s="4"/>
      <c r="FB303" s="4"/>
      <c r="FC303" s="4"/>
    </row>
    <row r="304" spans="1:159" ht="15" customHeight="1">
      <c r="A304" s="6">
        <v>4</v>
      </c>
      <c r="B304" s="41" t="str">
        <f>VLOOKUP(Ruimtestaat[[#This Row],[Code]],Locaties[[Code]:[Locatie]],2,FALSE)</f>
        <v>Uilenhof</v>
      </c>
      <c r="C304" s="41" t="str">
        <f>VLOOKUP(Ruimtestaat[[#This Row],[Code]],Locaties[#All],3,FALSE)</f>
        <v>Oude Hoven 8</v>
      </c>
      <c r="D304" s="41" t="str">
        <f>VLOOKUP(Ruimtestaat[[#This Row],[Code]],Locaties[#All],4,FALSE)</f>
        <v>Gorinchem</v>
      </c>
      <c r="E304" s="32"/>
      <c r="F304" s="32" t="s">
        <v>279</v>
      </c>
      <c r="G304" s="126" t="s">
        <v>713</v>
      </c>
      <c r="H304" s="42" t="s">
        <v>732</v>
      </c>
      <c r="I304" s="6">
        <v>14</v>
      </c>
      <c r="J304" s="42" t="str">
        <f>VLOOKUP(Ruimtestaat[[#This Row],[Ruimte code]],Ruimtegroepen[[#All],[Code]:[Ruimte omschrijving]],2,FALSE)</f>
        <v>Praktijklokalen</v>
      </c>
      <c r="K304" s="32" t="s">
        <v>19</v>
      </c>
      <c r="L304" s="34" t="s">
        <v>754</v>
      </c>
      <c r="M304" s="124">
        <v>128.9</v>
      </c>
      <c r="N304" s="32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  <c r="BX304" s="4"/>
      <c r="BY304" s="4"/>
      <c r="BZ304" s="4"/>
      <c r="CA304" s="4"/>
      <c r="CB304" s="4"/>
      <c r="CC304" s="4"/>
      <c r="CD304" s="4"/>
      <c r="CE304" s="4"/>
      <c r="CF304" s="4"/>
      <c r="CG304" s="4"/>
      <c r="CH304" s="4"/>
      <c r="CI304" s="4"/>
      <c r="CJ304" s="4"/>
      <c r="CK304" s="4"/>
      <c r="CL304" s="4"/>
      <c r="CM304" s="4"/>
      <c r="CN304" s="4"/>
      <c r="CO304" s="4"/>
      <c r="CP304" s="4"/>
      <c r="CQ304" s="4"/>
      <c r="CR304" s="4"/>
      <c r="CS304" s="4"/>
      <c r="CT304" s="4"/>
      <c r="CU304" s="4"/>
      <c r="CV304" s="4"/>
      <c r="CW304" s="4"/>
      <c r="CX304" s="4"/>
      <c r="CY304" s="4"/>
      <c r="CZ304" s="4"/>
      <c r="DA304" s="4"/>
      <c r="DB304" s="4"/>
      <c r="DC304" s="4"/>
      <c r="DD304" s="4"/>
      <c r="DE304" s="4"/>
      <c r="DF304" s="4"/>
      <c r="DG304" s="4"/>
      <c r="DH304" s="4"/>
      <c r="DI304" s="4"/>
      <c r="DJ304" s="4"/>
      <c r="DK304" s="4"/>
      <c r="DL304" s="4"/>
      <c r="DM304" s="4"/>
      <c r="DN304" s="4"/>
      <c r="DO304" s="4"/>
      <c r="DP304" s="4"/>
      <c r="DQ304" s="4"/>
      <c r="DR304" s="4"/>
      <c r="DS304" s="4"/>
      <c r="DT304" s="4"/>
      <c r="DU304" s="4"/>
      <c r="DV304" s="4"/>
      <c r="DW304" s="4"/>
      <c r="DX304" s="4"/>
      <c r="DY304" s="4"/>
      <c r="DZ304" s="4"/>
      <c r="EA304" s="4"/>
      <c r="EB304" s="4"/>
      <c r="EC304" s="4"/>
      <c r="ED304" s="4"/>
      <c r="EE304" s="4"/>
      <c r="EF304" s="4"/>
      <c r="EG304" s="4"/>
      <c r="EH304" s="4"/>
      <c r="EI304" s="4"/>
      <c r="EJ304" s="4"/>
      <c r="EK304" s="4"/>
      <c r="EL304" s="4"/>
      <c r="EM304" s="4"/>
      <c r="EN304" s="4"/>
      <c r="EO304" s="4"/>
      <c r="EP304" s="4"/>
      <c r="EQ304" s="4"/>
      <c r="ER304" s="4"/>
      <c r="ES304" s="4"/>
      <c r="ET304" s="4"/>
      <c r="EU304" s="4"/>
      <c r="EV304" s="4"/>
      <c r="EW304" s="4"/>
      <c r="EX304" s="4"/>
      <c r="EY304" s="4"/>
      <c r="EZ304" s="4"/>
      <c r="FA304" s="4"/>
      <c r="FB304" s="4"/>
      <c r="FC304" s="4"/>
    </row>
    <row r="305" spans="1:159" ht="15" customHeight="1">
      <c r="A305" s="6">
        <v>4</v>
      </c>
      <c r="B305" s="41" t="str">
        <f>VLOOKUP(Ruimtestaat[[#This Row],[Code]],Locaties[[Code]:[Locatie]],2,FALSE)</f>
        <v>Uilenhof</v>
      </c>
      <c r="C305" s="41" t="str">
        <f>VLOOKUP(Ruimtestaat[[#This Row],[Code]],Locaties[#All],3,FALSE)</f>
        <v>Oude Hoven 8</v>
      </c>
      <c r="D305" s="41" t="str">
        <f>VLOOKUP(Ruimtestaat[[#This Row],[Code]],Locaties[#All],4,FALSE)</f>
        <v>Gorinchem</v>
      </c>
      <c r="E305" s="32"/>
      <c r="F305" s="32" t="s">
        <v>279</v>
      </c>
      <c r="G305" s="126">
        <v>97</v>
      </c>
      <c r="H305" s="42" t="s">
        <v>733</v>
      </c>
      <c r="I305" s="6">
        <v>5</v>
      </c>
      <c r="J305" s="42" t="str">
        <f>VLOOKUP(Ruimtestaat[[#This Row],[Ruimte code]],Ruimtegroepen[[#All],[Code]:[Ruimte omschrijving]],2,FALSE)</f>
        <v>Sanitair</v>
      </c>
      <c r="K305" s="32" t="s">
        <v>19</v>
      </c>
      <c r="L305" s="34" t="s">
        <v>741</v>
      </c>
      <c r="M305" s="124">
        <v>5.2</v>
      </c>
      <c r="N305" s="32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  <c r="CF305" s="4"/>
      <c r="CG305" s="4"/>
      <c r="CH305" s="4"/>
      <c r="CI305" s="4"/>
      <c r="CJ305" s="4"/>
      <c r="CK305" s="4"/>
      <c r="CL305" s="4"/>
      <c r="CM305" s="4"/>
      <c r="CN305" s="4"/>
      <c r="CO305" s="4"/>
      <c r="CP305" s="4"/>
      <c r="CQ305" s="4"/>
      <c r="CR305" s="4"/>
      <c r="CS305" s="4"/>
      <c r="CT305" s="4"/>
      <c r="CU305" s="4"/>
      <c r="CV305" s="4"/>
      <c r="CW305" s="4"/>
      <c r="CX305" s="4"/>
      <c r="CY305" s="4"/>
      <c r="CZ305" s="4"/>
      <c r="DA305" s="4"/>
      <c r="DB305" s="4"/>
      <c r="DC305" s="4"/>
      <c r="DD305" s="4"/>
      <c r="DE305" s="4"/>
      <c r="DF305" s="4"/>
      <c r="DG305" s="4"/>
      <c r="DH305" s="4"/>
      <c r="DI305" s="4"/>
      <c r="DJ305" s="4"/>
      <c r="DK305" s="4"/>
      <c r="DL305" s="4"/>
      <c r="DM305" s="4"/>
      <c r="DN305" s="4"/>
      <c r="DO305" s="4"/>
      <c r="DP305" s="4"/>
      <c r="DQ305" s="4"/>
      <c r="DR305" s="4"/>
      <c r="DS305" s="4"/>
      <c r="DT305" s="4"/>
      <c r="DU305" s="4"/>
      <c r="DV305" s="4"/>
      <c r="DW305" s="4"/>
      <c r="DX305" s="4"/>
      <c r="DY305" s="4"/>
      <c r="DZ305" s="4"/>
      <c r="EA305" s="4"/>
      <c r="EB305" s="4"/>
      <c r="EC305" s="4"/>
      <c r="ED305" s="4"/>
      <c r="EE305" s="4"/>
      <c r="EF305" s="4"/>
      <c r="EG305" s="4"/>
      <c r="EH305" s="4"/>
      <c r="EI305" s="4"/>
      <c r="EJ305" s="4"/>
      <c r="EK305" s="4"/>
      <c r="EL305" s="4"/>
      <c r="EM305" s="4"/>
      <c r="EN305" s="4"/>
      <c r="EO305" s="4"/>
      <c r="EP305" s="4"/>
      <c r="EQ305" s="4"/>
      <c r="ER305" s="4"/>
      <c r="ES305" s="4"/>
      <c r="ET305" s="4"/>
      <c r="EU305" s="4"/>
      <c r="EV305" s="4"/>
      <c r="EW305" s="4"/>
      <c r="EX305" s="4"/>
      <c r="EY305" s="4"/>
      <c r="EZ305" s="4"/>
      <c r="FA305" s="4"/>
      <c r="FB305" s="4"/>
      <c r="FC305" s="4"/>
    </row>
    <row r="306" spans="1:159" ht="15" customHeight="1">
      <c r="A306" s="6">
        <v>4</v>
      </c>
      <c r="B306" s="41" t="str">
        <f>VLOOKUP(Ruimtestaat[[#This Row],[Code]],Locaties[[Code]:[Locatie]],2,FALSE)</f>
        <v>Uilenhof</v>
      </c>
      <c r="C306" s="41" t="str">
        <f>VLOOKUP(Ruimtestaat[[#This Row],[Code]],Locaties[#All],3,FALSE)</f>
        <v>Oude Hoven 8</v>
      </c>
      <c r="D306" s="41" t="str">
        <f>VLOOKUP(Ruimtestaat[[#This Row],[Code]],Locaties[#All],4,FALSE)</f>
        <v>Gorinchem</v>
      </c>
      <c r="E306" s="32"/>
      <c r="F306" s="32" t="s">
        <v>279</v>
      </c>
      <c r="G306" s="126">
        <v>98</v>
      </c>
      <c r="H306" s="42" t="s">
        <v>734</v>
      </c>
      <c r="I306" s="6">
        <v>5</v>
      </c>
      <c r="J306" s="42" t="str">
        <f>VLOOKUP(Ruimtestaat[[#This Row],[Ruimte code]],Ruimtegroepen[[#All],[Code]:[Ruimte omschrijving]],2,FALSE)</f>
        <v>Sanitair</v>
      </c>
      <c r="K306" s="32" t="s">
        <v>19</v>
      </c>
      <c r="L306" s="34" t="s">
        <v>741</v>
      </c>
      <c r="M306" s="124">
        <v>5.8</v>
      </c>
      <c r="N306" s="32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  <c r="BX306" s="4"/>
      <c r="BY306" s="4"/>
      <c r="BZ306" s="4"/>
      <c r="CA306" s="4"/>
      <c r="CB306" s="4"/>
      <c r="CC306" s="4"/>
      <c r="CD306" s="4"/>
      <c r="CE306" s="4"/>
      <c r="CF306" s="4"/>
      <c r="CG306" s="4"/>
      <c r="CH306" s="4"/>
      <c r="CI306" s="4"/>
      <c r="CJ306" s="4"/>
      <c r="CK306" s="4"/>
      <c r="CL306" s="4"/>
      <c r="CM306" s="4"/>
      <c r="CN306" s="4"/>
      <c r="CO306" s="4"/>
      <c r="CP306" s="4"/>
      <c r="CQ306" s="4"/>
      <c r="CR306" s="4"/>
      <c r="CS306" s="4"/>
      <c r="CT306" s="4"/>
      <c r="CU306" s="4"/>
      <c r="CV306" s="4"/>
      <c r="CW306" s="4"/>
      <c r="CX306" s="4"/>
      <c r="CY306" s="4"/>
      <c r="CZ306" s="4"/>
      <c r="DA306" s="4"/>
      <c r="DB306" s="4"/>
      <c r="DC306" s="4"/>
      <c r="DD306" s="4"/>
      <c r="DE306" s="4"/>
      <c r="DF306" s="4"/>
      <c r="DG306" s="4"/>
      <c r="DH306" s="4"/>
      <c r="DI306" s="4"/>
      <c r="DJ306" s="4"/>
      <c r="DK306" s="4"/>
      <c r="DL306" s="4"/>
      <c r="DM306" s="4"/>
      <c r="DN306" s="4"/>
      <c r="DO306" s="4"/>
      <c r="DP306" s="4"/>
      <c r="DQ306" s="4"/>
      <c r="DR306" s="4"/>
      <c r="DS306" s="4"/>
      <c r="DT306" s="4"/>
      <c r="DU306" s="4"/>
      <c r="DV306" s="4"/>
      <c r="DW306" s="4"/>
      <c r="DX306" s="4"/>
      <c r="DY306" s="4"/>
      <c r="DZ306" s="4"/>
      <c r="EA306" s="4"/>
      <c r="EB306" s="4"/>
      <c r="EC306" s="4"/>
      <c r="ED306" s="4"/>
      <c r="EE306" s="4"/>
      <c r="EF306" s="4"/>
      <c r="EG306" s="4"/>
      <c r="EH306" s="4"/>
      <c r="EI306" s="4"/>
      <c r="EJ306" s="4"/>
      <c r="EK306" s="4"/>
      <c r="EL306" s="4"/>
      <c r="EM306" s="4"/>
      <c r="EN306" s="4"/>
      <c r="EO306" s="4"/>
      <c r="EP306" s="4"/>
      <c r="EQ306" s="4"/>
      <c r="ER306" s="4"/>
      <c r="ES306" s="4"/>
      <c r="ET306" s="4"/>
      <c r="EU306" s="4"/>
      <c r="EV306" s="4"/>
      <c r="EW306" s="4"/>
      <c r="EX306" s="4"/>
      <c r="EY306" s="4"/>
      <c r="EZ306" s="4"/>
      <c r="FA306" s="4"/>
      <c r="FB306" s="4"/>
      <c r="FC306" s="4"/>
    </row>
    <row r="307" spans="1:159" ht="15" customHeight="1">
      <c r="A307" s="6">
        <v>4</v>
      </c>
      <c r="B307" s="41" t="str">
        <f>VLOOKUP(Ruimtestaat[[#This Row],[Code]],Locaties[[Code]:[Locatie]],2,FALSE)</f>
        <v>Uilenhof</v>
      </c>
      <c r="C307" s="41" t="str">
        <f>VLOOKUP(Ruimtestaat[[#This Row],[Code]],Locaties[#All],3,FALSE)</f>
        <v>Oude Hoven 8</v>
      </c>
      <c r="D307" s="41" t="str">
        <f>VLOOKUP(Ruimtestaat[[#This Row],[Code]],Locaties[#All],4,FALSE)</f>
        <v>Gorinchem</v>
      </c>
      <c r="E307" s="32"/>
      <c r="F307" s="32" t="s">
        <v>279</v>
      </c>
      <c r="G307" s="126">
        <v>99</v>
      </c>
      <c r="H307" s="42" t="s">
        <v>674</v>
      </c>
      <c r="I307" s="6">
        <v>1</v>
      </c>
      <c r="J307" s="42" t="str">
        <f>VLOOKUP(Ruimtestaat[[#This Row],[Ruimte code]],Ruimtegroepen[[#All],[Code]:[Ruimte omschrijving]],2,FALSE)</f>
        <v>Magazijnen/bergingen</v>
      </c>
      <c r="K307" s="32" t="s">
        <v>18</v>
      </c>
      <c r="L307" s="34" t="s">
        <v>124</v>
      </c>
      <c r="M307" s="124">
        <v>1.8</v>
      </c>
      <c r="N307" s="32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4"/>
      <c r="BZ307" s="4"/>
      <c r="CA307" s="4"/>
      <c r="CB307" s="4"/>
      <c r="CC307" s="4"/>
      <c r="CD307" s="4"/>
      <c r="CE307" s="4"/>
      <c r="CF307" s="4"/>
      <c r="CG307" s="4"/>
      <c r="CH307" s="4"/>
      <c r="CI307" s="4"/>
      <c r="CJ307" s="4"/>
      <c r="CK307" s="4"/>
      <c r="CL307" s="4"/>
      <c r="CM307" s="4"/>
      <c r="CN307" s="4"/>
      <c r="CO307" s="4"/>
      <c r="CP307" s="4"/>
      <c r="CQ307" s="4"/>
      <c r="CR307" s="4"/>
      <c r="CS307" s="4"/>
      <c r="CT307" s="4"/>
      <c r="CU307" s="4"/>
      <c r="CV307" s="4"/>
      <c r="CW307" s="4"/>
      <c r="CX307" s="4"/>
      <c r="CY307" s="4"/>
      <c r="CZ307" s="4"/>
      <c r="DA307" s="4"/>
      <c r="DB307" s="4"/>
      <c r="DC307" s="4"/>
      <c r="DD307" s="4"/>
      <c r="DE307" s="4"/>
      <c r="DF307" s="4"/>
      <c r="DG307" s="4"/>
      <c r="DH307" s="4"/>
      <c r="DI307" s="4"/>
      <c r="DJ307" s="4"/>
      <c r="DK307" s="4"/>
      <c r="DL307" s="4"/>
      <c r="DM307" s="4"/>
      <c r="DN307" s="4"/>
      <c r="DO307" s="4"/>
      <c r="DP307" s="4"/>
      <c r="DQ307" s="4"/>
      <c r="DR307" s="4"/>
      <c r="DS307" s="4"/>
      <c r="DT307" s="4"/>
      <c r="DU307" s="4"/>
      <c r="DV307" s="4"/>
      <c r="DW307" s="4"/>
      <c r="DX307" s="4"/>
      <c r="DY307" s="4"/>
      <c r="DZ307" s="4"/>
      <c r="EA307" s="4"/>
      <c r="EB307" s="4"/>
      <c r="EC307" s="4"/>
      <c r="ED307" s="4"/>
      <c r="EE307" s="4"/>
      <c r="EF307" s="4"/>
      <c r="EG307" s="4"/>
      <c r="EH307" s="4"/>
      <c r="EI307" s="4"/>
      <c r="EJ307" s="4"/>
      <c r="EK307" s="4"/>
      <c r="EL307" s="4"/>
      <c r="EM307" s="4"/>
      <c r="EN307" s="4"/>
      <c r="EO307" s="4"/>
      <c r="EP307" s="4"/>
      <c r="EQ307" s="4"/>
      <c r="ER307" s="4"/>
      <c r="ES307" s="4"/>
      <c r="ET307" s="4"/>
      <c r="EU307" s="4"/>
      <c r="EV307" s="4"/>
      <c r="EW307" s="4"/>
      <c r="EX307" s="4"/>
      <c r="EY307" s="4"/>
      <c r="EZ307" s="4"/>
      <c r="FA307" s="4"/>
      <c r="FB307" s="4"/>
      <c r="FC307" s="4"/>
    </row>
    <row r="308" spans="1:159" ht="15" customHeight="1">
      <c r="A308" s="6">
        <v>4</v>
      </c>
      <c r="B308" s="41" t="str">
        <f>VLOOKUP(Ruimtestaat[[#This Row],[Code]],Locaties[[Code]:[Locatie]],2,FALSE)</f>
        <v>Uilenhof</v>
      </c>
      <c r="C308" s="41" t="str">
        <f>VLOOKUP(Ruimtestaat[[#This Row],[Code]],Locaties[#All],3,FALSE)</f>
        <v>Oude Hoven 8</v>
      </c>
      <c r="D308" s="41" t="str">
        <f>VLOOKUP(Ruimtestaat[[#This Row],[Code]],Locaties[#All],4,FALSE)</f>
        <v>Gorinchem</v>
      </c>
      <c r="E308" s="32"/>
      <c r="F308" s="32" t="s">
        <v>279</v>
      </c>
      <c r="G308" s="126">
        <v>100</v>
      </c>
      <c r="H308" s="42" t="s">
        <v>277</v>
      </c>
      <c r="I308" s="6">
        <v>6</v>
      </c>
      <c r="J308" s="42" t="str">
        <f>VLOOKUP(Ruimtestaat[[#This Row],[Ruimte code]],Ruimtegroepen[[#All],[Code]:[Ruimte omschrijving]],2,FALSE)</f>
        <v>Gangen/hallen</v>
      </c>
      <c r="K308" s="32" t="s">
        <v>18</v>
      </c>
      <c r="L308" s="34" t="s">
        <v>124</v>
      </c>
      <c r="M308" s="124">
        <v>79.7</v>
      </c>
      <c r="N308" s="32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  <c r="BX308" s="4"/>
      <c r="BY308" s="4"/>
      <c r="BZ308" s="4"/>
      <c r="CA308" s="4"/>
      <c r="CB308" s="4"/>
      <c r="CC308" s="4"/>
      <c r="CD308" s="4"/>
      <c r="CE308" s="4"/>
      <c r="CF308" s="4"/>
      <c r="CG308" s="4"/>
      <c r="CH308" s="4"/>
      <c r="CI308" s="4"/>
      <c r="CJ308" s="4"/>
      <c r="CK308" s="4"/>
      <c r="CL308" s="4"/>
      <c r="CM308" s="4"/>
      <c r="CN308" s="4"/>
      <c r="CO308" s="4"/>
      <c r="CP308" s="4"/>
      <c r="CQ308" s="4"/>
      <c r="CR308" s="4"/>
      <c r="CS308" s="4"/>
      <c r="CT308" s="4"/>
      <c r="CU308" s="4"/>
      <c r="CV308" s="4"/>
      <c r="CW308" s="4"/>
      <c r="CX308" s="4"/>
      <c r="CY308" s="4"/>
      <c r="CZ308" s="4"/>
      <c r="DA308" s="4"/>
      <c r="DB308" s="4"/>
      <c r="DC308" s="4"/>
      <c r="DD308" s="4"/>
      <c r="DE308" s="4"/>
      <c r="DF308" s="4"/>
      <c r="DG308" s="4"/>
      <c r="DH308" s="4"/>
      <c r="DI308" s="4"/>
      <c r="DJ308" s="4"/>
      <c r="DK308" s="4"/>
      <c r="DL308" s="4"/>
      <c r="DM308" s="4"/>
      <c r="DN308" s="4"/>
      <c r="DO308" s="4"/>
      <c r="DP308" s="4"/>
      <c r="DQ308" s="4"/>
      <c r="DR308" s="4"/>
      <c r="DS308" s="4"/>
      <c r="DT308" s="4"/>
      <c r="DU308" s="4"/>
      <c r="DV308" s="4"/>
      <c r="DW308" s="4"/>
      <c r="DX308" s="4"/>
      <c r="DY308" s="4"/>
      <c r="DZ308" s="4"/>
      <c r="EA308" s="4"/>
      <c r="EB308" s="4"/>
      <c r="EC308" s="4"/>
      <c r="ED308" s="4"/>
      <c r="EE308" s="4"/>
      <c r="EF308" s="4"/>
      <c r="EG308" s="4"/>
      <c r="EH308" s="4"/>
      <c r="EI308" s="4"/>
      <c r="EJ308" s="4"/>
      <c r="EK308" s="4"/>
      <c r="EL308" s="4"/>
      <c r="EM308" s="4"/>
      <c r="EN308" s="4"/>
      <c r="EO308" s="4"/>
      <c r="EP308" s="4"/>
      <c r="EQ308" s="4"/>
      <c r="ER308" s="4"/>
      <c r="ES308" s="4"/>
      <c r="ET308" s="4"/>
      <c r="EU308" s="4"/>
      <c r="EV308" s="4"/>
      <c r="EW308" s="4"/>
      <c r="EX308" s="4"/>
      <c r="EY308" s="4"/>
      <c r="EZ308" s="4"/>
      <c r="FA308" s="4"/>
      <c r="FB308" s="4"/>
      <c r="FC308" s="4"/>
    </row>
    <row r="309" spans="1:159" ht="15" customHeight="1">
      <c r="A309" s="6">
        <v>4</v>
      </c>
      <c r="B309" s="41" t="str">
        <f>VLOOKUP(Ruimtestaat[[#This Row],[Code]],Locaties[[Code]:[Locatie]],2,FALSE)</f>
        <v>Uilenhof</v>
      </c>
      <c r="C309" s="41" t="str">
        <f>VLOOKUP(Ruimtestaat[[#This Row],[Code]],Locaties[#All],3,FALSE)</f>
        <v>Oude Hoven 8</v>
      </c>
      <c r="D309" s="41" t="str">
        <f>VLOOKUP(Ruimtestaat[[#This Row],[Code]],Locaties[#All],4,FALSE)</f>
        <v>Gorinchem</v>
      </c>
      <c r="E309" s="32"/>
      <c r="F309" s="32" t="s">
        <v>279</v>
      </c>
      <c r="G309" s="126">
        <v>101</v>
      </c>
      <c r="H309" s="42" t="s">
        <v>735</v>
      </c>
      <c r="I309" s="6">
        <v>9</v>
      </c>
      <c r="J309" s="42" t="str">
        <f>VLOOKUP(Ruimtestaat[[#This Row],[Ruimte code]],Ruimtegroepen[[#All],[Code]:[Ruimte omschrijving]],2,FALSE)</f>
        <v>Bibliotheek/OLC</v>
      </c>
      <c r="K309" s="32" t="s">
        <v>18</v>
      </c>
      <c r="L309" s="34" t="s">
        <v>124</v>
      </c>
      <c r="M309" s="124">
        <v>90</v>
      </c>
      <c r="N309" s="32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  <c r="BX309" s="4"/>
      <c r="BY309" s="4"/>
      <c r="BZ309" s="4"/>
      <c r="CA309" s="4"/>
      <c r="CB309" s="4"/>
      <c r="CC309" s="4"/>
      <c r="CD309" s="4"/>
      <c r="CE309" s="4"/>
      <c r="CF309" s="4"/>
      <c r="CG309" s="4"/>
      <c r="CH309" s="4"/>
      <c r="CI309" s="4"/>
      <c r="CJ309" s="4"/>
      <c r="CK309" s="4"/>
      <c r="CL309" s="4"/>
      <c r="CM309" s="4"/>
      <c r="CN309" s="4"/>
      <c r="CO309" s="4"/>
      <c r="CP309" s="4"/>
      <c r="CQ309" s="4"/>
      <c r="CR309" s="4"/>
      <c r="CS309" s="4"/>
      <c r="CT309" s="4"/>
      <c r="CU309" s="4"/>
      <c r="CV309" s="4"/>
      <c r="CW309" s="4"/>
      <c r="CX309" s="4"/>
      <c r="CY309" s="4"/>
      <c r="CZ309" s="4"/>
      <c r="DA309" s="4"/>
      <c r="DB309" s="4"/>
      <c r="DC309" s="4"/>
      <c r="DD309" s="4"/>
      <c r="DE309" s="4"/>
      <c r="DF309" s="4"/>
      <c r="DG309" s="4"/>
      <c r="DH309" s="4"/>
      <c r="DI309" s="4"/>
      <c r="DJ309" s="4"/>
      <c r="DK309" s="4"/>
      <c r="DL309" s="4"/>
      <c r="DM309" s="4"/>
      <c r="DN309" s="4"/>
      <c r="DO309" s="4"/>
      <c r="DP309" s="4"/>
      <c r="DQ309" s="4"/>
      <c r="DR309" s="4"/>
      <c r="DS309" s="4"/>
      <c r="DT309" s="4"/>
      <c r="DU309" s="4"/>
      <c r="DV309" s="4"/>
      <c r="DW309" s="4"/>
      <c r="DX309" s="4"/>
      <c r="DY309" s="4"/>
      <c r="DZ309" s="4"/>
      <c r="EA309" s="4"/>
      <c r="EB309" s="4"/>
      <c r="EC309" s="4"/>
      <c r="ED309" s="4"/>
      <c r="EE309" s="4"/>
      <c r="EF309" s="4"/>
      <c r="EG309" s="4"/>
      <c r="EH309" s="4"/>
      <c r="EI309" s="4"/>
      <c r="EJ309" s="4"/>
      <c r="EK309" s="4"/>
      <c r="EL309" s="4"/>
      <c r="EM309" s="4"/>
      <c r="EN309" s="4"/>
      <c r="EO309" s="4"/>
      <c r="EP309" s="4"/>
      <c r="EQ309" s="4"/>
      <c r="ER309" s="4"/>
      <c r="ES309" s="4"/>
      <c r="ET309" s="4"/>
      <c r="EU309" s="4"/>
      <c r="EV309" s="4"/>
      <c r="EW309" s="4"/>
      <c r="EX309" s="4"/>
      <c r="EY309" s="4"/>
      <c r="EZ309" s="4"/>
      <c r="FA309" s="4"/>
      <c r="FB309" s="4"/>
      <c r="FC309" s="4"/>
    </row>
    <row r="310" spans="1:159" ht="15" customHeight="1">
      <c r="A310" s="6">
        <v>4</v>
      </c>
      <c r="B310" s="41" t="str">
        <f>VLOOKUP(Ruimtestaat[[#This Row],[Code]],Locaties[[Code]:[Locatie]],2,FALSE)</f>
        <v>Uilenhof</v>
      </c>
      <c r="C310" s="41" t="str">
        <f>VLOOKUP(Ruimtestaat[[#This Row],[Code]],Locaties[#All],3,FALSE)</f>
        <v>Oude Hoven 8</v>
      </c>
      <c r="D310" s="41" t="str">
        <f>VLOOKUP(Ruimtestaat[[#This Row],[Code]],Locaties[#All],4,FALSE)</f>
        <v>Gorinchem</v>
      </c>
      <c r="E310" s="32"/>
      <c r="F310" s="32" t="s">
        <v>279</v>
      </c>
      <c r="G310" s="126">
        <v>102</v>
      </c>
      <c r="H310" s="42" t="s">
        <v>736</v>
      </c>
      <c r="I310" s="6">
        <v>6</v>
      </c>
      <c r="J310" s="42" t="str">
        <f>VLOOKUP(Ruimtestaat[[#This Row],[Ruimte code]],Ruimtegroepen[[#All],[Code]:[Ruimte omschrijving]],2,FALSE)</f>
        <v>Gangen/hallen</v>
      </c>
      <c r="K310" s="32" t="s">
        <v>18</v>
      </c>
      <c r="L310" s="34" t="s">
        <v>124</v>
      </c>
      <c r="M310" s="124">
        <v>54.9</v>
      </c>
      <c r="N310" s="32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  <c r="BX310" s="4"/>
      <c r="BY310" s="4"/>
      <c r="BZ310" s="4"/>
      <c r="CA310" s="4"/>
      <c r="CB310" s="4"/>
      <c r="CC310" s="4"/>
      <c r="CD310" s="4"/>
      <c r="CE310" s="4"/>
      <c r="CF310" s="4"/>
      <c r="CG310" s="4"/>
      <c r="CH310" s="4"/>
      <c r="CI310" s="4"/>
      <c r="CJ310" s="4"/>
      <c r="CK310" s="4"/>
      <c r="CL310" s="4"/>
      <c r="CM310" s="4"/>
      <c r="CN310" s="4"/>
      <c r="CO310" s="4"/>
      <c r="CP310" s="4"/>
      <c r="CQ310" s="4"/>
      <c r="CR310" s="4"/>
      <c r="CS310" s="4"/>
      <c r="CT310" s="4"/>
      <c r="CU310" s="4"/>
      <c r="CV310" s="4"/>
      <c r="CW310" s="4"/>
      <c r="CX310" s="4"/>
      <c r="CY310" s="4"/>
      <c r="CZ310" s="4"/>
      <c r="DA310" s="4"/>
      <c r="DB310" s="4"/>
      <c r="DC310" s="4"/>
      <c r="DD310" s="4"/>
      <c r="DE310" s="4"/>
      <c r="DF310" s="4"/>
      <c r="DG310" s="4"/>
      <c r="DH310" s="4"/>
      <c r="DI310" s="4"/>
      <c r="DJ310" s="4"/>
      <c r="DK310" s="4"/>
      <c r="DL310" s="4"/>
      <c r="DM310" s="4"/>
      <c r="DN310" s="4"/>
      <c r="DO310" s="4"/>
      <c r="DP310" s="4"/>
      <c r="DQ310" s="4"/>
      <c r="DR310" s="4"/>
      <c r="DS310" s="4"/>
      <c r="DT310" s="4"/>
      <c r="DU310" s="4"/>
      <c r="DV310" s="4"/>
      <c r="DW310" s="4"/>
      <c r="DX310" s="4"/>
      <c r="DY310" s="4"/>
      <c r="DZ310" s="4"/>
      <c r="EA310" s="4"/>
      <c r="EB310" s="4"/>
      <c r="EC310" s="4"/>
      <c r="ED310" s="4"/>
      <c r="EE310" s="4"/>
      <c r="EF310" s="4"/>
      <c r="EG310" s="4"/>
      <c r="EH310" s="4"/>
      <c r="EI310" s="4"/>
      <c r="EJ310" s="4"/>
      <c r="EK310" s="4"/>
      <c r="EL310" s="4"/>
      <c r="EM310" s="4"/>
      <c r="EN310" s="4"/>
      <c r="EO310" s="4"/>
      <c r="EP310" s="4"/>
      <c r="EQ310" s="4"/>
      <c r="ER310" s="4"/>
      <c r="ES310" s="4"/>
      <c r="ET310" s="4"/>
      <c r="EU310" s="4"/>
      <c r="EV310" s="4"/>
      <c r="EW310" s="4"/>
      <c r="EX310" s="4"/>
      <c r="EY310" s="4"/>
      <c r="EZ310" s="4"/>
      <c r="FA310" s="4"/>
      <c r="FB310" s="4"/>
      <c r="FC310" s="4"/>
    </row>
    <row r="311" spans="1:159" ht="15" customHeight="1">
      <c r="A311" s="6">
        <v>4</v>
      </c>
      <c r="B311" s="41" t="str">
        <f>VLOOKUP(Ruimtestaat[[#This Row],[Code]],Locaties[[Code]:[Locatie]],2,FALSE)</f>
        <v>Uilenhof</v>
      </c>
      <c r="C311" s="41" t="str">
        <f>VLOOKUP(Ruimtestaat[[#This Row],[Code]],Locaties[#All],3,FALSE)</f>
        <v>Oude Hoven 8</v>
      </c>
      <c r="D311" s="41" t="str">
        <f>VLOOKUP(Ruimtestaat[[#This Row],[Code]],Locaties[#All],4,FALSE)</f>
        <v>Gorinchem</v>
      </c>
      <c r="E311" s="32"/>
      <c r="F311" s="32" t="s">
        <v>279</v>
      </c>
      <c r="G311" s="126">
        <v>103</v>
      </c>
      <c r="H311" s="42" t="s">
        <v>128</v>
      </c>
      <c r="I311" s="6">
        <v>6</v>
      </c>
      <c r="J311" s="42" t="str">
        <f>VLOOKUP(Ruimtestaat[[#This Row],[Ruimte code]],Ruimtegroepen[[#All],[Code]:[Ruimte omschrijving]],2,FALSE)</f>
        <v>Gangen/hallen</v>
      </c>
      <c r="K311" s="32" t="s">
        <v>18</v>
      </c>
      <c r="L311" s="34" t="s">
        <v>124</v>
      </c>
      <c r="M311" s="124">
        <v>6.2</v>
      </c>
      <c r="N311" s="32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4"/>
      <c r="CD311" s="4"/>
      <c r="CE311" s="4"/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4"/>
      <c r="CV311" s="4"/>
      <c r="CW311" s="4"/>
      <c r="CX311" s="4"/>
      <c r="CY311" s="4"/>
      <c r="CZ311" s="4"/>
      <c r="DA311" s="4"/>
      <c r="DB311" s="4"/>
      <c r="DC311" s="4"/>
      <c r="DD311" s="4"/>
      <c r="DE311" s="4"/>
      <c r="DF311" s="4"/>
      <c r="DG311" s="4"/>
      <c r="DH311" s="4"/>
      <c r="DI311" s="4"/>
      <c r="DJ311" s="4"/>
      <c r="DK311" s="4"/>
      <c r="DL311" s="4"/>
      <c r="DM311" s="4"/>
      <c r="DN311" s="4"/>
      <c r="DO311" s="4"/>
      <c r="DP311" s="4"/>
      <c r="DQ311" s="4"/>
      <c r="DR311" s="4"/>
      <c r="DS311" s="4"/>
      <c r="DT311" s="4"/>
      <c r="DU311" s="4"/>
      <c r="DV311" s="4"/>
      <c r="DW311" s="4"/>
      <c r="DX311" s="4"/>
      <c r="DY311" s="4"/>
      <c r="DZ311" s="4"/>
      <c r="EA311" s="4"/>
      <c r="EB311" s="4"/>
      <c r="EC311" s="4"/>
      <c r="ED311" s="4"/>
      <c r="EE311" s="4"/>
      <c r="EF311" s="4"/>
      <c r="EG311" s="4"/>
      <c r="EH311" s="4"/>
      <c r="EI311" s="4"/>
      <c r="EJ311" s="4"/>
      <c r="EK311" s="4"/>
      <c r="EL311" s="4"/>
      <c r="EM311" s="4"/>
      <c r="EN311" s="4"/>
      <c r="EO311" s="4"/>
      <c r="EP311" s="4"/>
      <c r="EQ311" s="4"/>
      <c r="ER311" s="4"/>
      <c r="ES311" s="4"/>
      <c r="ET311" s="4"/>
      <c r="EU311" s="4"/>
      <c r="EV311" s="4"/>
      <c r="EW311" s="4"/>
      <c r="EX311" s="4"/>
      <c r="EY311" s="4"/>
      <c r="EZ311" s="4"/>
      <c r="FA311" s="4"/>
      <c r="FB311" s="4"/>
      <c r="FC311" s="4"/>
    </row>
    <row r="312" spans="1:159" ht="15" customHeight="1">
      <c r="A312" s="6">
        <v>4</v>
      </c>
      <c r="B312" s="41" t="str">
        <f>VLOOKUP(Ruimtestaat[[#This Row],[Code]],Locaties[[Code]:[Locatie]],2,FALSE)</f>
        <v>Uilenhof</v>
      </c>
      <c r="C312" s="41" t="str">
        <f>VLOOKUP(Ruimtestaat[[#This Row],[Code]],Locaties[#All],3,FALSE)</f>
        <v>Oude Hoven 8</v>
      </c>
      <c r="D312" s="41" t="str">
        <f>VLOOKUP(Ruimtestaat[[#This Row],[Code]],Locaties[#All],4,FALSE)</f>
        <v>Gorinchem</v>
      </c>
      <c r="E312" s="32"/>
      <c r="F312" s="32" t="s">
        <v>279</v>
      </c>
      <c r="G312" s="126" t="s">
        <v>714</v>
      </c>
      <c r="H312" s="42" t="s">
        <v>737</v>
      </c>
      <c r="I312" s="6">
        <v>2</v>
      </c>
      <c r="J312" s="42" t="str">
        <f>VLOOKUP(Ruimtestaat[[#This Row],[Ruimte code]],Ruimtegroepen[[#All],[Code]:[Ruimte omschrijving]],2,FALSE)</f>
        <v>Kantoren</v>
      </c>
      <c r="K312" s="32" t="s">
        <v>17</v>
      </c>
      <c r="L312" s="34" t="s">
        <v>740</v>
      </c>
      <c r="M312" s="124">
        <v>9.3000000000000007</v>
      </c>
      <c r="N312" s="32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  <c r="CE312" s="4"/>
      <c r="CF312" s="4"/>
      <c r="CG312" s="4"/>
      <c r="CH312" s="4"/>
      <c r="CI312" s="4"/>
      <c r="CJ312" s="4"/>
      <c r="CK312" s="4"/>
      <c r="CL312" s="4"/>
      <c r="CM312" s="4"/>
      <c r="CN312" s="4"/>
      <c r="CO312" s="4"/>
      <c r="CP312" s="4"/>
      <c r="CQ312" s="4"/>
      <c r="CR312" s="4"/>
      <c r="CS312" s="4"/>
      <c r="CT312" s="4"/>
      <c r="CU312" s="4"/>
      <c r="CV312" s="4"/>
      <c r="CW312" s="4"/>
      <c r="CX312" s="4"/>
      <c r="CY312" s="4"/>
      <c r="CZ312" s="4"/>
      <c r="DA312" s="4"/>
      <c r="DB312" s="4"/>
      <c r="DC312" s="4"/>
      <c r="DD312" s="4"/>
      <c r="DE312" s="4"/>
      <c r="DF312" s="4"/>
      <c r="DG312" s="4"/>
      <c r="DH312" s="4"/>
      <c r="DI312" s="4"/>
      <c r="DJ312" s="4"/>
      <c r="DK312" s="4"/>
      <c r="DL312" s="4"/>
      <c r="DM312" s="4"/>
      <c r="DN312" s="4"/>
      <c r="DO312" s="4"/>
      <c r="DP312" s="4"/>
      <c r="DQ312" s="4"/>
      <c r="DR312" s="4"/>
      <c r="DS312" s="4"/>
      <c r="DT312" s="4"/>
      <c r="DU312" s="4"/>
      <c r="DV312" s="4"/>
      <c r="DW312" s="4"/>
      <c r="DX312" s="4"/>
      <c r="DY312" s="4"/>
      <c r="DZ312" s="4"/>
      <c r="EA312" s="4"/>
      <c r="EB312" s="4"/>
      <c r="EC312" s="4"/>
      <c r="ED312" s="4"/>
      <c r="EE312" s="4"/>
      <c r="EF312" s="4"/>
      <c r="EG312" s="4"/>
      <c r="EH312" s="4"/>
      <c r="EI312" s="4"/>
      <c r="EJ312" s="4"/>
      <c r="EK312" s="4"/>
      <c r="EL312" s="4"/>
      <c r="EM312" s="4"/>
      <c r="EN312" s="4"/>
      <c r="EO312" s="4"/>
      <c r="EP312" s="4"/>
      <c r="EQ312" s="4"/>
      <c r="ER312" s="4"/>
      <c r="ES312" s="4"/>
      <c r="ET312" s="4"/>
      <c r="EU312" s="4"/>
      <c r="EV312" s="4"/>
      <c r="EW312" s="4"/>
      <c r="EX312" s="4"/>
      <c r="EY312" s="4"/>
      <c r="EZ312" s="4"/>
      <c r="FA312" s="4"/>
      <c r="FB312" s="4"/>
      <c r="FC312" s="4"/>
    </row>
    <row r="313" spans="1:159" ht="15" customHeight="1">
      <c r="A313" s="6">
        <v>4</v>
      </c>
      <c r="B313" s="41" t="str">
        <f>VLOOKUP(Ruimtestaat[[#This Row],[Code]],Locaties[[Code]:[Locatie]],2,FALSE)</f>
        <v>Uilenhof</v>
      </c>
      <c r="C313" s="41" t="str">
        <f>VLOOKUP(Ruimtestaat[[#This Row],[Code]],Locaties[#All],3,FALSE)</f>
        <v>Oude Hoven 8</v>
      </c>
      <c r="D313" s="41" t="str">
        <f>VLOOKUP(Ruimtestaat[[#This Row],[Code]],Locaties[#All],4,FALSE)</f>
        <v>Gorinchem</v>
      </c>
      <c r="E313" s="32"/>
      <c r="F313" s="32" t="s">
        <v>279</v>
      </c>
      <c r="G313" s="126" t="s">
        <v>715</v>
      </c>
      <c r="H313" s="42" t="s">
        <v>738</v>
      </c>
      <c r="I313" s="6">
        <v>14</v>
      </c>
      <c r="J313" s="42" t="str">
        <f>VLOOKUP(Ruimtestaat[[#This Row],[Ruimte code]],Ruimtegroepen[[#All],[Code]:[Ruimte omschrijving]],2,FALSE)</f>
        <v>Praktijklokalen</v>
      </c>
      <c r="K313" s="32" t="s">
        <v>18</v>
      </c>
      <c r="L313" s="34" t="s">
        <v>696</v>
      </c>
      <c r="M313" s="124">
        <v>27.5</v>
      </c>
      <c r="N313" s="32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  <c r="BX313" s="4"/>
      <c r="BY313" s="4"/>
      <c r="BZ313" s="4"/>
      <c r="CA313" s="4"/>
      <c r="CB313" s="4"/>
      <c r="CC313" s="4"/>
      <c r="CD313" s="4"/>
      <c r="CE313" s="4"/>
      <c r="CF313" s="4"/>
      <c r="CG313" s="4"/>
      <c r="CH313" s="4"/>
      <c r="CI313" s="4"/>
      <c r="CJ313" s="4"/>
      <c r="CK313" s="4"/>
      <c r="CL313" s="4"/>
      <c r="CM313" s="4"/>
      <c r="CN313" s="4"/>
      <c r="CO313" s="4"/>
      <c r="CP313" s="4"/>
      <c r="CQ313" s="4"/>
      <c r="CR313" s="4"/>
      <c r="CS313" s="4"/>
      <c r="CT313" s="4"/>
      <c r="CU313" s="4"/>
      <c r="CV313" s="4"/>
      <c r="CW313" s="4"/>
      <c r="CX313" s="4"/>
      <c r="CY313" s="4"/>
      <c r="CZ313" s="4"/>
      <c r="DA313" s="4"/>
      <c r="DB313" s="4"/>
      <c r="DC313" s="4"/>
      <c r="DD313" s="4"/>
      <c r="DE313" s="4"/>
      <c r="DF313" s="4"/>
      <c r="DG313" s="4"/>
      <c r="DH313" s="4"/>
      <c r="DI313" s="4"/>
      <c r="DJ313" s="4"/>
      <c r="DK313" s="4"/>
      <c r="DL313" s="4"/>
      <c r="DM313" s="4"/>
      <c r="DN313" s="4"/>
      <c r="DO313" s="4"/>
      <c r="DP313" s="4"/>
      <c r="DQ313" s="4"/>
      <c r="DR313" s="4"/>
      <c r="DS313" s="4"/>
      <c r="DT313" s="4"/>
      <c r="DU313" s="4"/>
      <c r="DV313" s="4"/>
      <c r="DW313" s="4"/>
      <c r="DX313" s="4"/>
      <c r="DY313" s="4"/>
      <c r="DZ313" s="4"/>
      <c r="EA313" s="4"/>
      <c r="EB313" s="4"/>
      <c r="EC313" s="4"/>
      <c r="ED313" s="4"/>
      <c r="EE313" s="4"/>
      <c r="EF313" s="4"/>
      <c r="EG313" s="4"/>
      <c r="EH313" s="4"/>
      <c r="EI313" s="4"/>
      <c r="EJ313" s="4"/>
      <c r="EK313" s="4"/>
      <c r="EL313" s="4"/>
      <c r="EM313" s="4"/>
      <c r="EN313" s="4"/>
      <c r="EO313" s="4"/>
      <c r="EP313" s="4"/>
      <c r="EQ313" s="4"/>
      <c r="ER313" s="4"/>
      <c r="ES313" s="4"/>
      <c r="ET313" s="4"/>
      <c r="EU313" s="4"/>
      <c r="EV313" s="4"/>
      <c r="EW313" s="4"/>
      <c r="EX313" s="4"/>
      <c r="EY313" s="4"/>
      <c r="EZ313" s="4"/>
      <c r="FA313" s="4"/>
      <c r="FB313" s="4"/>
      <c r="FC313" s="4"/>
    </row>
    <row r="314" spans="1:159" ht="15" customHeight="1">
      <c r="A314" s="6">
        <v>4</v>
      </c>
      <c r="B314" s="41" t="str">
        <f>VLOOKUP(Ruimtestaat[[#This Row],[Code]],Locaties[[Code]:[Locatie]],2,FALSE)</f>
        <v>Uilenhof</v>
      </c>
      <c r="C314" s="41" t="str">
        <f>VLOOKUP(Ruimtestaat[[#This Row],[Code]],Locaties[#All],3,FALSE)</f>
        <v>Oude Hoven 8</v>
      </c>
      <c r="D314" s="41" t="str">
        <f>VLOOKUP(Ruimtestaat[[#This Row],[Code]],Locaties[#All],4,FALSE)</f>
        <v>Gorinchem</v>
      </c>
      <c r="E314" s="32"/>
      <c r="F314" s="32" t="s">
        <v>279</v>
      </c>
      <c r="G314" s="126" t="s">
        <v>716</v>
      </c>
      <c r="H314" s="42" t="s">
        <v>739</v>
      </c>
      <c r="I314" s="6">
        <v>14</v>
      </c>
      <c r="J314" s="42" t="str">
        <f>VLOOKUP(Ruimtestaat[[#This Row],[Ruimte code]],Ruimtegroepen[[#All],[Code]:[Ruimte omschrijving]],2,FALSE)</f>
        <v>Praktijklokalen</v>
      </c>
      <c r="K314" s="32" t="s">
        <v>18</v>
      </c>
      <c r="L314" s="34" t="s">
        <v>696</v>
      </c>
      <c r="M314" s="124">
        <v>221.6</v>
      </c>
      <c r="N314" s="32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  <c r="BX314" s="4"/>
      <c r="BY314" s="4"/>
      <c r="BZ314" s="4"/>
      <c r="CA314" s="4"/>
      <c r="CB314" s="4"/>
      <c r="CC314" s="4"/>
      <c r="CD314" s="4"/>
      <c r="CE314" s="4"/>
      <c r="CF314" s="4"/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4"/>
      <c r="CV314" s="4"/>
      <c r="CW314" s="4"/>
      <c r="CX314" s="4"/>
      <c r="CY314" s="4"/>
      <c r="CZ314" s="4"/>
      <c r="DA314" s="4"/>
      <c r="DB314" s="4"/>
      <c r="DC314" s="4"/>
      <c r="DD314" s="4"/>
      <c r="DE314" s="4"/>
      <c r="DF314" s="4"/>
      <c r="DG314" s="4"/>
      <c r="DH314" s="4"/>
      <c r="DI314" s="4"/>
      <c r="DJ314" s="4"/>
      <c r="DK314" s="4"/>
      <c r="DL314" s="4"/>
      <c r="DM314" s="4"/>
      <c r="DN314" s="4"/>
      <c r="DO314" s="4"/>
      <c r="DP314" s="4"/>
      <c r="DQ314" s="4"/>
      <c r="DR314" s="4"/>
      <c r="DS314" s="4"/>
      <c r="DT314" s="4"/>
      <c r="DU314" s="4"/>
      <c r="DV314" s="4"/>
      <c r="DW314" s="4"/>
      <c r="DX314" s="4"/>
      <c r="DY314" s="4"/>
      <c r="DZ314" s="4"/>
      <c r="EA314" s="4"/>
      <c r="EB314" s="4"/>
      <c r="EC314" s="4"/>
      <c r="ED314" s="4"/>
      <c r="EE314" s="4"/>
      <c r="EF314" s="4"/>
      <c r="EG314" s="4"/>
      <c r="EH314" s="4"/>
      <c r="EI314" s="4"/>
      <c r="EJ314" s="4"/>
      <c r="EK314" s="4"/>
      <c r="EL314" s="4"/>
      <c r="EM314" s="4"/>
      <c r="EN314" s="4"/>
      <c r="EO314" s="4"/>
      <c r="EP314" s="4"/>
      <c r="EQ314" s="4"/>
      <c r="ER314" s="4"/>
      <c r="ES314" s="4"/>
      <c r="ET314" s="4"/>
      <c r="EU314" s="4"/>
      <c r="EV314" s="4"/>
      <c r="EW314" s="4"/>
      <c r="EX314" s="4"/>
      <c r="EY314" s="4"/>
      <c r="EZ314" s="4"/>
      <c r="FA314" s="4"/>
      <c r="FB314" s="4"/>
      <c r="FC314" s="4"/>
    </row>
    <row r="315" spans="1:159" ht="15" customHeight="1">
      <c r="A315" s="6">
        <v>4</v>
      </c>
      <c r="B315" s="41" t="str">
        <f>VLOOKUP(Ruimtestaat[[#This Row],[Code]],Locaties[[Code]:[Locatie]],2,FALSE)</f>
        <v>Uilenhof</v>
      </c>
      <c r="C315" s="41" t="str">
        <f>VLOOKUP(Ruimtestaat[[#This Row],[Code]],Locaties[#All],3,FALSE)</f>
        <v>Oude Hoven 8</v>
      </c>
      <c r="D315" s="41" t="str">
        <f>VLOOKUP(Ruimtestaat[[#This Row],[Code]],Locaties[#All],4,FALSE)</f>
        <v>Gorinchem</v>
      </c>
      <c r="E315" s="32"/>
      <c r="F315" s="32" t="s">
        <v>279</v>
      </c>
      <c r="G315" s="126" t="s">
        <v>717</v>
      </c>
      <c r="H315" s="42" t="s">
        <v>720</v>
      </c>
      <c r="I315" s="6">
        <v>13</v>
      </c>
      <c r="J315" s="42" t="str">
        <f>VLOOKUP(Ruimtestaat[[#This Row],[Ruimte code]],Ruimtegroepen[[#All],[Code]:[Ruimte omschrijving]],2,FALSE)</f>
        <v>Personeelskamer</v>
      </c>
      <c r="K315" s="32" t="s">
        <v>18</v>
      </c>
      <c r="L315" s="34" t="s">
        <v>124</v>
      </c>
      <c r="M315" s="124">
        <v>15.2</v>
      </c>
      <c r="N315" s="32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  <c r="BX315" s="4"/>
      <c r="BY315" s="4"/>
      <c r="BZ315" s="4"/>
      <c r="CA315" s="4"/>
      <c r="CB315" s="4"/>
      <c r="CC315" s="4"/>
      <c r="CD315" s="4"/>
      <c r="CE315" s="4"/>
      <c r="CF315" s="4"/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4"/>
      <c r="CS315" s="4"/>
      <c r="CT315" s="4"/>
      <c r="CU315" s="4"/>
      <c r="CV315" s="4"/>
      <c r="CW315" s="4"/>
      <c r="CX315" s="4"/>
      <c r="CY315" s="4"/>
      <c r="CZ315" s="4"/>
      <c r="DA315" s="4"/>
      <c r="DB315" s="4"/>
      <c r="DC315" s="4"/>
      <c r="DD315" s="4"/>
      <c r="DE315" s="4"/>
      <c r="DF315" s="4"/>
      <c r="DG315" s="4"/>
      <c r="DH315" s="4"/>
      <c r="DI315" s="4"/>
      <c r="DJ315" s="4"/>
      <c r="DK315" s="4"/>
      <c r="DL315" s="4"/>
      <c r="DM315" s="4"/>
      <c r="DN315" s="4"/>
      <c r="DO315" s="4"/>
      <c r="DP315" s="4"/>
      <c r="DQ315" s="4"/>
      <c r="DR315" s="4"/>
      <c r="DS315" s="4"/>
      <c r="DT315" s="4"/>
      <c r="DU315" s="4"/>
      <c r="DV315" s="4"/>
      <c r="DW315" s="4"/>
      <c r="DX315" s="4"/>
      <c r="DY315" s="4"/>
      <c r="DZ315" s="4"/>
      <c r="EA315" s="4"/>
      <c r="EB315" s="4"/>
      <c r="EC315" s="4"/>
      <c r="ED315" s="4"/>
      <c r="EE315" s="4"/>
      <c r="EF315" s="4"/>
      <c r="EG315" s="4"/>
      <c r="EH315" s="4"/>
      <c r="EI315" s="4"/>
      <c r="EJ315" s="4"/>
      <c r="EK315" s="4"/>
      <c r="EL315" s="4"/>
      <c r="EM315" s="4"/>
      <c r="EN315" s="4"/>
      <c r="EO315" s="4"/>
      <c r="EP315" s="4"/>
      <c r="EQ315" s="4"/>
      <c r="ER315" s="4"/>
      <c r="ES315" s="4"/>
      <c r="ET315" s="4"/>
      <c r="EU315" s="4"/>
      <c r="EV315" s="4"/>
      <c r="EW315" s="4"/>
      <c r="EX315" s="4"/>
      <c r="EY315" s="4"/>
      <c r="EZ315" s="4"/>
      <c r="FA315" s="4"/>
      <c r="FB315" s="4"/>
      <c r="FC315" s="4"/>
    </row>
    <row r="316" spans="1:159" ht="15" customHeight="1">
      <c r="A316" s="6">
        <v>4</v>
      </c>
      <c r="B316" s="41" t="str">
        <f>VLOOKUP(Ruimtestaat[[#This Row],[Code]],Locaties[[Code]:[Locatie]],2,FALSE)</f>
        <v>Uilenhof</v>
      </c>
      <c r="C316" s="41" t="str">
        <f>VLOOKUP(Ruimtestaat[[#This Row],[Code]],Locaties[#All],3,FALSE)</f>
        <v>Oude Hoven 8</v>
      </c>
      <c r="D316" s="41" t="str">
        <f>VLOOKUP(Ruimtestaat[[#This Row],[Code]],Locaties[#All],4,FALSE)</f>
        <v>Gorinchem</v>
      </c>
      <c r="E316" s="32"/>
      <c r="F316" s="32" t="s">
        <v>279</v>
      </c>
      <c r="G316" s="126">
        <v>111</v>
      </c>
      <c r="H316" s="42" t="s">
        <v>674</v>
      </c>
      <c r="I316" s="6">
        <v>1</v>
      </c>
      <c r="J316" s="42" t="str">
        <f>VLOOKUP(Ruimtestaat[[#This Row],[Ruimte code]],Ruimtegroepen[[#All],[Code]:[Ruimte omschrijving]],2,FALSE)</f>
        <v>Magazijnen/bergingen</v>
      </c>
      <c r="K316" s="32" t="s">
        <v>18</v>
      </c>
      <c r="L316" s="34" t="s">
        <v>124</v>
      </c>
      <c r="M316" s="124">
        <v>17</v>
      </c>
      <c r="N316" s="32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  <c r="BX316" s="4"/>
      <c r="BY316" s="4"/>
      <c r="BZ316" s="4"/>
      <c r="CA316" s="4"/>
      <c r="CB316" s="4"/>
      <c r="CC316" s="4"/>
      <c r="CD316" s="4"/>
      <c r="CE316" s="4"/>
      <c r="CF316" s="4"/>
      <c r="CG316" s="4"/>
      <c r="CH316" s="4"/>
      <c r="CI316" s="4"/>
      <c r="CJ316" s="4"/>
      <c r="CK316" s="4"/>
      <c r="CL316" s="4"/>
      <c r="CM316" s="4"/>
      <c r="CN316" s="4"/>
      <c r="CO316" s="4"/>
      <c r="CP316" s="4"/>
      <c r="CQ316" s="4"/>
      <c r="CR316" s="4"/>
      <c r="CS316" s="4"/>
      <c r="CT316" s="4"/>
      <c r="CU316" s="4"/>
      <c r="CV316" s="4"/>
      <c r="CW316" s="4"/>
      <c r="CX316" s="4"/>
      <c r="CY316" s="4"/>
      <c r="CZ316" s="4"/>
      <c r="DA316" s="4"/>
      <c r="DB316" s="4"/>
      <c r="DC316" s="4"/>
      <c r="DD316" s="4"/>
      <c r="DE316" s="4"/>
      <c r="DF316" s="4"/>
      <c r="DG316" s="4"/>
      <c r="DH316" s="4"/>
      <c r="DI316" s="4"/>
      <c r="DJ316" s="4"/>
      <c r="DK316" s="4"/>
      <c r="DL316" s="4"/>
      <c r="DM316" s="4"/>
      <c r="DN316" s="4"/>
      <c r="DO316" s="4"/>
      <c r="DP316" s="4"/>
      <c r="DQ316" s="4"/>
      <c r="DR316" s="4"/>
      <c r="DS316" s="4"/>
      <c r="DT316" s="4"/>
      <c r="DU316" s="4"/>
      <c r="DV316" s="4"/>
      <c r="DW316" s="4"/>
      <c r="DX316" s="4"/>
      <c r="DY316" s="4"/>
      <c r="DZ316" s="4"/>
      <c r="EA316" s="4"/>
      <c r="EB316" s="4"/>
      <c r="EC316" s="4"/>
      <c r="ED316" s="4"/>
      <c r="EE316" s="4"/>
      <c r="EF316" s="4"/>
      <c r="EG316" s="4"/>
      <c r="EH316" s="4"/>
      <c r="EI316" s="4"/>
      <c r="EJ316" s="4"/>
      <c r="EK316" s="4"/>
      <c r="EL316" s="4"/>
      <c r="EM316" s="4"/>
      <c r="EN316" s="4"/>
      <c r="EO316" s="4"/>
      <c r="EP316" s="4"/>
      <c r="EQ316" s="4"/>
      <c r="ER316" s="4"/>
      <c r="ES316" s="4"/>
      <c r="ET316" s="4"/>
      <c r="EU316" s="4"/>
      <c r="EV316" s="4"/>
      <c r="EW316" s="4"/>
      <c r="EX316" s="4"/>
      <c r="EY316" s="4"/>
      <c r="EZ316" s="4"/>
      <c r="FA316" s="4"/>
      <c r="FB316" s="4"/>
      <c r="FC316" s="4"/>
    </row>
    <row r="317" spans="1:159" ht="15" customHeight="1">
      <c r="A317" s="6">
        <v>4</v>
      </c>
      <c r="B317" s="41" t="str">
        <f>VLOOKUP(Ruimtestaat[[#This Row],[Code]],Locaties[[Code]:[Locatie]],2,FALSE)</f>
        <v>Uilenhof</v>
      </c>
      <c r="C317" s="41" t="str">
        <f>VLOOKUP(Ruimtestaat[[#This Row],[Code]],Locaties[#All],3,FALSE)</f>
        <v>Oude Hoven 8</v>
      </c>
      <c r="D317" s="41" t="str">
        <f>VLOOKUP(Ruimtestaat[[#This Row],[Code]],Locaties[#All],4,FALSE)</f>
        <v>Gorinchem</v>
      </c>
      <c r="E317" s="32"/>
      <c r="F317" s="32" t="s">
        <v>322</v>
      </c>
      <c r="G317" s="126">
        <v>233</v>
      </c>
      <c r="H317" s="42" t="s">
        <v>673</v>
      </c>
      <c r="I317" s="6">
        <v>10</v>
      </c>
      <c r="J317" s="42" t="str">
        <f>VLOOKUP(Ruimtestaat[[#This Row],[Ruimte code]],Ruimtegroepen[[#All],[Code]:[Ruimte omschrijving]],2,FALSE)</f>
        <v>Trappenhuizen/lift</v>
      </c>
      <c r="K317" s="32" t="s">
        <v>19</v>
      </c>
      <c r="L317" s="34" t="s">
        <v>28</v>
      </c>
      <c r="M317" s="124">
        <v>22</v>
      </c>
      <c r="N317" s="32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  <c r="CF317" s="4"/>
      <c r="CG317" s="4"/>
      <c r="CH317" s="4"/>
      <c r="CI317" s="4"/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4"/>
      <c r="CV317" s="4"/>
      <c r="CW317" s="4"/>
      <c r="CX317" s="4"/>
      <c r="CY317" s="4"/>
      <c r="CZ317" s="4"/>
      <c r="DA317" s="4"/>
      <c r="DB317" s="4"/>
      <c r="DC317" s="4"/>
      <c r="DD317" s="4"/>
      <c r="DE317" s="4"/>
      <c r="DF317" s="4"/>
      <c r="DG317" s="4"/>
      <c r="DH317" s="4"/>
      <c r="DI317" s="4"/>
      <c r="DJ317" s="4"/>
      <c r="DK317" s="4"/>
      <c r="DL317" s="4"/>
      <c r="DM317" s="4"/>
      <c r="DN317" s="4"/>
      <c r="DO317" s="4"/>
      <c r="DP317" s="4"/>
      <c r="DQ317" s="4"/>
      <c r="DR317" s="4"/>
      <c r="DS317" s="4"/>
      <c r="DT317" s="4"/>
      <c r="DU317" s="4"/>
      <c r="DV317" s="4"/>
      <c r="DW317" s="4"/>
      <c r="DX317" s="4"/>
      <c r="DY317" s="4"/>
      <c r="DZ317" s="4"/>
      <c r="EA317" s="4"/>
      <c r="EB317" s="4"/>
      <c r="EC317" s="4"/>
      <c r="ED317" s="4"/>
      <c r="EE317" s="4"/>
      <c r="EF317" s="4"/>
      <c r="EG317" s="4"/>
      <c r="EH317" s="4"/>
      <c r="EI317" s="4"/>
      <c r="EJ317" s="4"/>
      <c r="EK317" s="4"/>
      <c r="EL317" s="4"/>
      <c r="EM317" s="4"/>
      <c r="EN317" s="4"/>
      <c r="EO317" s="4"/>
      <c r="EP317" s="4"/>
      <c r="EQ317" s="4"/>
      <c r="ER317" s="4"/>
      <c r="ES317" s="4"/>
      <c r="ET317" s="4"/>
      <c r="EU317" s="4"/>
      <c r="EV317" s="4"/>
      <c r="EW317" s="4"/>
      <c r="EX317" s="4"/>
      <c r="EY317" s="4"/>
      <c r="EZ317" s="4"/>
      <c r="FA317" s="4"/>
      <c r="FB317" s="4"/>
      <c r="FC317" s="4"/>
    </row>
    <row r="318" spans="1:159" ht="15" customHeight="1">
      <c r="A318" s="6">
        <v>4</v>
      </c>
      <c r="B318" s="41" t="str">
        <f>VLOOKUP(Ruimtestaat[[#This Row],[Code]],Locaties[[Code]:[Locatie]],2,FALSE)</f>
        <v>Uilenhof</v>
      </c>
      <c r="C318" s="41" t="str">
        <f>VLOOKUP(Ruimtestaat[[#This Row],[Code]],Locaties[#All],3,FALSE)</f>
        <v>Oude Hoven 8</v>
      </c>
      <c r="D318" s="41" t="str">
        <f>VLOOKUP(Ruimtestaat[[#This Row],[Code]],Locaties[#All],4,FALSE)</f>
        <v>Gorinchem</v>
      </c>
      <c r="E318" s="32"/>
      <c r="F318" s="32" t="s">
        <v>322</v>
      </c>
      <c r="G318" s="126" t="s">
        <v>749</v>
      </c>
      <c r="H318" s="42" t="s">
        <v>743</v>
      </c>
      <c r="I318" s="6">
        <v>16</v>
      </c>
      <c r="J318" s="42" t="str">
        <f>VLOOKUP(Ruimtestaat[[#This Row],[Ruimte code]],Ruimtegroepen[[#All],[Code]:[Ruimte omschrijving]],2,FALSE)</f>
        <v>Leslokalen</v>
      </c>
      <c r="K318" s="32" t="s">
        <v>18</v>
      </c>
      <c r="L318" s="34" t="s">
        <v>124</v>
      </c>
      <c r="M318" s="124">
        <v>91.6</v>
      </c>
      <c r="N318" s="32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  <c r="BX318" s="4"/>
      <c r="BY318" s="4"/>
      <c r="BZ318" s="4"/>
      <c r="CA318" s="4"/>
      <c r="CB318" s="4"/>
      <c r="CC318" s="4"/>
      <c r="CD318" s="4"/>
      <c r="CE318" s="4"/>
      <c r="CF318" s="4"/>
      <c r="CG318" s="4"/>
      <c r="CH318" s="4"/>
      <c r="CI318" s="4"/>
      <c r="CJ318" s="4"/>
      <c r="CK318" s="4"/>
      <c r="CL318" s="4"/>
      <c r="CM318" s="4"/>
      <c r="CN318" s="4"/>
      <c r="CO318" s="4"/>
      <c r="CP318" s="4"/>
      <c r="CQ318" s="4"/>
      <c r="CR318" s="4"/>
      <c r="CS318" s="4"/>
      <c r="CT318" s="4"/>
      <c r="CU318" s="4"/>
      <c r="CV318" s="4"/>
      <c r="CW318" s="4"/>
      <c r="CX318" s="4"/>
      <c r="CY318" s="4"/>
      <c r="CZ318" s="4"/>
      <c r="DA318" s="4"/>
      <c r="DB318" s="4"/>
      <c r="DC318" s="4"/>
      <c r="DD318" s="4"/>
      <c r="DE318" s="4"/>
      <c r="DF318" s="4"/>
      <c r="DG318" s="4"/>
      <c r="DH318" s="4"/>
      <c r="DI318" s="4"/>
      <c r="DJ318" s="4"/>
      <c r="DK318" s="4"/>
      <c r="DL318" s="4"/>
      <c r="DM318" s="4"/>
      <c r="DN318" s="4"/>
      <c r="DO318" s="4"/>
      <c r="DP318" s="4"/>
      <c r="DQ318" s="4"/>
      <c r="DR318" s="4"/>
      <c r="DS318" s="4"/>
      <c r="DT318" s="4"/>
      <c r="DU318" s="4"/>
      <c r="DV318" s="4"/>
      <c r="DW318" s="4"/>
      <c r="DX318" s="4"/>
      <c r="DY318" s="4"/>
      <c r="DZ318" s="4"/>
      <c r="EA318" s="4"/>
      <c r="EB318" s="4"/>
      <c r="EC318" s="4"/>
      <c r="ED318" s="4"/>
      <c r="EE318" s="4"/>
      <c r="EF318" s="4"/>
      <c r="EG318" s="4"/>
      <c r="EH318" s="4"/>
      <c r="EI318" s="4"/>
      <c r="EJ318" s="4"/>
      <c r="EK318" s="4"/>
      <c r="EL318" s="4"/>
      <c r="EM318" s="4"/>
      <c r="EN318" s="4"/>
      <c r="EO318" s="4"/>
      <c r="EP318" s="4"/>
      <c r="EQ318" s="4"/>
      <c r="ER318" s="4"/>
      <c r="ES318" s="4"/>
      <c r="ET318" s="4"/>
      <c r="EU318" s="4"/>
      <c r="EV318" s="4"/>
      <c r="EW318" s="4"/>
      <c r="EX318" s="4"/>
      <c r="EY318" s="4"/>
      <c r="EZ318" s="4"/>
      <c r="FA318" s="4"/>
      <c r="FB318" s="4"/>
      <c r="FC318" s="4"/>
    </row>
    <row r="319" spans="1:159" ht="15" customHeight="1">
      <c r="A319" s="6">
        <v>4</v>
      </c>
      <c r="B319" s="41" t="str">
        <f>VLOOKUP(Ruimtestaat[[#This Row],[Code]],Locaties[[Code]:[Locatie]],2,FALSE)</f>
        <v>Uilenhof</v>
      </c>
      <c r="C319" s="41" t="str">
        <f>VLOOKUP(Ruimtestaat[[#This Row],[Code]],Locaties[#All],3,FALSE)</f>
        <v>Oude Hoven 8</v>
      </c>
      <c r="D319" s="41" t="str">
        <f>VLOOKUP(Ruimtestaat[[#This Row],[Code]],Locaties[#All],4,FALSE)</f>
        <v>Gorinchem</v>
      </c>
      <c r="E319" s="32"/>
      <c r="F319" s="32" t="s">
        <v>322</v>
      </c>
      <c r="G319" s="126" t="s">
        <v>750</v>
      </c>
      <c r="H319" s="42" t="s">
        <v>276</v>
      </c>
      <c r="I319" s="6">
        <v>16</v>
      </c>
      <c r="J319" s="42" t="str">
        <f>VLOOKUP(Ruimtestaat[[#This Row],[Ruimte code]],Ruimtegroepen[[#All],[Code]:[Ruimte omschrijving]],2,FALSE)</f>
        <v>Leslokalen</v>
      </c>
      <c r="K319" s="32" t="s">
        <v>18</v>
      </c>
      <c r="L319" s="34" t="s">
        <v>124</v>
      </c>
      <c r="M319" s="124">
        <v>12.5</v>
      </c>
      <c r="N319" s="32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  <c r="BX319" s="4"/>
      <c r="BY319" s="4"/>
      <c r="BZ319" s="4"/>
      <c r="CA319" s="4"/>
      <c r="CB319" s="4"/>
      <c r="CC319" s="4"/>
      <c r="CD319" s="4"/>
      <c r="CE319" s="4"/>
      <c r="CF319" s="4"/>
      <c r="CG319" s="4"/>
      <c r="CH319" s="4"/>
      <c r="CI319" s="4"/>
      <c r="CJ319" s="4"/>
      <c r="CK319" s="4"/>
      <c r="CL319" s="4"/>
      <c r="CM319" s="4"/>
      <c r="CN319" s="4"/>
      <c r="CO319" s="4"/>
      <c r="CP319" s="4"/>
      <c r="CQ319" s="4"/>
      <c r="CR319" s="4"/>
      <c r="CS319" s="4"/>
      <c r="CT319" s="4"/>
      <c r="CU319" s="4"/>
      <c r="CV319" s="4"/>
      <c r="CW319" s="4"/>
      <c r="CX319" s="4"/>
      <c r="CY319" s="4"/>
      <c r="CZ319" s="4"/>
      <c r="DA319" s="4"/>
      <c r="DB319" s="4"/>
      <c r="DC319" s="4"/>
      <c r="DD319" s="4"/>
      <c r="DE319" s="4"/>
      <c r="DF319" s="4"/>
      <c r="DG319" s="4"/>
      <c r="DH319" s="4"/>
      <c r="DI319" s="4"/>
      <c r="DJ319" s="4"/>
      <c r="DK319" s="4"/>
      <c r="DL319" s="4"/>
      <c r="DM319" s="4"/>
      <c r="DN319" s="4"/>
      <c r="DO319" s="4"/>
      <c r="DP319" s="4"/>
      <c r="DQ319" s="4"/>
      <c r="DR319" s="4"/>
      <c r="DS319" s="4"/>
      <c r="DT319" s="4"/>
      <c r="DU319" s="4"/>
      <c r="DV319" s="4"/>
      <c r="DW319" s="4"/>
      <c r="DX319" s="4"/>
      <c r="DY319" s="4"/>
      <c r="DZ319" s="4"/>
      <c r="EA319" s="4"/>
      <c r="EB319" s="4"/>
      <c r="EC319" s="4"/>
      <c r="ED319" s="4"/>
      <c r="EE319" s="4"/>
      <c r="EF319" s="4"/>
      <c r="EG319" s="4"/>
      <c r="EH319" s="4"/>
      <c r="EI319" s="4"/>
      <c r="EJ319" s="4"/>
      <c r="EK319" s="4"/>
      <c r="EL319" s="4"/>
      <c r="EM319" s="4"/>
      <c r="EN319" s="4"/>
      <c r="EO319" s="4"/>
      <c r="EP319" s="4"/>
      <c r="EQ319" s="4"/>
      <c r="ER319" s="4"/>
      <c r="ES319" s="4"/>
      <c r="ET319" s="4"/>
      <c r="EU319" s="4"/>
      <c r="EV319" s="4"/>
      <c r="EW319" s="4"/>
      <c r="EX319" s="4"/>
      <c r="EY319" s="4"/>
      <c r="EZ319" s="4"/>
      <c r="FA319" s="4"/>
      <c r="FB319" s="4"/>
      <c r="FC319" s="4"/>
    </row>
    <row r="320" spans="1:159" ht="15" customHeight="1">
      <c r="A320" s="6">
        <v>4</v>
      </c>
      <c r="B320" s="41" t="str">
        <f>VLOOKUP(Ruimtestaat[[#This Row],[Code]],Locaties[[Code]:[Locatie]],2,FALSE)</f>
        <v>Uilenhof</v>
      </c>
      <c r="C320" s="41" t="str">
        <f>VLOOKUP(Ruimtestaat[[#This Row],[Code]],Locaties[#All],3,FALSE)</f>
        <v>Oude Hoven 8</v>
      </c>
      <c r="D320" s="41" t="str">
        <f>VLOOKUP(Ruimtestaat[[#This Row],[Code]],Locaties[#All],4,FALSE)</f>
        <v>Gorinchem</v>
      </c>
      <c r="E320" s="32"/>
      <c r="F320" s="32" t="s">
        <v>322</v>
      </c>
      <c r="G320" s="126" t="s">
        <v>751</v>
      </c>
      <c r="H320" s="42" t="s">
        <v>744</v>
      </c>
      <c r="I320" s="6">
        <v>16</v>
      </c>
      <c r="J320" s="42" t="str">
        <f>VLOOKUP(Ruimtestaat[[#This Row],[Ruimte code]],Ruimtegroepen[[#All],[Code]:[Ruimte omschrijving]],2,FALSE)</f>
        <v>Leslokalen</v>
      </c>
      <c r="K320" s="32" t="s">
        <v>18</v>
      </c>
      <c r="L320" s="34" t="s">
        <v>124</v>
      </c>
      <c r="M320" s="124">
        <v>93.2</v>
      </c>
      <c r="N320" s="32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  <c r="BX320" s="4"/>
      <c r="BY320" s="4"/>
      <c r="BZ320" s="4"/>
      <c r="CA320" s="4"/>
      <c r="CB320" s="4"/>
      <c r="CC320" s="4"/>
      <c r="CD320" s="4"/>
      <c r="CE320" s="4"/>
      <c r="CF320" s="4"/>
      <c r="CG320" s="4"/>
      <c r="CH320" s="4"/>
      <c r="CI320" s="4"/>
      <c r="CJ320" s="4"/>
      <c r="CK320" s="4"/>
      <c r="CL320" s="4"/>
      <c r="CM320" s="4"/>
      <c r="CN320" s="4"/>
      <c r="CO320" s="4"/>
      <c r="CP320" s="4"/>
      <c r="CQ320" s="4"/>
      <c r="CR320" s="4"/>
      <c r="CS320" s="4"/>
      <c r="CT320" s="4"/>
      <c r="CU320" s="4"/>
      <c r="CV320" s="4"/>
      <c r="CW320" s="4"/>
      <c r="CX320" s="4"/>
      <c r="CY320" s="4"/>
      <c r="CZ320" s="4"/>
      <c r="DA320" s="4"/>
      <c r="DB320" s="4"/>
      <c r="DC320" s="4"/>
      <c r="DD320" s="4"/>
      <c r="DE320" s="4"/>
      <c r="DF320" s="4"/>
      <c r="DG320" s="4"/>
      <c r="DH320" s="4"/>
      <c r="DI320" s="4"/>
      <c r="DJ320" s="4"/>
      <c r="DK320" s="4"/>
      <c r="DL320" s="4"/>
      <c r="DM320" s="4"/>
      <c r="DN320" s="4"/>
      <c r="DO320" s="4"/>
      <c r="DP320" s="4"/>
      <c r="DQ320" s="4"/>
      <c r="DR320" s="4"/>
      <c r="DS320" s="4"/>
      <c r="DT320" s="4"/>
      <c r="DU320" s="4"/>
      <c r="DV320" s="4"/>
      <c r="DW320" s="4"/>
      <c r="DX320" s="4"/>
      <c r="DY320" s="4"/>
      <c r="DZ320" s="4"/>
      <c r="EA320" s="4"/>
      <c r="EB320" s="4"/>
      <c r="EC320" s="4"/>
      <c r="ED320" s="4"/>
      <c r="EE320" s="4"/>
      <c r="EF320" s="4"/>
      <c r="EG320" s="4"/>
      <c r="EH320" s="4"/>
      <c r="EI320" s="4"/>
      <c r="EJ320" s="4"/>
      <c r="EK320" s="4"/>
      <c r="EL320" s="4"/>
      <c r="EM320" s="4"/>
      <c r="EN320" s="4"/>
      <c r="EO320" s="4"/>
      <c r="EP320" s="4"/>
      <c r="EQ320" s="4"/>
      <c r="ER320" s="4"/>
      <c r="ES320" s="4"/>
      <c r="ET320" s="4"/>
      <c r="EU320" s="4"/>
      <c r="EV320" s="4"/>
      <c r="EW320" s="4"/>
      <c r="EX320" s="4"/>
      <c r="EY320" s="4"/>
      <c r="EZ320" s="4"/>
      <c r="FA320" s="4"/>
      <c r="FB320" s="4"/>
      <c r="FC320" s="4"/>
    </row>
    <row r="321" spans="1:159" ht="15" customHeight="1">
      <c r="A321" s="6">
        <v>4</v>
      </c>
      <c r="B321" s="41" t="str">
        <f>VLOOKUP(Ruimtestaat[[#This Row],[Code]],Locaties[[Code]:[Locatie]],2,FALSE)</f>
        <v>Uilenhof</v>
      </c>
      <c r="C321" s="41" t="str">
        <f>VLOOKUP(Ruimtestaat[[#This Row],[Code]],Locaties[#All],3,FALSE)</f>
        <v>Oude Hoven 8</v>
      </c>
      <c r="D321" s="41" t="str">
        <f>VLOOKUP(Ruimtestaat[[#This Row],[Code]],Locaties[#All],4,FALSE)</f>
        <v>Gorinchem</v>
      </c>
      <c r="E321" s="32"/>
      <c r="F321" s="32" t="s">
        <v>322</v>
      </c>
      <c r="G321" s="126">
        <v>118</v>
      </c>
      <c r="H321" s="42" t="s">
        <v>745</v>
      </c>
      <c r="I321" s="6">
        <v>5</v>
      </c>
      <c r="J321" s="42" t="str">
        <f>VLOOKUP(Ruimtestaat[[#This Row],[Ruimte code]],Ruimtegroepen[[#All],[Code]:[Ruimte omschrijving]],2,FALSE)</f>
        <v>Sanitair</v>
      </c>
      <c r="K321" s="32" t="s">
        <v>19</v>
      </c>
      <c r="L321" s="34" t="s">
        <v>741</v>
      </c>
      <c r="M321" s="124">
        <v>6.3</v>
      </c>
      <c r="N321" s="32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  <c r="CE321" s="4"/>
      <c r="CF321" s="4"/>
      <c r="CG321" s="4"/>
      <c r="CH321" s="4"/>
      <c r="CI321" s="4"/>
      <c r="CJ321" s="4"/>
      <c r="CK321" s="4"/>
      <c r="CL321" s="4"/>
      <c r="CM321" s="4"/>
      <c r="CN321" s="4"/>
      <c r="CO321" s="4"/>
      <c r="CP321" s="4"/>
      <c r="CQ321" s="4"/>
      <c r="CR321" s="4"/>
      <c r="CS321" s="4"/>
      <c r="CT321" s="4"/>
      <c r="CU321" s="4"/>
      <c r="CV321" s="4"/>
      <c r="CW321" s="4"/>
      <c r="CX321" s="4"/>
      <c r="CY321" s="4"/>
      <c r="CZ321" s="4"/>
      <c r="DA321" s="4"/>
      <c r="DB321" s="4"/>
      <c r="DC321" s="4"/>
      <c r="DD321" s="4"/>
      <c r="DE321" s="4"/>
      <c r="DF321" s="4"/>
      <c r="DG321" s="4"/>
      <c r="DH321" s="4"/>
      <c r="DI321" s="4"/>
      <c r="DJ321" s="4"/>
      <c r="DK321" s="4"/>
      <c r="DL321" s="4"/>
      <c r="DM321" s="4"/>
      <c r="DN321" s="4"/>
      <c r="DO321" s="4"/>
      <c r="DP321" s="4"/>
      <c r="DQ321" s="4"/>
      <c r="DR321" s="4"/>
      <c r="DS321" s="4"/>
      <c r="DT321" s="4"/>
      <c r="DU321" s="4"/>
      <c r="DV321" s="4"/>
      <c r="DW321" s="4"/>
      <c r="DX321" s="4"/>
      <c r="DY321" s="4"/>
      <c r="DZ321" s="4"/>
      <c r="EA321" s="4"/>
      <c r="EB321" s="4"/>
      <c r="EC321" s="4"/>
      <c r="ED321" s="4"/>
      <c r="EE321" s="4"/>
      <c r="EF321" s="4"/>
      <c r="EG321" s="4"/>
      <c r="EH321" s="4"/>
      <c r="EI321" s="4"/>
      <c r="EJ321" s="4"/>
      <c r="EK321" s="4"/>
      <c r="EL321" s="4"/>
      <c r="EM321" s="4"/>
      <c r="EN321" s="4"/>
      <c r="EO321" s="4"/>
      <c r="EP321" s="4"/>
      <c r="EQ321" s="4"/>
      <c r="ER321" s="4"/>
      <c r="ES321" s="4"/>
      <c r="ET321" s="4"/>
      <c r="EU321" s="4"/>
      <c r="EV321" s="4"/>
      <c r="EW321" s="4"/>
      <c r="EX321" s="4"/>
      <c r="EY321" s="4"/>
      <c r="EZ321" s="4"/>
      <c r="FA321" s="4"/>
      <c r="FB321" s="4"/>
      <c r="FC321" s="4"/>
    </row>
    <row r="322" spans="1:159" ht="15" customHeight="1">
      <c r="A322" s="6">
        <v>4</v>
      </c>
      <c r="B322" s="41" t="str">
        <f>VLOOKUP(Ruimtestaat[[#This Row],[Code]],Locaties[[Code]:[Locatie]],2,FALSE)</f>
        <v>Uilenhof</v>
      </c>
      <c r="C322" s="41" t="str">
        <f>VLOOKUP(Ruimtestaat[[#This Row],[Code]],Locaties[#All],3,FALSE)</f>
        <v>Oude Hoven 8</v>
      </c>
      <c r="D322" s="41" t="str">
        <f>VLOOKUP(Ruimtestaat[[#This Row],[Code]],Locaties[#All],4,FALSE)</f>
        <v>Gorinchem</v>
      </c>
      <c r="E322" s="32"/>
      <c r="F322" s="32" t="s">
        <v>322</v>
      </c>
      <c r="G322" s="126">
        <v>119</v>
      </c>
      <c r="H322" s="42" t="s">
        <v>745</v>
      </c>
      <c r="I322" s="6">
        <v>5</v>
      </c>
      <c r="J322" s="42" t="str">
        <f>VLOOKUP(Ruimtestaat[[#This Row],[Ruimte code]],Ruimtegroepen[[#All],[Code]:[Ruimte omschrijving]],2,FALSE)</f>
        <v>Sanitair</v>
      </c>
      <c r="K322" s="32" t="s">
        <v>19</v>
      </c>
      <c r="L322" s="34" t="s">
        <v>741</v>
      </c>
      <c r="M322" s="124">
        <v>12.5</v>
      </c>
      <c r="N322" s="32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  <c r="BX322" s="4"/>
      <c r="BY322" s="4"/>
      <c r="BZ322" s="4"/>
      <c r="CA322" s="4"/>
      <c r="CB322" s="4"/>
      <c r="CC322" s="4"/>
      <c r="CD322" s="4"/>
      <c r="CE322" s="4"/>
      <c r="CF322" s="4"/>
      <c r="CG322" s="4"/>
      <c r="CH322" s="4"/>
      <c r="CI322" s="4"/>
      <c r="CJ322" s="4"/>
      <c r="CK322" s="4"/>
      <c r="CL322" s="4"/>
      <c r="CM322" s="4"/>
      <c r="CN322" s="4"/>
      <c r="CO322" s="4"/>
      <c r="CP322" s="4"/>
      <c r="CQ322" s="4"/>
      <c r="CR322" s="4"/>
      <c r="CS322" s="4"/>
      <c r="CT322" s="4"/>
      <c r="CU322" s="4"/>
      <c r="CV322" s="4"/>
      <c r="CW322" s="4"/>
      <c r="CX322" s="4"/>
      <c r="CY322" s="4"/>
      <c r="CZ322" s="4"/>
      <c r="DA322" s="4"/>
      <c r="DB322" s="4"/>
      <c r="DC322" s="4"/>
      <c r="DD322" s="4"/>
      <c r="DE322" s="4"/>
      <c r="DF322" s="4"/>
      <c r="DG322" s="4"/>
      <c r="DH322" s="4"/>
      <c r="DI322" s="4"/>
      <c r="DJ322" s="4"/>
      <c r="DK322" s="4"/>
      <c r="DL322" s="4"/>
      <c r="DM322" s="4"/>
      <c r="DN322" s="4"/>
      <c r="DO322" s="4"/>
      <c r="DP322" s="4"/>
      <c r="DQ322" s="4"/>
      <c r="DR322" s="4"/>
      <c r="DS322" s="4"/>
      <c r="DT322" s="4"/>
      <c r="DU322" s="4"/>
      <c r="DV322" s="4"/>
      <c r="DW322" s="4"/>
      <c r="DX322" s="4"/>
      <c r="DY322" s="4"/>
      <c r="DZ322" s="4"/>
      <c r="EA322" s="4"/>
      <c r="EB322" s="4"/>
      <c r="EC322" s="4"/>
      <c r="ED322" s="4"/>
      <c r="EE322" s="4"/>
      <c r="EF322" s="4"/>
      <c r="EG322" s="4"/>
      <c r="EH322" s="4"/>
      <c r="EI322" s="4"/>
      <c r="EJ322" s="4"/>
      <c r="EK322" s="4"/>
      <c r="EL322" s="4"/>
      <c r="EM322" s="4"/>
      <c r="EN322" s="4"/>
      <c r="EO322" s="4"/>
      <c r="EP322" s="4"/>
      <c r="EQ322" s="4"/>
      <c r="ER322" s="4"/>
      <c r="ES322" s="4"/>
      <c r="ET322" s="4"/>
      <c r="EU322" s="4"/>
      <c r="EV322" s="4"/>
      <c r="EW322" s="4"/>
      <c r="EX322" s="4"/>
      <c r="EY322" s="4"/>
      <c r="EZ322" s="4"/>
      <c r="FA322" s="4"/>
      <c r="FB322" s="4"/>
      <c r="FC322" s="4"/>
    </row>
    <row r="323" spans="1:159" ht="15" customHeight="1">
      <c r="A323" s="6">
        <v>4</v>
      </c>
      <c r="B323" s="41" t="str">
        <f>VLOOKUP(Ruimtestaat[[#This Row],[Code]],Locaties[[Code]:[Locatie]],2,FALSE)</f>
        <v>Uilenhof</v>
      </c>
      <c r="C323" s="41" t="str">
        <f>VLOOKUP(Ruimtestaat[[#This Row],[Code]],Locaties[#All],3,FALSE)</f>
        <v>Oude Hoven 8</v>
      </c>
      <c r="D323" s="41" t="str">
        <f>VLOOKUP(Ruimtestaat[[#This Row],[Code]],Locaties[#All],4,FALSE)</f>
        <v>Gorinchem</v>
      </c>
      <c r="E323" s="32"/>
      <c r="F323" s="32" t="s">
        <v>322</v>
      </c>
      <c r="G323" s="126" t="s">
        <v>752</v>
      </c>
      <c r="H323" s="42" t="s">
        <v>746</v>
      </c>
      <c r="I323" s="6">
        <v>16</v>
      </c>
      <c r="J323" s="42" t="e">
        <f>VLOOKUP(Ruimtestaat[[#This Row],[Ruimte code]],#REF!,2,FALSE)</f>
        <v>#REF!</v>
      </c>
      <c r="K323" s="32" t="s">
        <v>18</v>
      </c>
      <c r="L323" s="34" t="s">
        <v>124</v>
      </c>
      <c r="M323" s="124">
        <v>48</v>
      </c>
      <c r="N323" s="32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  <c r="BX323" s="4"/>
      <c r="BY323" s="4"/>
      <c r="BZ323" s="4"/>
      <c r="CA323" s="4"/>
      <c r="CB323" s="4"/>
      <c r="CC323" s="4"/>
      <c r="CD323" s="4"/>
      <c r="CE323" s="4"/>
      <c r="CF323" s="4"/>
      <c r="CG323" s="4"/>
      <c r="CH323" s="4"/>
      <c r="CI323" s="4"/>
      <c r="CJ323" s="4"/>
      <c r="CK323" s="4"/>
      <c r="CL323" s="4"/>
      <c r="CM323" s="4"/>
      <c r="CN323" s="4"/>
      <c r="CO323" s="4"/>
      <c r="CP323" s="4"/>
      <c r="CQ323" s="4"/>
      <c r="CR323" s="4"/>
      <c r="CS323" s="4"/>
      <c r="CT323" s="4"/>
      <c r="CU323" s="4"/>
      <c r="CV323" s="4"/>
      <c r="CW323" s="4"/>
      <c r="CX323" s="4"/>
      <c r="CY323" s="4"/>
      <c r="CZ323" s="4"/>
      <c r="DA323" s="4"/>
      <c r="DB323" s="4"/>
      <c r="DC323" s="4"/>
      <c r="DD323" s="4"/>
      <c r="DE323" s="4"/>
      <c r="DF323" s="4"/>
      <c r="DG323" s="4"/>
      <c r="DH323" s="4"/>
      <c r="DI323" s="4"/>
      <c r="DJ323" s="4"/>
      <c r="DK323" s="4"/>
      <c r="DL323" s="4"/>
      <c r="DM323" s="4"/>
      <c r="DN323" s="4"/>
      <c r="DO323" s="4"/>
      <c r="DP323" s="4"/>
      <c r="DQ323" s="4"/>
      <c r="DR323" s="4"/>
      <c r="DS323" s="4"/>
      <c r="DT323" s="4"/>
      <c r="DU323" s="4"/>
      <c r="DV323" s="4"/>
      <c r="DW323" s="4"/>
      <c r="DX323" s="4"/>
      <c r="DY323" s="4"/>
      <c r="DZ323" s="4"/>
      <c r="EA323" s="4"/>
      <c r="EB323" s="4"/>
      <c r="EC323" s="4"/>
      <c r="ED323" s="4"/>
      <c r="EE323" s="4"/>
      <c r="EF323" s="4"/>
      <c r="EG323" s="4"/>
      <c r="EH323" s="4"/>
      <c r="EI323" s="4"/>
      <c r="EJ323" s="4"/>
      <c r="EK323" s="4"/>
      <c r="EL323" s="4"/>
      <c r="EM323" s="4"/>
      <c r="EN323" s="4"/>
      <c r="EO323" s="4"/>
      <c r="EP323" s="4"/>
      <c r="EQ323" s="4"/>
      <c r="ER323" s="4"/>
      <c r="ES323" s="4"/>
      <c r="ET323" s="4"/>
      <c r="EU323" s="4"/>
      <c r="EV323" s="4"/>
      <c r="EW323" s="4"/>
      <c r="EX323" s="4"/>
      <c r="EY323" s="4"/>
      <c r="EZ323" s="4"/>
      <c r="FA323" s="4"/>
      <c r="FB323" s="4"/>
      <c r="FC323" s="4"/>
    </row>
    <row r="324" spans="1:159" ht="15" customHeight="1">
      <c r="A324" s="6">
        <v>4</v>
      </c>
      <c r="B324" s="41" t="str">
        <f>VLOOKUP(Ruimtestaat[[#This Row],[Code]],Locaties[[Code]:[Locatie]],2,FALSE)</f>
        <v>Uilenhof</v>
      </c>
      <c r="C324" s="41" t="str">
        <f>VLOOKUP(Ruimtestaat[[#This Row],[Code]],Locaties[#All],3,FALSE)</f>
        <v>Oude Hoven 8</v>
      </c>
      <c r="D324" s="41" t="str">
        <f>VLOOKUP(Ruimtestaat[[#This Row],[Code]],Locaties[#All],4,FALSE)</f>
        <v>Gorinchem</v>
      </c>
      <c r="E324" s="32"/>
      <c r="F324" s="32" t="s">
        <v>322</v>
      </c>
      <c r="G324" s="126">
        <v>134</v>
      </c>
      <c r="H324" s="42" t="s">
        <v>747</v>
      </c>
      <c r="I324" s="6">
        <v>1</v>
      </c>
      <c r="J324" s="42" t="e">
        <f>VLOOKUP(Ruimtestaat[[#This Row],[Ruimte code]],#REF!,2,FALSE)</f>
        <v>#REF!</v>
      </c>
      <c r="K324" s="32" t="s">
        <v>18</v>
      </c>
      <c r="L324" s="34" t="s">
        <v>124</v>
      </c>
      <c r="M324" s="124">
        <v>0.4</v>
      </c>
      <c r="N324" s="32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  <c r="BX324" s="4"/>
      <c r="BY324" s="4"/>
      <c r="BZ324" s="4"/>
      <c r="CA324" s="4"/>
      <c r="CB324" s="4"/>
      <c r="CC324" s="4"/>
      <c r="CD324" s="4"/>
      <c r="CE324" s="4"/>
      <c r="CF324" s="4"/>
      <c r="CG324" s="4"/>
      <c r="CH324" s="4"/>
      <c r="CI324" s="4"/>
      <c r="CJ324" s="4"/>
      <c r="CK324" s="4"/>
      <c r="CL324" s="4"/>
      <c r="CM324" s="4"/>
      <c r="CN324" s="4"/>
      <c r="CO324" s="4"/>
      <c r="CP324" s="4"/>
      <c r="CQ324" s="4"/>
      <c r="CR324" s="4"/>
      <c r="CS324" s="4"/>
      <c r="CT324" s="4"/>
      <c r="CU324" s="4"/>
      <c r="CV324" s="4"/>
      <c r="CW324" s="4"/>
      <c r="CX324" s="4"/>
      <c r="CY324" s="4"/>
      <c r="CZ324" s="4"/>
      <c r="DA324" s="4"/>
      <c r="DB324" s="4"/>
      <c r="DC324" s="4"/>
      <c r="DD324" s="4"/>
      <c r="DE324" s="4"/>
      <c r="DF324" s="4"/>
      <c r="DG324" s="4"/>
      <c r="DH324" s="4"/>
      <c r="DI324" s="4"/>
      <c r="DJ324" s="4"/>
      <c r="DK324" s="4"/>
      <c r="DL324" s="4"/>
      <c r="DM324" s="4"/>
      <c r="DN324" s="4"/>
      <c r="DO324" s="4"/>
      <c r="DP324" s="4"/>
      <c r="DQ324" s="4"/>
      <c r="DR324" s="4"/>
      <c r="DS324" s="4"/>
      <c r="DT324" s="4"/>
      <c r="DU324" s="4"/>
      <c r="DV324" s="4"/>
      <c r="DW324" s="4"/>
      <c r="DX324" s="4"/>
      <c r="DY324" s="4"/>
      <c r="DZ324" s="4"/>
      <c r="EA324" s="4"/>
      <c r="EB324" s="4"/>
      <c r="EC324" s="4"/>
      <c r="ED324" s="4"/>
      <c r="EE324" s="4"/>
      <c r="EF324" s="4"/>
      <c r="EG324" s="4"/>
      <c r="EH324" s="4"/>
      <c r="EI324" s="4"/>
      <c r="EJ324" s="4"/>
      <c r="EK324" s="4"/>
      <c r="EL324" s="4"/>
      <c r="EM324" s="4"/>
      <c r="EN324" s="4"/>
      <c r="EO324" s="4"/>
      <c r="EP324" s="4"/>
      <c r="EQ324" s="4"/>
      <c r="ER324" s="4"/>
      <c r="ES324" s="4"/>
      <c r="ET324" s="4"/>
      <c r="EU324" s="4"/>
      <c r="EV324" s="4"/>
      <c r="EW324" s="4"/>
      <c r="EX324" s="4"/>
      <c r="EY324" s="4"/>
      <c r="EZ324" s="4"/>
      <c r="FA324" s="4"/>
      <c r="FB324" s="4"/>
      <c r="FC324" s="4"/>
    </row>
    <row r="325" spans="1:159" ht="15" customHeight="1">
      <c r="A325" s="6">
        <v>4</v>
      </c>
      <c r="B325" s="41" t="str">
        <f>VLOOKUP(Ruimtestaat[[#This Row],[Code]],Locaties[[Code]:[Locatie]],2,FALSE)</f>
        <v>Uilenhof</v>
      </c>
      <c r="C325" s="41" t="str">
        <f>VLOOKUP(Ruimtestaat[[#This Row],[Code]],Locaties[#All],3,FALSE)</f>
        <v>Oude Hoven 8</v>
      </c>
      <c r="D325" s="41" t="str">
        <f>VLOOKUP(Ruimtestaat[[#This Row],[Code]],Locaties[#All],4,FALSE)</f>
        <v>Gorinchem</v>
      </c>
      <c r="E325" s="32"/>
      <c r="F325" s="32" t="s">
        <v>322</v>
      </c>
      <c r="G325" s="126" t="s">
        <v>753</v>
      </c>
      <c r="H325" s="42" t="s">
        <v>748</v>
      </c>
      <c r="I325" s="6">
        <v>16</v>
      </c>
      <c r="J325" s="42" t="e">
        <f>VLOOKUP(Ruimtestaat[[#This Row],[Ruimte code]],#REF!,2,FALSE)</f>
        <v>#REF!</v>
      </c>
      <c r="K325" s="32" t="s">
        <v>18</v>
      </c>
      <c r="L325" s="34" t="s">
        <v>124</v>
      </c>
      <c r="M325" s="124">
        <v>47.4</v>
      </c>
      <c r="N325" s="32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  <c r="CE325" s="4"/>
      <c r="CF325" s="4"/>
      <c r="CG325" s="4"/>
      <c r="CH325" s="4"/>
      <c r="CI325" s="4"/>
      <c r="CJ325" s="4"/>
      <c r="CK325" s="4"/>
      <c r="CL325" s="4"/>
      <c r="CM325" s="4"/>
      <c r="CN325" s="4"/>
      <c r="CO325" s="4"/>
      <c r="CP325" s="4"/>
      <c r="CQ325" s="4"/>
      <c r="CR325" s="4"/>
      <c r="CS325" s="4"/>
      <c r="CT325" s="4"/>
      <c r="CU325" s="4"/>
      <c r="CV325" s="4"/>
      <c r="CW325" s="4"/>
      <c r="CX325" s="4"/>
      <c r="CY325" s="4"/>
      <c r="CZ325" s="4"/>
      <c r="DA325" s="4"/>
      <c r="DB325" s="4"/>
      <c r="DC325" s="4"/>
      <c r="DD325" s="4"/>
      <c r="DE325" s="4"/>
      <c r="DF325" s="4"/>
      <c r="DG325" s="4"/>
      <c r="DH325" s="4"/>
      <c r="DI325" s="4"/>
      <c r="DJ325" s="4"/>
      <c r="DK325" s="4"/>
      <c r="DL325" s="4"/>
      <c r="DM325" s="4"/>
      <c r="DN325" s="4"/>
      <c r="DO325" s="4"/>
      <c r="DP325" s="4"/>
      <c r="DQ325" s="4"/>
      <c r="DR325" s="4"/>
      <c r="DS325" s="4"/>
      <c r="DT325" s="4"/>
      <c r="DU325" s="4"/>
      <c r="DV325" s="4"/>
      <c r="DW325" s="4"/>
      <c r="DX325" s="4"/>
      <c r="DY325" s="4"/>
      <c r="DZ325" s="4"/>
      <c r="EA325" s="4"/>
      <c r="EB325" s="4"/>
      <c r="EC325" s="4"/>
      <c r="ED325" s="4"/>
      <c r="EE325" s="4"/>
      <c r="EF325" s="4"/>
      <c r="EG325" s="4"/>
      <c r="EH325" s="4"/>
      <c r="EI325" s="4"/>
      <c r="EJ325" s="4"/>
      <c r="EK325" s="4"/>
      <c r="EL325" s="4"/>
      <c r="EM325" s="4"/>
      <c r="EN325" s="4"/>
      <c r="EO325" s="4"/>
      <c r="EP325" s="4"/>
      <c r="EQ325" s="4"/>
      <c r="ER325" s="4"/>
      <c r="ES325" s="4"/>
      <c r="ET325" s="4"/>
      <c r="EU325" s="4"/>
      <c r="EV325" s="4"/>
      <c r="EW325" s="4"/>
      <c r="EX325" s="4"/>
      <c r="EY325" s="4"/>
      <c r="EZ325" s="4"/>
      <c r="FA325" s="4"/>
      <c r="FB325" s="4"/>
      <c r="FC325" s="4"/>
    </row>
    <row r="326" spans="1:159" ht="15" customHeight="1">
      <c r="A326" s="6">
        <v>4</v>
      </c>
      <c r="B326" s="41" t="str">
        <f>VLOOKUP(Ruimtestaat[[#This Row],[Code]],Locaties[[Code]:[Locatie]],2,FALSE)</f>
        <v>Uilenhof</v>
      </c>
      <c r="C326" s="41" t="str">
        <f>VLOOKUP(Ruimtestaat[[#This Row],[Code]],Locaties[#All],3,FALSE)</f>
        <v>Oude Hoven 8</v>
      </c>
      <c r="D326" s="41" t="str">
        <f>VLOOKUP(Ruimtestaat[[#This Row],[Code]],Locaties[#All],4,FALSE)</f>
        <v>Gorinchem</v>
      </c>
      <c r="E326" s="32"/>
      <c r="F326" s="32" t="s">
        <v>322</v>
      </c>
      <c r="G326" s="126">
        <v>120</v>
      </c>
      <c r="H326" s="42" t="s">
        <v>277</v>
      </c>
      <c r="I326" s="6">
        <v>6</v>
      </c>
      <c r="J326" s="42" t="e">
        <f>VLOOKUP(Ruimtestaat[[#This Row],[Ruimte code]],#REF!,2,FALSE)</f>
        <v>#REF!</v>
      </c>
      <c r="K326" s="32" t="s">
        <v>18</v>
      </c>
      <c r="L326" s="34" t="s">
        <v>124</v>
      </c>
      <c r="M326" s="124">
        <v>44.2</v>
      </c>
      <c r="N326" s="32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  <c r="BX326" s="4"/>
      <c r="BY326" s="4"/>
      <c r="BZ326" s="4"/>
      <c r="CA326" s="4"/>
      <c r="CB326" s="4"/>
      <c r="CC326" s="4"/>
      <c r="CD326" s="4"/>
      <c r="CE326" s="4"/>
      <c r="CF326" s="4"/>
      <c r="CG326" s="4"/>
      <c r="CH326" s="4"/>
      <c r="CI326" s="4"/>
      <c r="CJ326" s="4"/>
      <c r="CK326" s="4"/>
      <c r="CL326" s="4"/>
      <c r="CM326" s="4"/>
      <c r="CN326" s="4"/>
      <c r="CO326" s="4"/>
      <c r="CP326" s="4"/>
      <c r="CQ326" s="4"/>
      <c r="CR326" s="4"/>
      <c r="CS326" s="4"/>
      <c r="CT326" s="4"/>
      <c r="CU326" s="4"/>
      <c r="CV326" s="4"/>
      <c r="CW326" s="4"/>
      <c r="CX326" s="4"/>
      <c r="CY326" s="4"/>
      <c r="CZ326" s="4"/>
      <c r="DA326" s="4"/>
      <c r="DB326" s="4"/>
      <c r="DC326" s="4"/>
      <c r="DD326" s="4"/>
      <c r="DE326" s="4"/>
      <c r="DF326" s="4"/>
      <c r="DG326" s="4"/>
      <c r="DH326" s="4"/>
      <c r="DI326" s="4"/>
      <c r="DJ326" s="4"/>
      <c r="DK326" s="4"/>
      <c r="DL326" s="4"/>
      <c r="DM326" s="4"/>
      <c r="DN326" s="4"/>
      <c r="DO326" s="4"/>
      <c r="DP326" s="4"/>
      <c r="DQ326" s="4"/>
      <c r="DR326" s="4"/>
      <c r="DS326" s="4"/>
      <c r="DT326" s="4"/>
      <c r="DU326" s="4"/>
      <c r="DV326" s="4"/>
      <c r="DW326" s="4"/>
      <c r="DX326" s="4"/>
      <c r="DY326" s="4"/>
      <c r="DZ326" s="4"/>
      <c r="EA326" s="4"/>
      <c r="EB326" s="4"/>
      <c r="EC326" s="4"/>
      <c r="ED326" s="4"/>
      <c r="EE326" s="4"/>
      <c r="EF326" s="4"/>
      <c r="EG326" s="4"/>
      <c r="EH326" s="4"/>
      <c r="EI326" s="4"/>
      <c r="EJ326" s="4"/>
      <c r="EK326" s="4"/>
      <c r="EL326" s="4"/>
      <c r="EM326" s="4"/>
      <c r="EN326" s="4"/>
      <c r="EO326" s="4"/>
      <c r="EP326" s="4"/>
      <c r="EQ326" s="4"/>
      <c r="ER326" s="4"/>
      <c r="ES326" s="4"/>
      <c r="ET326" s="4"/>
      <c r="EU326" s="4"/>
      <c r="EV326" s="4"/>
      <c r="EW326" s="4"/>
      <c r="EX326" s="4"/>
      <c r="EY326" s="4"/>
      <c r="EZ326" s="4"/>
      <c r="FA326" s="4"/>
      <c r="FB326" s="4"/>
      <c r="FC326" s="4"/>
    </row>
    <row r="327" spans="1:159" ht="15" customHeight="1">
      <c r="A327" s="6">
        <v>4</v>
      </c>
      <c r="B327" s="41" t="str">
        <f>VLOOKUP(Ruimtestaat[[#This Row],[Code]],Locaties[[Code]:[Locatie]],2,FALSE)</f>
        <v>Uilenhof</v>
      </c>
      <c r="C327" s="41" t="str">
        <f>VLOOKUP(Ruimtestaat[[#This Row],[Code]],Locaties[#All],3,FALSE)</f>
        <v>Oude Hoven 8</v>
      </c>
      <c r="D327" s="41" t="str">
        <f>VLOOKUP(Ruimtestaat[[#This Row],[Code]],Locaties[#All],4,FALSE)</f>
        <v>Gorinchem</v>
      </c>
      <c r="E327" s="32"/>
      <c r="F327" s="32" t="s">
        <v>322</v>
      </c>
      <c r="G327" s="126">
        <v>234</v>
      </c>
      <c r="H327" s="42" t="s">
        <v>673</v>
      </c>
      <c r="I327" s="6">
        <v>10</v>
      </c>
      <c r="J327" s="42" t="e">
        <f>VLOOKUP(Ruimtestaat[[#This Row],[Ruimte code]],#REF!,2,FALSE)</f>
        <v>#REF!</v>
      </c>
      <c r="K327" s="32" t="s">
        <v>19</v>
      </c>
      <c r="L327" s="34" t="s">
        <v>28</v>
      </c>
      <c r="M327" s="124">
        <v>3.3</v>
      </c>
      <c r="N327" s="32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  <c r="CF327" s="4"/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4"/>
      <c r="CV327" s="4"/>
      <c r="CW327" s="4"/>
      <c r="CX327" s="4"/>
      <c r="CY327" s="4"/>
      <c r="CZ327" s="4"/>
      <c r="DA327" s="4"/>
      <c r="DB327" s="4"/>
      <c r="DC327" s="4"/>
      <c r="DD327" s="4"/>
      <c r="DE327" s="4"/>
      <c r="DF327" s="4"/>
      <c r="DG327" s="4"/>
      <c r="DH327" s="4"/>
      <c r="DI327" s="4"/>
      <c r="DJ327" s="4"/>
      <c r="DK327" s="4"/>
      <c r="DL327" s="4"/>
      <c r="DM327" s="4"/>
      <c r="DN327" s="4"/>
      <c r="DO327" s="4"/>
      <c r="DP327" s="4"/>
      <c r="DQ327" s="4"/>
      <c r="DR327" s="4"/>
      <c r="DS327" s="4"/>
      <c r="DT327" s="4"/>
      <c r="DU327" s="4"/>
      <c r="DV327" s="4"/>
      <c r="DW327" s="4"/>
      <c r="DX327" s="4"/>
      <c r="DY327" s="4"/>
      <c r="DZ327" s="4"/>
      <c r="EA327" s="4"/>
      <c r="EB327" s="4"/>
      <c r="EC327" s="4"/>
      <c r="ED327" s="4"/>
      <c r="EE327" s="4"/>
      <c r="EF327" s="4"/>
      <c r="EG327" s="4"/>
      <c r="EH327" s="4"/>
      <c r="EI327" s="4"/>
      <c r="EJ327" s="4"/>
      <c r="EK327" s="4"/>
      <c r="EL327" s="4"/>
      <c r="EM327" s="4"/>
      <c r="EN327" s="4"/>
      <c r="EO327" s="4"/>
      <c r="EP327" s="4"/>
      <c r="EQ327" s="4"/>
      <c r="ER327" s="4"/>
      <c r="ES327" s="4"/>
      <c r="ET327" s="4"/>
      <c r="EU327" s="4"/>
      <c r="EV327" s="4"/>
      <c r="EW327" s="4"/>
      <c r="EX327" s="4"/>
      <c r="EY327" s="4"/>
      <c r="EZ327" s="4"/>
      <c r="FA327" s="4"/>
      <c r="FB327" s="4"/>
      <c r="FC327" s="4"/>
    </row>
    <row r="328" spans="1:159" ht="15" customHeight="1">
      <c r="A328" s="6">
        <v>5</v>
      </c>
      <c r="B328" s="41" t="str">
        <f>VLOOKUP(Ruimtestaat[[#This Row],[Code]],Locaties[[Code]:[Locatie]],2,FALSE)</f>
        <v>De Windroos</v>
      </c>
      <c r="C328" s="41" t="str">
        <f>VLOOKUP(Ruimtestaat[[#This Row],[Code]],Locaties[#All],3,FALSE)</f>
        <v>Koningin Wilhelminalaan 2</v>
      </c>
      <c r="D328" s="41" t="str">
        <f>VLOOKUP(Ruimtestaat[[#This Row],[Code]],Locaties[#All],4,FALSE)</f>
        <v>Gorinchem</v>
      </c>
      <c r="E328" s="32"/>
      <c r="F328" s="32" t="s">
        <v>121</v>
      </c>
      <c r="G328" s="126">
        <v>1</v>
      </c>
      <c r="H328" s="42" t="s">
        <v>340</v>
      </c>
      <c r="I328" s="6">
        <v>7</v>
      </c>
      <c r="J328" s="42" t="str">
        <f>VLOOKUP(Ruimtestaat[[#This Row],[Ruimte code]],Ruimtegroepen[[#All],[Code]:[Ruimte omschrijving]],2,FALSE)</f>
        <v>Entree</v>
      </c>
      <c r="K328" s="32" t="s">
        <v>17</v>
      </c>
      <c r="L328" s="34" t="s">
        <v>6</v>
      </c>
      <c r="M328" s="124">
        <v>8.4</v>
      </c>
      <c r="N328" s="32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4"/>
      <c r="CX328" s="4"/>
      <c r="CY328" s="4"/>
      <c r="CZ328" s="4"/>
      <c r="DA328" s="4"/>
      <c r="DB328" s="4"/>
      <c r="DC328" s="4"/>
      <c r="DD328" s="4"/>
      <c r="DE328" s="4"/>
      <c r="DF328" s="4"/>
      <c r="DG328" s="4"/>
      <c r="DH328" s="4"/>
      <c r="DI328" s="4"/>
      <c r="DJ328" s="4"/>
      <c r="DK328" s="4"/>
      <c r="DL328" s="4"/>
      <c r="DM328" s="4"/>
      <c r="DN328" s="4"/>
      <c r="DO328" s="4"/>
      <c r="DP328" s="4"/>
      <c r="DQ328" s="4"/>
      <c r="DR328" s="4"/>
      <c r="DS328" s="4"/>
      <c r="DT328" s="4"/>
      <c r="DU328" s="4"/>
      <c r="DV328" s="4"/>
      <c r="DW328" s="4"/>
      <c r="DX328" s="4"/>
      <c r="DY328" s="4"/>
      <c r="DZ328" s="4"/>
      <c r="EA328" s="4"/>
      <c r="EB328" s="4"/>
      <c r="EC328" s="4"/>
      <c r="ED328" s="4"/>
      <c r="EE328" s="4"/>
      <c r="EF328" s="4"/>
      <c r="EG328" s="4"/>
      <c r="EH328" s="4"/>
      <c r="EI328" s="4"/>
      <c r="EJ328" s="4"/>
      <c r="EK328" s="4"/>
      <c r="EL328" s="4"/>
      <c r="EM328" s="4"/>
      <c r="EN328" s="4"/>
      <c r="EO328" s="4"/>
      <c r="EP328" s="4"/>
      <c r="EQ328" s="4"/>
      <c r="ER328" s="4"/>
      <c r="ES328" s="4"/>
      <c r="ET328" s="4"/>
      <c r="EU328" s="4"/>
      <c r="EV328" s="4"/>
      <c r="EW328" s="4"/>
      <c r="EX328" s="4"/>
      <c r="EY328" s="4"/>
      <c r="EZ328" s="4"/>
      <c r="FA328" s="4"/>
      <c r="FB328" s="4"/>
      <c r="FC328" s="4"/>
    </row>
    <row r="329" spans="1:159" ht="15" customHeight="1">
      <c r="A329" s="6">
        <v>5</v>
      </c>
      <c r="B329" s="41" t="str">
        <f>VLOOKUP(Ruimtestaat[[#This Row],[Code]],Locaties[[Code]:[Locatie]],2,FALSE)</f>
        <v>De Windroos</v>
      </c>
      <c r="C329" s="41" t="str">
        <f>VLOOKUP(Ruimtestaat[[#This Row],[Code]],Locaties[#All],3,FALSE)</f>
        <v>Koningin Wilhelminalaan 2</v>
      </c>
      <c r="D329" s="41" t="str">
        <f>VLOOKUP(Ruimtestaat[[#This Row],[Code]],Locaties[#All],4,FALSE)</f>
        <v>Gorinchem</v>
      </c>
      <c r="E329" s="32"/>
      <c r="F329" s="32" t="s">
        <v>121</v>
      </c>
      <c r="G329" s="126">
        <v>2</v>
      </c>
      <c r="H329" s="42" t="s">
        <v>255</v>
      </c>
      <c r="I329" s="6">
        <v>12</v>
      </c>
      <c r="J329" s="42" t="str">
        <f>VLOOKUP(Ruimtestaat[[#This Row],[Ruimte code]],Ruimtegroepen[[#All],[Code]:[Ruimte omschrijving]],2,FALSE)</f>
        <v>Kantine/Aula</v>
      </c>
      <c r="K329" s="32" t="s">
        <v>18</v>
      </c>
      <c r="L329" s="34" t="s">
        <v>124</v>
      </c>
      <c r="M329" s="124">
        <v>179.6</v>
      </c>
      <c r="N329" s="32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  <c r="CF329" s="4"/>
      <c r="CG329" s="4"/>
      <c r="CH329" s="4"/>
      <c r="CI329" s="4"/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4"/>
      <c r="CV329" s="4"/>
      <c r="CW329" s="4"/>
      <c r="CX329" s="4"/>
      <c r="CY329" s="4"/>
      <c r="CZ329" s="4"/>
      <c r="DA329" s="4"/>
      <c r="DB329" s="4"/>
      <c r="DC329" s="4"/>
      <c r="DD329" s="4"/>
      <c r="DE329" s="4"/>
      <c r="DF329" s="4"/>
      <c r="DG329" s="4"/>
      <c r="DH329" s="4"/>
      <c r="DI329" s="4"/>
      <c r="DJ329" s="4"/>
      <c r="DK329" s="4"/>
      <c r="DL329" s="4"/>
      <c r="DM329" s="4"/>
      <c r="DN329" s="4"/>
      <c r="DO329" s="4"/>
      <c r="DP329" s="4"/>
      <c r="DQ329" s="4"/>
      <c r="DR329" s="4"/>
      <c r="DS329" s="4"/>
      <c r="DT329" s="4"/>
      <c r="DU329" s="4"/>
      <c r="DV329" s="4"/>
      <c r="DW329" s="4"/>
      <c r="DX329" s="4"/>
      <c r="DY329" s="4"/>
      <c r="DZ329" s="4"/>
      <c r="EA329" s="4"/>
      <c r="EB329" s="4"/>
      <c r="EC329" s="4"/>
      <c r="ED329" s="4"/>
      <c r="EE329" s="4"/>
      <c r="EF329" s="4"/>
      <c r="EG329" s="4"/>
      <c r="EH329" s="4"/>
      <c r="EI329" s="4"/>
      <c r="EJ329" s="4"/>
      <c r="EK329" s="4"/>
      <c r="EL329" s="4"/>
      <c r="EM329" s="4"/>
      <c r="EN329" s="4"/>
      <c r="EO329" s="4"/>
      <c r="EP329" s="4"/>
      <c r="EQ329" s="4"/>
      <c r="ER329" s="4"/>
      <c r="ES329" s="4"/>
      <c r="ET329" s="4"/>
      <c r="EU329" s="4"/>
      <c r="EV329" s="4"/>
      <c r="EW329" s="4"/>
      <c r="EX329" s="4"/>
      <c r="EY329" s="4"/>
      <c r="EZ329" s="4"/>
      <c r="FA329" s="4"/>
      <c r="FB329" s="4"/>
      <c r="FC329" s="4"/>
    </row>
    <row r="330" spans="1:159" ht="15" customHeight="1">
      <c r="A330" s="6">
        <v>5</v>
      </c>
      <c r="B330" s="41" t="str">
        <f>VLOOKUP(Ruimtestaat[[#This Row],[Code]],Locaties[[Code]:[Locatie]],2,FALSE)</f>
        <v>De Windroos</v>
      </c>
      <c r="C330" s="41" t="str">
        <f>VLOOKUP(Ruimtestaat[[#This Row],[Code]],Locaties[#All],3,FALSE)</f>
        <v>Koningin Wilhelminalaan 2</v>
      </c>
      <c r="D330" s="41" t="str">
        <f>VLOOKUP(Ruimtestaat[[#This Row],[Code]],Locaties[#All],4,FALSE)</f>
        <v>Gorinchem</v>
      </c>
      <c r="E330" s="32"/>
      <c r="F330" s="32" t="s">
        <v>121</v>
      </c>
      <c r="G330" s="126">
        <v>5</v>
      </c>
      <c r="H330" s="42" t="s">
        <v>341</v>
      </c>
      <c r="I330" s="6">
        <v>16</v>
      </c>
      <c r="J330" s="42" t="str">
        <f>VLOOKUP(Ruimtestaat[[#This Row],[Ruimte code]],Ruimtegroepen[[#All],[Code]:[Ruimte omschrijving]],2,FALSE)</f>
        <v>Leslokalen</v>
      </c>
      <c r="K330" s="32" t="s">
        <v>19</v>
      </c>
      <c r="L330" s="34" t="s">
        <v>225</v>
      </c>
      <c r="M330" s="124">
        <v>10.9</v>
      </c>
      <c r="N330" s="32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  <c r="BX330" s="4"/>
      <c r="BY330" s="4"/>
      <c r="BZ330" s="4"/>
      <c r="CA330" s="4"/>
      <c r="CB330" s="4"/>
      <c r="CC330" s="4"/>
      <c r="CD330" s="4"/>
      <c r="CE330" s="4"/>
      <c r="CF330" s="4"/>
      <c r="CG330" s="4"/>
      <c r="CH330" s="4"/>
      <c r="CI330" s="4"/>
      <c r="CJ330" s="4"/>
      <c r="CK330" s="4"/>
      <c r="CL330" s="4"/>
      <c r="CM330" s="4"/>
      <c r="CN330" s="4"/>
      <c r="CO330" s="4"/>
      <c r="CP330" s="4"/>
      <c r="CQ330" s="4"/>
      <c r="CR330" s="4"/>
      <c r="CS330" s="4"/>
      <c r="CT330" s="4"/>
      <c r="CU330" s="4"/>
      <c r="CV330" s="4"/>
      <c r="CW330" s="4"/>
      <c r="CX330" s="4"/>
      <c r="CY330" s="4"/>
      <c r="CZ330" s="4"/>
      <c r="DA330" s="4"/>
      <c r="DB330" s="4"/>
      <c r="DC330" s="4"/>
      <c r="DD330" s="4"/>
      <c r="DE330" s="4"/>
      <c r="DF330" s="4"/>
      <c r="DG330" s="4"/>
      <c r="DH330" s="4"/>
      <c r="DI330" s="4"/>
      <c r="DJ330" s="4"/>
      <c r="DK330" s="4"/>
      <c r="DL330" s="4"/>
      <c r="DM330" s="4"/>
      <c r="DN330" s="4"/>
      <c r="DO330" s="4"/>
      <c r="DP330" s="4"/>
      <c r="DQ330" s="4"/>
      <c r="DR330" s="4"/>
      <c r="DS330" s="4"/>
      <c r="DT330" s="4"/>
      <c r="DU330" s="4"/>
      <c r="DV330" s="4"/>
      <c r="DW330" s="4"/>
      <c r="DX330" s="4"/>
      <c r="DY330" s="4"/>
      <c r="DZ330" s="4"/>
      <c r="EA330" s="4"/>
      <c r="EB330" s="4"/>
      <c r="EC330" s="4"/>
      <c r="ED330" s="4"/>
      <c r="EE330" s="4"/>
      <c r="EF330" s="4"/>
      <c r="EG330" s="4"/>
      <c r="EH330" s="4"/>
      <c r="EI330" s="4"/>
      <c r="EJ330" s="4"/>
      <c r="EK330" s="4"/>
      <c r="EL330" s="4"/>
      <c r="EM330" s="4"/>
      <c r="EN330" s="4"/>
      <c r="EO330" s="4"/>
      <c r="EP330" s="4"/>
      <c r="EQ330" s="4"/>
      <c r="ER330" s="4"/>
      <c r="ES330" s="4"/>
      <c r="ET330" s="4"/>
      <c r="EU330" s="4"/>
      <c r="EV330" s="4"/>
      <c r="EW330" s="4"/>
      <c r="EX330" s="4"/>
      <c r="EY330" s="4"/>
      <c r="EZ330" s="4"/>
      <c r="FA330" s="4"/>
      <c r="FB330" s="4"/>
      <c r="FC330" s="4"/>
    </row>
    <row r="331" spans="1:159" ht="15" customHeight="1">
      <c r="A331" s="6">
        <v>5</v>
      </c>
      <c r="B331" s="41" t="str">
        <f>VLOOKUP(Ruimtestaat[[#This Row],[Code]],Locaties[[Code]:[Locatie]],2,FALSE)</f>
        <v>De Windroos</v>
      </c>
      <c r="C331" s="41" t="str">
        <f>VLOOKUP(Ruimtestaat[[#This Row],[Code]],Locaties[#All],3,FALSE)</f>
        <v>Koningin Wilhelminalaan 2</v>
      </c>
      <c r="D331" s="41" t="str">
        <f>VLOOKUP(Ruimtestaat[[#This Row],[Code]],Locaties[#All],4,FALSE)</f>
        <v>Gorinchem</v>
      </c>
      <c r="E331" s="32"/>
      <c r="F331" s="32" t="s">
        <v>121</v>
      </c>
      <c r="G331" s="126">
        <v>6</v>
      </c>
      <c r="H331" s="42" t="s">
        <v>341</v>
      </c>
      <c r="I331" s="6">
        <v>16</v>
      </c>
      <c r="J331" s="42" t="str">
        <f>VLOOKUP(Ruimtestaat[[#This Row],[Ruimte code]],Ruimtegroepen[[#All],[Code]:[Ruimte omschrijving]],2,FALSE)</f>
        <v>Leslokalen</v>
      </c>
      <c r="K331" s="32" t="s">
        <v>19</v>
      </c>
      <c r="L331" s="34" t="s">
        <v>225</v>
      </c>
      <c r="M331" s="124">
        <v>11.6</v>
      </c>
      <c r="N331" s="32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  <c r="BX331" s="4"/>
      <c r="BY331" s="4"/>
      <c r="BZ331" s="4"/>
      <c r="CA331" s="4"/>
      <c r="CB331" s="4"/>
      <c r="CC331" s="4"/>
      <c r="CD331" s="4"/>
      <c r="CE331" s="4"/>
      <c r="CF331" s="4"/>
      <c r="CG331" s="4"/>
      <c r="CH331" s="4"/>
      <c r="CI331" s="4"/>
      <c r="CJ331" s="4"/>
      <c r="CK331" s="4"/>
      <c r="CL331" s="4"/>
      <c r="CM331" s="4"/>
      <c r="CN331" s="4"/>
      <c r="CO331" s="4"/>
      <c r="CP331" s="4"/>
      <c r="CQ331" s="4"/>
      <c r="CR331" s="4"/>
      <c r="CS331" s="4"/>
      <c r="CT331" s="4"/>
      <c r="CU331" s="4"/>
      <c r="CV331" s="4"/>
      <c r="CW331" s="4"/>
      <c r="CX331" s="4"/>
      <c r="CY331" s="4"/>
      <c r="CZ331" s="4"/>
      <c r="DA331" s="4"/>
      <c r="DB331" s="4"/>
      <c r="DC331" s="4"/>
      <c r="DD331" s="4"/>
      <c r="DE331" s="4"/>
      <c r="DF331" s="4"/>
      <c r="DG331" s="4"/>
      <c r="DH331" s="4"/>
      <c r="DI331" s="4"/>
      <c r="DJ331" s="4"/>
      <c r="DK331" s="4"/>
      <c r="DL331" s="4"/>
      <c r="DM331" s="4"/>
      <c r="DN331" s="4"/>
      <c r="DO331" s="4"/>
      <c r="DP331" s="4"/>
      <c r="DQ331" s="4"/>
      <c r="DR331" s="4"/>
      <c r="DS331" s="4"/>
      <c r="DT331" s="4"/>
      <c r="DU331" s="4"/>
      <c r="DV331" s="4"/>
      <c r="DW331" s="4"/>
      <c r="DX331" s="4"/>
      <c r="DY331" s="4"/>
      <c r="DZ331" s="4"/>
      <c r="EA331" s="4"/>
      <c r="EB331" s="4"/>
      <c r="EC331" s="4"/>
      <c r="ED331" s="4"/>
      <c r="EE331" s="4"/>
      <c r="EF331" s="4"/>
      <c r="EG331" s="4"/>
      <c r="EH331" s="4"/>
      <c r="EI331" s="4"/>
      <c r="EJ331" s="4"/>
      <c r="EK331" s="4"/>
      <c r="EL331" s="4"/>
      <c r="EM331" s="4"/>
      <c r="EN331" s="4"/>
      <c r="EO331" s="4"/>
      <c r="EP331" s="4"/>
      <c r="EQ331" s="4"/>
      <c r="ER331" s="4"/>
      <c r="ES331" s="4"/>
      <c r="ET331" s="4"/>
      <c r="EU331" s="4"/>
      <c r="EV331" s="4"/>
      <c r="EW331" s="4"/>
      <c r="EX331" s="4"/>
      <c r="EY331" s="4"/>
      <c r="EZ331" s="4"/>
      <c r="FA331" s="4"/>
      <c r="FB331" s="4"/>
      <c r="FC331" s="4"/>
    </row>
    <row r="332" spans="1:159" ht="15" customHeight="1">
      <c r="A332" s="6">
        <v>5</v>
      </c>
      <c r="B332" s="41" t="str">
        <f>VLOOKUP(Ruimtestaat[[#This Row],[Code]],Locaties[[Code]:[Locatie]],2,FALSE)</f>
        <v>De Windroos</v>
      </c>
      <c r="C332" s="41" t="str">
        <f>VLOOKUP(Ruimtestaat[[#This Row],[Code]],Locaties[#All],3,FALSE)</f>
        <v>Koningin Wilhelminalaan 2</v>
      </c>
      <c r="D332" s="41" t="str">
        <f>VLOOKUP(Ruimtestaat[[#This Row],[Code]],Locaties[#All],4,FALSE)</f>
        <v>Gorinchem</v>
      </c>
      <c r="E332" s="32"/>
      <c r="F332" s="32" t="s">
        <v>121</v>
      </c>
      <c r="G332" s="126">
        <v>7</v>
      </c>
      <c r="H332" s="42" t="s">
        <v>342</v>
      </c>
      <c r="I332" s="6">
        <v>2</v>
      </c>
      <c r="J332" s="42" t="str">
        <f>VLOOKUP(Ruimtestaat[[#This Row],[Ruimte code]],Ruimtegroepen[[#All],[Code]:[Ruimte omschrijving]],2,FALSE)</f>
        <v>Kantoren</v>
      </c>
      <c r="K332" s="32" t="s">
        <v>20</v>
      </c>
      <c r="L332" s="34" t="s">
        <v>29</v>
      </c>
      <c r="M332" s="124">
        <v>9.5</v>
      </c>
      <c r="N332" s="32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  <c r="BX332" s="4"/>
      <c r="BY332" s="4"/>
      <c r="BZ332" s="4"/>
      <c r="CA332" s="4"/>
      <c r="CB332" s="4"/>
      <c r="CC332" s="4"/>
      <c r="CD332" s="4"/>
      <c r="CE332" s="4"/>
      <c r="CF332" s="4"/>
      <c r="CG332" s="4"/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4"/>
      <c r="CV332" s="4"/>
      <c r="CW332" s="4"/>
      <c r="CX332" s="4"/>
      <c r="CY332" s="4"/>
      <c r="CZ332" s="4"/>
      <c r="DA332" s="4"/>
      <c r="DB332" s="4"/>
      <c r="DC332" s="4"/>
      <c r="DD332" s="4"/>
      <c r="DE332" s="4"/>
      <c r="DF332" s="4"/>
      <c r="DG332" s="4"/>
      <c r="DH332" s="4"/>
      <c r="DI332" s="4"/>
      <c r="DJ332" s="4"/>
      <c r="DK332" s="4"/>
      <c r="DL332" s="4"/>
      <c r="DM332" s="4"/>
      <c r="DN332" s="4"/>
      <c r="DO332" s="4"/>
      <c r="DP332" s="4"/>
      <c r="DQ332" s="4"/>
      <c r="DR332" s="4"/>
      <c r="DS332" s="4"/>
      <c r="DT332" s="4"/>
      <c r="DU332" s="4"/>
      <c r="DV332" s="4"/>
      <c r="DW332" s="4"/>
      <c r="DX332" s="4"/>
      <c r="DY332" s="4"/>
      <c r="DZ332" s="4"/>
      <c r="EA332" s="4"/>
      <c r="EB332" s="4"/>
      <c r="EC332" s="4"/>
      <c r="ED332" s="4"/>
      <c r="EE332" s="4"/>
      <c r="EF332" s="4"/>
      <c r="EG332" s="4"/>
      <c r="EH332" s="4"/>
      <c r="EI332" s="4"/>
      <c r="EJ332" s="4"/>
      <c r="EK332" s="4"/>
      <c r="EL332" s="4"/>
      <c r="EM332" s="4"/>
      <c r="EN332" s="4"/>
      <c r="EO332" s="4"/>
      <c r="EP332" s="4"/>
      <c r="EQ332" s="4"/>
      <c r="ER332" s="4"/>
      <c r="ES332" s="4"/>
      <c r="ET332" s="4"/>
      <c r="EU332" s="4"/>
      <c r="EV332" s="4"/>
      <c r="EW332" s="4"/>
      <c r="EX332" s="4"/>
      <c r="EY332" s="4"/>
      <c r="EZ332" s="4"/>
      <c r="FA332" s="4"/>
      <c r="FB332" s="4"/>
      <c r="FC332" s="4"/>
    </row>
    <row r="333" spans="1:159" ht="15" customHeight="1">
      <c r="A333" s="6">
        <v>5</v>
      </c>
      <c r="B333" s="41" t="str">
        <f>VLOOKUP(Ruimtestaat[[#This Row],[Code]],Locaties[[Code]:[Locatie]],2,FALSE)</f>
        <v>De Windroos</v>
      </c>
      <c r="C333" s="41" t="str">
        <f>VLOOKUP(Ruimtestaat[[#This Row],[Code]],Locaties[#All],3,FALSE)</f>
        <v>Koningin Wilhelminalaan 2</v>
      </c>
      <c r="D333" s="41" t="str">
        <f>VLOOKUP(Ruimtestaat[[#This Row],[Code]],Locaties[#All],4,FALSE)</f>
        <v>Gorinchem</v>
      </c>
      <c r="E333" s="32"/>
      <c r="F333" s="32" t="s">
        <v>121</v>
      </c>
      <c r="G333" s="126">
        <v>8</v>
      </c>
      <c r="H333" s="42" t="s">
        <v>131</v>
      </c>
      <c r="I333" s="6">
        <v>4</v>
      </c>
      <c r="J333" s="42" t="str">
        <f>VLOOKUP(Ruimtestaat[[#This Row],[Ruimte code]],Ruimtegroepen[[#All],[Code]:[Ruimte omschrijving]],2,FALSE)</f>
        <v>Vergader/spreekkamers</v>
      </c>
      <c r="K333" s="32" t="s">
        <v>20</v>
      </c>
      <c r="L333" s="34" t="s">
        <v>29</v>
      </c>
      <c r="M333" s="124">
        <v>6.9</v>
      </c>
      <c r="N333" s="32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  <c r="CF333" s="4"/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  <c r="CX333" s="4"/>
      <c r="CY333" s="4"/>
      <c r="CZ333" s="4"/>
      <c r="DA333" s="4"/>
      <c r="DB333" s="4"/>
      <c r="DC333" s="4"/>
      <c r="DD333" s="4"/>
      <c r="DE333" s="4"/>
      <c r="DF333" s="4"/>
      <c r="DG333" s="4"/>
      <c r="DH333" s="4"/>
      <c r="DI333" s="4"/>
      <c r="DJ333" s="4"/>
      <c r="DK333" s="4"/>
      <c r="DL333" s="4"/>
      <c r="DM333" s="4"/>
      <c r="DN333" s="4"/>
      <c r="DO333" s="4"/>
      <c r="DP333" s="4"/>
      <c r="DQ333" s="4"/>
      <c r="DR333" s="4"/>
      <c r="DS333" s="4"/>
      <c r="DT333" s="4"/>
      <c r="DU333" s="4"/>
      <c r="DV333" s="4"/>
      <c r="DW333" s="4"/>
      <c r="DX333" s="4"/>
      <c r="DY333" s="4"/>
      <c r="DZ333" s="4"/>
      <c r="EA333" s="4"/>
      <c r="EB333" s="4"/>
      <c r="EC333" s="4"/>
      <c r="ED333" s="4"/>
      <c r="EE333" s="4"/>
      <c r="EF333" s="4"/>
      <c r="EG333" s="4"/>
      <c r="EH333" s="4"/>
      <c r="EI333" s="4"/>
      <c r="EJ333" s="4"/>
      <c r="EK333" s="4"/>
      <c r="EL333" s="4"/>
      <c r="EM333" s="4"/>
      <c r="EN333" s="4"/>
      <c r="EO333" s="4"/>
      <c r="EP333" s="4"/>
      <c r="EQ333" s="4"/>
      <c r="ER333" s="4"/>
      <c r="ES333" s="4"/>
      <c r="ET333" s="4"/>
      <c r="EU333" s="4"/>
      <c r="EV333" s="4"/>
      <c r="EW333" s="4"/>
      <c r="EX333" s="4"/>
      <c r="EY333" s="4"/>
      <c r="EZ333" s="4"/>
      <c r="FA333" s="4"/>
      <c r="FB333" s="4"/>
      <c r="FC333" s="4"/>
    </row>
    <row r="334" spans="1:159" ht="15" customHeight="1">
      <c r="A334" s="6">
        <v>5</v>
      </c>
      <c r="B334" s="41" t="str">
        <f>VLOOKUP(Ruimtestaat[[#This Row],[Code]],Locaties[[Code]:[Locatie]],2,FALSE)</f>
        <v>De Windroos</v>
      </c>
      <c r="C334" s="41" t="str">
        <f>VLOOKUP(Ruimtestaat[[#This Row],[Code]],Locaties[#All],3,FALSE)</f>
        <v>Koningin Wilhelminalaan 2</v>
      </c>
      <c r="D334" s="41" t="str">
        <f>VLOOKUP(Ruimtestaat[[#This Row],[Code]],Locaties[#All],4,FALSE)</f>
        <v>Gorinchem</v>
      </c>
      <c r="E334" s="32"/>
      <c r="F334" s="32" t="s">
        <v>121</v>
      </c>
      <c r="G334" s="126">
        <v>9</v>
      </c>
      <c r="H334" s="42" t="s">
        <v>200</v>
      </c>
      <c r="I334" s="6">
        <v>11</v>
      </c>
      <c r="J334" s="42" t="str">
        <f>VLOOKUP(Ruimtestaat[[#This Row],[Ruimte code]],Ruimtegroepen[[#All],[Code]:[Ruimte omschrijving]],2,FALSE)</f>
        <v>Garderobes</v>
      </c>
      <c r="K334" s="32" t="s">
        <v>20</v>
      </c>
      <c r="L334" s="34" t="s">
        <v>29</v>
      </c>
      <c r="M334" s="124">
        <v>52.4</v>
      </c>
      <c r="N334" s="32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/>
      <c r="BZ334" s="4"/>
      <c r="CA334" s="4"/>
      <c r="CB334" s="4"/>
      <c r="CC334" s="4"/>
      <c r="CD334" s="4"/>
      <c r="CE334" s="4"/>
      <c r="CF334" s="4"/>
      <c r="CG334" s="4"/>
      <c r="CH334" s="4"/>
      <c r="CI334" s="4"/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4"/>
      <c r="CV334" s="4"/>
      <c r="CW334" s="4"/>
      <c r="CX334" s="4"/>
      <c r="CY334" s="4"/>
      <c r="CZ334" s="4"/>
      <c r="DA334" s="4"/>
      <c r="DB334" s="4"/>
      <c r="DC334" s="4"/>
      <c r="DD334" s="4"/>
      <c r="DE334" s="4"/>
      <c r="DF334" s="4"/>
      <c r="DG334" s="4"/>
      <c r="DH334" s="4"/>
      <c r="DI334" s="4"/>
      <c r="DJ334" s="4"/>
      <c r="DK334" s="4"/>
      <c r="DL334" s="4"/>
      <c r="DM334" s="4"/>
      <c r="DN334" s="4"/>
      <c r="DO334" s="4"/>
      <c r="DP334" s="4"/>
      <c r="DQ334" s="4"/>
      <c r="DR334" s="4"/>
      <c r="DS334" s="4"/>
      <c r="DT334" s="4"/>
      <c r="DU334" s="4"/>
      <c r="DV334" s="4"/>
      <c r="DW334" s="4"/>
      <c r="DX334" s="4"/>
      <c r="DY334" s="4"/>
      <c r="DZ334" s="4"/>
      <c r="EA334" s="4"/>
      <c r="EB334" s="4"/>
      <c r="EC334" s="4"/>
      <c r="ED334" s="4"/>
      <c r="EE334" s="4"/>
      <c r="EF334" s="4"/>
      <c r="EG334" s="4"/>
      <c r="EH334" s="4"/>
      <c r="EI334" s="4"/>
      <c r="EJ334" s="4"/>
      <c r="EK334" s="4"/>
      <c r="EL334" s="4"/>
      <c r="EM334" s="4"/>
      <c r="EN334" s="4"/>
      <c r="EO334" s="4"/>
      <c r="EP334" s="4"/>
      <c r="EQ334" s="4"/>
      <c r="ER334" s="4"/>
      <c r="ES334" s="4"/>
      <c r="ET334" s="4"/>
      <c r="EU334" s="4"/>
      <c r="EV334" s="4"/>
      <c r="EW334" s="4"/>
      <c r="EX334" s="4"/>
      <c r="EY334" s="4"/>
      <c r="EZ334" s="4"/>
      <c r="FA334" s="4"/>
      <c r="FB334" s="4"/>
      <c r="FC334" s="4"/>
    </row>
    <row r="335" spans="1:159" ht="15" customHeight="1">
      <c r="A335" s="6">
        <v>5</v>
      </c>
      <c r="B335" s="41" t="str">
        <f>VLOOKUP(Ruimtestaat[[#This Row],[Code]],Locaties[[Code]:[Locatie]],2,FALSE)</f>
        <v>De Windroos</v>
      </c>
      <c r="C335" s="41" t="str">
        <f>VLOOKUP(Ruimtestaat[[#This Row],[Code]],Locaties[#All],3,FALSE)</f>
        <v>Koningin Wilhelminalaan 2</v>
      </c>
      <c r="D335" s="41" t="str">
        <f>VLOOKUP(Ruimtestaat[[#This Row],[Code]],Locaties[#All],4,FALSE)</f>
        <v>Gorinchem</v>
      </c>
      <c r="E335" s="32"/>
      <c r="F335" s="32" t="s">
        <v>121</v>
      </c>
      <c r="G335" s="126">
        <v>10</v>
      </c>
      <c r="H335" s="42" t="s">
        <v>343</v>
      </c>
      <c r="I335" s="6">
        <v>6</v>
      </c>
      <c r="J335" s="42" t="str">
        <f>VLOOKUP(Ruimtestaat[[#This Row],[Ruimte code]],Ruimtegroepen[[#All],[Code]:[Ruimte omschrijving]],2,FALSE)</f>
        <v>Gangen/hallen</v>
      </c>
      <c r="K335" s="32" t="s">
        <v>19</v>
      </c>
      <c r="L335" s="34" t="s">
        <v>237</v>
      </c>
      <c r="M335" s="124">
        <v>128.5</v>
      </c>
      <c r="N335" s="32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4"/>
      <c r="CV335" s="4"/>
      <c r="CW335" s="4"/>
      <c r="CX335" s="4"/>
      <c r="CY335" s="4"/>
      <c r="CZ335" s="4"/>
      <c r="DA335" s="4"/>
      <c r="DB335" s="4"/>
      <c r="DC335" s="4"/>
      <c r="DD335" s="4"/>
      <c r="DE335" s="4"/>
      <c r="DF335" s="4"/>
      <c r="DG335" s="4"/>
      <c r="DH335" s="4"/>
      <c r="DI335" s="4"/>
      <c r="DJ335" s="4"/>
      <c r="DK335" s="4"/>
      <c r="DL335" s="4"/>
      <c r="DM335" s="4"/>
      <c r="DN335" s="4"/>
      <c r="DO335" s="4"/>
      <c r="DP335" s="4"/>
      <c r="DQ335" s="4"/>
      <c r="DR335" s="4"/>
      <c r="DS335" s="4"/>
      <c r="DT335" s="4"/>
      <c r="DU335" s="4"/>
      <c r="DV335" s="4"/>
      <c r="DW335" s="4"/>
      <c r="DX335" s="4"/>
      <c r="DY335" s="4"/>
      <c r="DZ335" s="4"/>
      <c r="EA335" s="4"/>
      <c r="EB335" s="4"/>
      <c r="EC335" s="4"/>
      <c r="ED335" s="4"/>
      <c r="EE335" s="4"/>
      <c r="EF335" s="4"/>
      <c r="EG335" s="4"/>
      <c r="EH335" s="4"/>
      <c r="EI335" s="4"/>
      <c r="EJ335" s="4"/>
      <c r="EK335" s="4"/>
      <c r="EL335" s="4"/>
      <c r="EM335" s="4"/>
      <c r="EN335" s="4"/>
      <c r="EO335" s="4"/>
      <c r="EP335" s="4"/>
      <c r="EQ335" s="4"/>
      <c r="ER335" s="4"/>
      <c r="ES335" s="4"/>
      <c r="ET335" s="4"/>
      <c r="EU335" s="4"/>
      <c r="EV335" s="4"/>
      <c r="EW335" s="4"/>
      <c r="EX335" s="4"/>
      <c r="EY335" s="4"/>
      <c r="EZ335" s="4"/>
      <c r="FA335" s="4"/>
      <c r="FB335" s="4"/>
      <c r="FC335" s="4"/>
    </row>
    <row r="336" spans="1:159" ht="15" customHeight="1">
      <c r="A336" s="6">
        <v>5</v>
      </c>
      <c r="B336" s="41" t="str">
        <f>VLOOKUP(Ruimtestaat[[#This Row],[Code]],Locaties[[Code]:[Locatie]],2,FALSE)</f>
        <v>De Windroos</v>
      </c>
      <c r="C336" s="41" t="str">
        <f>VLOOKUP(Ruimtestaat[[#This Row],[Code]],Locaties[#All],3,FALSE)</f>
        <v>Koningin Wilhelminalaan 2</v>
      </c>
      <c r="D336" s="41" t="str">
        <f>VLOOKUP(Ruimtestaat[[#This Row],[Code]],Locaties[#All],4,FALSE)</f>
        <v>Gorinchem</v>
      </c>
      <c r="E336" s="32"/>
      <c r="F336" s="32" t="s">
        <v>121</v>
      </c>
      <c r="G336" s="126">
        <v>11</v>
      </c>
      <c r="H336" s="42" t="s">
        <v>131</v>
      </c>
      <c r="I336" s="6">
        <v>4</v>
      </c>
      <c r="J336" s="42" t="str">
        <f>VLOOKUP(Ruimtestaat[[#This Row],[Ruimte code]],Ruimtegroepen[[#All],[Code]:[Ruimte omschrijving]],2,FALSE)</f>
        <v>Vergader/spreekkamers</v>
      </c>
      <c r="K336" s="32" t="s">
        <v>18</v>
      </c>
      <c r="L336" s="34" t="s">
        <v>124</v>
      </c>
      <c r="M336" s="124" t="s">
        <v>354</v>
      </c>
      <c r="N336" s="32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4"/>
      <c r="BZ336" s="4"/>
      <c r="CA336" s="4"/>
      <c r="CB336" s="4"/>
      <c r="CC336" s="4"/>
      <c r="CD336" s="4"/>
      <c r="CE336" s="4"/>
      <c r="CF336" s="4"/>
      <c r="CG336" s="4"/>
      <c r="CH336" s="4"/>
      <c r="CI336" s="4"/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4"/>
      <c r="CV336" s="4"/>
      <c r="CW336" s="4"/>
      <c r="CX336" s="4"/>
      <c r="CY336" s="4"/>
      <c r="CZ336" s="4"/>
      <c r="DA336" s="4"/>
      <c r="DB336" s="4"/>
      <c r="DC336" s="4"/>
      <c r="DD336" s="4"/>
      <c r="DE336" s="4"/>
      <c r="DF336" s="4"/>
      <c r="DG336" s="4"/>
      <c r="DH336" s="4"/>
      <c r="DI336" s="4"/>
      <c r="DJ336" s="4"/>
      <c r="DK336" s="4"/>
      <c r="DL336" s="4"/>
      <c r="DM336" s="4"/>
      <c r="DN336" s="4"/>
      <c r="DO336" s="4"/>
      <c r="DP336" s="4"/>
      <c r="DQ336" s="4"/>
      <c r="DR336" s="4"/>
      <c r="DS336" s="4"/>
      <c r="DT336" s="4"/>
      <c r="DU336" s="4"/>
      <c r="DV336" s="4"/>
      <c r="DW336" s="4"/>
      <c r="DX336" s="4"/>
      <c r="DY336" s="4"/>
      <c r="DZ336" s="4"/>
      <c r="EA336" s="4"/>
      <c r="EB336" s="4"/>
      <c r="EC336" s="4"/>
      <c r="ED336" s="4"/>
      <c r="EE336" s="4"/>
      <c r="EF336" s="4"/>
      <c r="EG336" s="4"/>
      <c r="EH336" s="4"/>
      <c r="EI336" s="4"/>
      <c r="EJ336" s="4"/>
      <c r="EK336" s="4"/>
      <c r="EL336" s="4"/>
      <c r="EM336" s="4"/>
      <c r="EN336" s="4"/>
      <c r="EO336" s="4"/>
      <c r="EP336" s="4"/>
      <c r="EQ336" s="4"/>
      <c r="ER336" s="4"/>
      <c r="ES336" s="4"/>
      <c r="ET336" s="4"/>
      <c r="EU336" s="4"/>
      <c r="EV336" s="4"/>
      <c r="EW336" s="4"/>
      <c r="EX336" s="4"/>
      <c r="EY336" s="4"/>
      <c r="EZ336" s="4"/>
      <c r="FA336" s="4"/>
      <c r="FB336" s="4"/>
      <c r="FC336" s="4"/>
    </row>
    <row r="337" spans="1:159" ht="15" customHeight="1">
      <c r="A337" s="6">
        <v>5</v>
      </c>
      <c r="B337" s="41" t="str">
        <f>VLOOKUP(Ruimtestaat[[#This Row],[Code]],Locaties[[Code]:[Locatie]],2,FALSE)</f>
        <v>De Windroos</v>
      </c>
      <c r="C337" s="41" t="str">
        <f>VLOOKUP(Ruimtestaat[[#This Row],[Code]],Locaties[#All],3,FALSE)</f>
        <v>Koningin Wilhelminalaan 2</v>
      </c>
      <c r="D337" s="41" t="str">
        <f>VLOOKUP(Ruimtestaat[[#This Row],[Code]],Locaties[#All],4,FALSE)</f>
        <v>Gorinchem</v>
      </c>
      <c r="E337" s="32"/>
      <c r="F337" s="32" t="s">
        <v>121</v>
      </c>
      <c r="G337" s="126">
        <v>12</v>
      </c>
      <c r="H337" s="42" t="s">
        <v>294</v>
      </c>
      <c r="I337" s="6">
        <v>5</v>
      </c>
      <c r="J337" s="42" t="str">
        <f>VLOOKUP(Ruimtestaat[[#This Row],[Ruimte code]],Ruimtegroepen[[#All],[Code]:[Ruimte omschrijving]],2,FALSE)</f>
        <v>Sanitair</v>
      </c>
      <c r="K337" s="32" t="s">
        <v>19</v>
      </c>
      <c r="L337" s="34" t="s">
        <v>237</v>
      </c>
      <c r="M337" s="124">
        <v>8.3000000000000007</v>
      </c>
      <c r="N337" s="32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/>
      <c r="DC337" s="4"/>
      <c r="DD337" s="4"/>
      <c r="DE337" s="4"/>
      <c r="DF337" s="4"/>
      <c r="DG337" s="4"/>
      <c r="DH337" s="4"/>
      <c r="DI337" s="4"/>
      <c r="DJ337" s="4"/>
      <c r="DK337" s="4"/>
      <c r="DL337" s="4"/>
      <c r="DM337" s="4"/>
      <c r="DN337" s="4"/>
      <c r="DO337" s="4"/>
      <c r="DP337" s="4"/>
      <c r="DQ337" s="4"/>
      <c r="DR337" s="4"/>
      <c r="DS337" s="4"/>
      <c r="DT337" s="4"/>
      <c r="DU337" s="4"/>
      <c r="DV337" s="4"/>
      <c r="DW337" s="4"/>
      <c r="DX337" s="4"/>
      <c r="DY337" s="4"/>
      <c r="DZ337" s="4"/>
      <c r="EA337" s="4"/>
      <c r="EB337" s="4"/>
      <c r="EC337" s="4"/>
      <c r="ED337" s="4"/>
      <c r="EE337" s="4"/>
      <c r="EF337" s="4"/>
      <c r="EG337" s="4"/>
      <c r="EH337" s="4"/>
      <c r="EI337" s="4"/>
      <c r="EJ337" s="4"/>
      <c r="EK337" s="4"/>
      <c r="EL337" s="4"/>
      <c r="EM337" s="4"/>
      <c r="EN337" s="4"/>
      <c r="EO337" s="4"/>
      <c r="EP337" s="4"/>
      <c r="EQ337" s="4"/>
      <c r="ER337" s="4"/>
      <c r="ES337" s="4"/>
      <c r="ET337" s="4"/>
      <c r="EU337" s="4"/>
      <c r="EV337" s="4"/>
      <c r="EW337" s="4"/>
      <c r="EX337" s="4"/>
      <c r="EY337" s="4"/>
      <c r="EZ337" s="4"/>
      <c r="FA337" s="4"/>
      <c r="FB337" s="4"/>
      <c r="FC337" s="4"/>
    </row>
    <row r="338" spans="1:159" ht="15" customHeight="1">
      <c r="A338" s="6">
        <v>5</v>
      </c>
      <c r="B338" s="41" t="str">
        <f>VLOOKUP(Ruimtestaat[[#This Row],[Code]],Locaties[[Code]:[Locatie]],2,FALSE)</f>
        <v>De Windroos</v>
      </c>
      <c r="C338" s="41" t="str">
        <f>VLOOKUP(Ruimtestaat[[#This Row],[Code]],Locaties[#All],3,FALSE)</f>
        <v>Koningin Wilhelminalaan 2</v>
      </c>
      <c r="D338" s="41" t="str">
        <f>VLOOKUP(Ruimtestaat[[#This Row],[Code]],Locaties[#All],4,FALSE)</f>
        <v>Gorinchem</v>
      </c>
      <c r="E338" s="32"/>
      <c r="F338" s="32" t="s">
        <v>121</v>
      </c>
      <c r="G338" s="126" t="s">
        <v>335</v>
      </c>
      <c r="H338" s="42" t="s">
        <v>294</v>
      </c>
      <c r="I338" s="6">
        <v>5</v>
      </c>
      <c r="J338" s="42" t="str">
        <f>VLOOKUP(Ruimtestaat[[#This Row],[Ruimte code]],Ruimtegroepen[[#All],[Code]:[Ruimte omschrijving]],2,FALSE)</f>
        <v>Sanitair</v>
      </c>
      <c r="K338" s="32" t="s">
        <v>19</v>
      </c>
      <c r="L338" s="34" t="s">
        <v>237</v>
      </c>
      <c r="M338" s="124">
        <v>2.6</v>
      </c>
      <c r="N338" s="32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/>
      <c r="CV338" s="4"/>
      <c r="CW338" s="4"/>
      <c r="CX338" s="4"/>
      <c r="CY338" s="4"/>
      <c r="CZ338" s="4"/>
      <c r="DA338" s="4"/>
      <c r="DB338" s="4"/>
      <c r="DC338" s="4"/>
      <c r="DD338" s="4"/>
      <c r="DE338" s="4"/>
      <c r="DF338" s="4"/>
      <c r="DG338" s="4"/>
      <c r="DH338" s="4"/>
      <c r="DI338" s="4"/>
      <c r="DJ338" s="4"/>
      <c r="DK338" s="4"/>
      <c r="DL338" s="4"/>
      <c r="DM338" s="4"/>
      <c r="DN338" s="4"/>
      <c r="DO338" s="4"/>
      <c r="DP338" s="4"/>
      <c r="DQ338" s="4"/>
      <c r="DR338" s="4"/>
      <c r="DS338" s="4"/>
      <c r="DT338" s="4"/>
      <c r="DU338" s="4"/>
      <c r="DV338" s="4"/>
      <c r="DW338" s="4"/>
      <c r="DX338" s="4"/>
      <c r="DY338" s="4"/>
      <c r="DZ338" s="4"/>
      <c r="EA338" s="4"/>
      <c r="EB338" s="4"/>
      <c r="EC338" s="4"/>
      <c r="ED338" s="4"/>
      <c r="EE338" s="4"/>
      <c r="EF338" s="4"/>
      <c r="EG338" s="4"/>
      <c r="EH338" s="4"/>
      <c r="EI338" s="4"/>
      <c r="EJ338" s="4"/>
      <c r="EK338" s="4"/>
      <c r="EL338" s="4"/>
      <c r="EM338" s="4"/>
      <c r="EN338" s="4"/>
      <c r="EO338" s="4"/>
      <c r="EP338" s="4"/>
      <c r="EQ338" s="4"/>
      <c r="ER338" s="4"/>
      <c r="ES338" s="4"/>
      <c r="ET338" s="4"/>
      <c r="EU338" s="4"/>
      <c r="EV338" s="4"/>
      <c r="EW338" s="4"/>
      <c r="EX338" s="4"/>
      <c r="EY338" s="4"/>
      <c r="EZ338" s="4"/>
      <c r="FA338" s="4"/>
      <c r="FB338" s="4"/>
      <c r="FC338" s="4"/>
    </row>
    <row r="339" spans="1:159" ht="15" customHeight="1">
      <c r="A339" s="6">
        <v>5</v>
      </c>
      <c r="B339" s="41" t="str">
        <f>VLOOKUP(Ruimtestaat[[#This Row],[Code]],Locaties[[Code]:[Locatie]],2,FALSE)</f>
        <v>De Windroos</v>
      </c>
      <c r="C339" s="41" t="str">
        <f>VLOOKUP(Ruimtestaat[[#This Row],[Code]],Locaties[#All],3,FALSE)</f>
        <v>Koningin Wilhelminalaan 2</v>
      </c>
      <c r="D339" s="41" t="str">
        <f>VLOOKUP(Ruimtestaat[[#This Row],[Code]],Locaties[#All],4,FALSE)</f>
        <v>Gorinchem</v>
      </c>
      <c r="E339" s="32"/>
      <c r="F339" s="32" t="s">
        <v>121</v>
      </c>
      <c r="G339" s="126">
        <v>13</v>
      </c>
      <c r="H339" s="42" t="s">
        <v>345</v>
      </c>
      <c r="I339" s="6">
        <v>19</v>
      </c>
      <c r="J339" s="42" t="str">
        <f>VLOOKUP(Ruimtestaat[[#This Row],[Ruimte code]],Ruimtegroepen[[#All],[Code]:[Ruimte omschrijving]],2,FALSE)</f>
        <v>kleedruimten</v>
      </c>
      <c r="K339" s="32" t="s">
        <v>19</v>
      </c>
      <c r="L339" s="34" t="s">
        <v>237</v>
      </c>
      <c r="M339" s="124">
        <v>11.5</v>
      </c>
      <c r="N339" s="32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  <c r="BX339" s="4"/>
      <c r="BY339" s="4"/>
      <c r="BZ339" s="4"/>
      <c r="CA339" s="4"/>
      <c r="CB339" s="4"/>
      <c r="CC339" s="4"/>
      <c r="CD339" s="4"/>
      <c r="CE339" s="4"/>
      <c r="CF339" s="4"/>
      <c r="CG339" s="4"/>
      <c r="CH339" s="4"/>
      <c r="CI339" s="4"/>
      <c r="CJ339" s="4"/>
      <c r="CK339" s="4"/>
      <c r="CL339" s="4"/>
      <c r="CM339" s="4"/>
      <c r="CN339" s="4"/>
      <c r="CO339" s="4"/>
      <c r="CP339" s="4"/>
      <c r="CQ339" s="4"/>
      <c r="CR339" s="4"/>
      <c r="CS339" s="4"/>
      <c r="CT339" s="4"/>
      <c r="CU339" s="4"/>
      <c r="CV339" s="4"/>
      <c r="CW339" s="4"/>
      <c r="CX339" s="4"/>
      <c r="CY339" s="4"/>
      <c r="CZ339" s="4"/>
      <c r="DA339" s="4"/>
      <c r="DB339" s="4"/>
      <c r="DC339" s="4"/>
      <c r="DD339" s="4"/>
      <c r="DE339" s="4"/>
      <c r="DF339" s="4"/>
      <c r="DG339" s="4"/>
      <c r="DH339" s="4"/>
      <c r="DI339" s="4"/>
      <c r="DJ339" s="4"/>
      <c r="DK339" s="4"/>
      <c r="DL339" s="4"/>
      <c r="DM339" s="4"/>
      <c r="DN339" s="4"/>
      <c r="DO339" s="4"/>
      <c r="DP339" s="4"/>
      <c r="DQ339" s="4"/>
      <c r="DR339" s="4"/>
      <c r="DS339" s="4"/>
      <c r="DT339" s="4"/>
      <c r="DU339" s="4"/>
      <c r="DV339" s="4"/>
      <c r="DW339" s="4"/>
      <c r="DX339" s="4"/>
      <c r="DY339" s="4"/>
      <c r="DZ339" s="4"/>
      <c r="EA339" s="4"/>
      <c r="EB339" s="4"/>
      <c r="EC339" s="4"/>
      <c r="ED339" s="4"/>
      <c r="EE339" s="4"/>
      <c r="EF339" s="4"/>
      <c r="EG339" s="4"/>
      <c r="EH339" s="4"/>
      <c r="EI339" s="4"/>
      <c r="EJ339" s="4"/>
      <c r="EK339" s="4"/>
      <c r="EL339" s="4"/>
      <c r="EM339" s="4"/>
      <c r="EN339" s="4"/>
      <c r="EO339" s="4"/>
      <c r="EP339" s="4"/>
      <c r="EQ339" s="4"/>
      <c r="ER339" s="4"/>
      <c r="ES339" s="4"/>
      <c r="ET339" s="4"/>
      <c r="EU339" s="4"/>
      <c r="EV339" s="4"/>
      <c r="EW339" s="4"/>
      <c r="EX339" s="4"/>
      <c r="EY339" s="4"/>
      <c r="EZ339" s="4"/>
      <c r="FA339" s="4"/>
      <c r="FB339" s="4"/>
      <c r="FC339" s="4"/>
    </row>
    <row r="340" spans="1:159" ht="15" customHeight="1">
      <c r="A340" s="6">
        <v>5</v>
      </c>
      <c r="B340" s="41" t="str">
        <f>VLOOKUP(Ruimtestaat[[#This Row],[Code]],Locaties[[Code]:[Locatie]],2,FALSE)</f>
        <v>De Windroos</v>
      </c>
      <c r="C340" s="41" t="str">
        <f>VLOOKUP(Ruimtestaat[[#This Row],[Code]],Locaties[#All],3,FALSE)</f>
        <v>Koningin Wilhelminalaan 2</v>
      </c>
      <c r="D340" s="41" t="str">
        <f>VLOOKUP(Ruimtestaat[[#This Row],[Code]],Locaties[#All],4,FALSE)</f>
        <v>Gorinchem</v>
      </c>
      <c r="E340" s="32"/>
      <c r="F340" s="32" t="s">
        <v>121</v>
      </c>
      <c r="G340" s="126">
        <v>14</v>
      </c>
      <c r="H340" s="42" t="s">
        <v>346</v>
      </c>
      <c r="I340" s="6">
        <v>5</v>
      </c>
      <c r="J340" s="42" t="str">
        <f>VLOOKUP(Ruimtestaat[[#This Row],[Ruimte code]],Ruimtegroepen[[#All],[Code]:[Ruimte omschrijving]],2,FALSE)</f>
        <v>Sanitair</v>
      </c>
      <c r="K340" s="32" t="s">
        <v>19</v>
      </c>
      <c r="L340" s="34" t="s">
        <v>237</v>
      </c>
      <c r="M340" s="124">
        <v>16.3</v>
      </c>
      <c r="N340" s="32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  <c r="BX340" s="4"/>
      <c r="BY340" s="4"/>
      <c r="BZ340" s="4"/>
      <c r="CA340" s="4"/>
      <c r="CB340" s="4"/>
      <c r="CC340" s="4"/>
      <c r="CD340" s="4"/>
      <c r="CE340" s="4"/>
      <c r="CF340" s="4"/>
      <c r="CG340" s="4"/>
      <c r="CH340" s="4"/>
      <c r="CI340" s="4"/>
      <c r="CJ340" s="4"/>
      <c r="CK340" s="4"/>
      <c r="CL340" s="4"/>
      <c r="CM340" s="4"/>
      <c r="CN340" s="4"/>
      <c r="CO340" s="4"/>
      <c r="CP340" s="4"/>
      <c r="CQ340" s="4"/>
      <c r="CR340" s="4"/>
      <c r="CS340" s="4"/>
      <c r="CT340" s="4"/>
      <c r="CU340" s="4"/>
      <c r="CV340" s="4"/>
      <c r="CW340" s="4"/>
      <c r="CX340" s="4"/>
      <c r="CY340" s="4"/>
      <c r="CZ340" s="4"/>
      <c r="DA340" s="4"/>
      <c r="DB340" s="4"/>
      <c r="DC340" s="4"/>
      <c r="DD340" s="4"/>
      <c r="DE340" s="4"/>
      <c r="DF340" s="4"/>
      <c r="DG340" s="4"/>
      <c r="DH340" s="4"/>
      <c r="DI340" s="4"/>
      <c r="DJ340" s="4"/>
      <c r="DK340" s="4"/>
      <c r="DL340" s="4"/>
      <c r="DM340" s="4"/>
      <c r="DN340" s="4"/>
      <c r="DO340" s="4"/>
      <c r="DP340" s="4"/>
      <c r="DQ340" s="4"/>
      <c r="DR340" s="4"/>
      <c r="DS340" s="4"/>
      <c r="DT340" s="4"/>
      <c r="DU340" s="4"/>
      <c r="DV340" s="4"/>
      <c r="DW340" s="4"/>
      <c r="DX340" s="4"/>
      <c r="DY340" s="4"/>
      <c r="DZ340" s="4"/>
      <c r="EA340" s="4"/>
      <c r="EB340" s="4"/>
      <c r="EC340" s="4"/>
      <c r="ED340" s="4"/>
      <c r="EE340" s="4"/>
      <c r="EF340" s="4"/>
      <c r="EG340" s="4"/>
      <c r="EH340" s="4"/>
      <c r="EI340" s="4"/>
      <c r="EJ340" s="4"/>
      <c r="EK340" s="4"/>
      <c r="EL340" s="4"/>
      <c r="EM340" s="4"/>
      <c r="EN340" s="4"/>
      <c r="EO340" s="4"/>
      <c r="EP340" s="4"/>
      <c r="EQ340" s="4"/>
      <c r="ER340" s="4"/>
      <c r="ES340" s="4"/>
      <c r="ET340" s="4"/>
      <c r="EU340" s="4"/>
      <c r="EV340" s="4"/>
      <c r="EW340" s="4"/>
      <c r="EX340" s="4"/>
      <c r="EY340" s="4"/>
      <c r="EZ340" s="4"/>
      <c r="FA340" s="4"/>
      <c r="FB340" s="4"/>
      <c r="FC340" s="4"/>
    </row>
    <row r="341" spans="1:159" ht="15" customHeight="1">
      <c r="A341" s="6">
        <v>5</v>
      </c>
      <c r="B341" s="41" t="str">
        <f>VLOOKUP(Ruimtestaat[[#This Row],[Code]],Locaties[[Code]:[Locatie]],2,FALSE)</f>
        <v>De Windroos</v>
      </c>
      <c r="C341" s="41" t="str">
        <f>VLOOKUP(Ruimtestaat[[#This Row],[Code]],Locaties[#All],3,FALSE)</f>
        <v>Koningin Wilhelminalaan 2</v>
      </c>
      <c r="D341" s="41" t="str">
        <f>VLOOKUP(Ruimtestaat[[#This Row],[Code]],Locaties[#All],4,FALSE)</f>
        <v>Gorinchem</v>
      </c>
      <c r="E341" s="32"/>
      <c r="F341" s="32" t="s">
        <v>121</v>
      </c>
      <c r="G341" s="126" t="s">
        <v>336</v>
      </c>
      <c r="H341" s="42" t="s">
        <v>294</v>
      </c>
      <c r="I341" s="6">
        <v>5</v>
      </c>
      <c r="J341" s="42" t="str">
        <f>VLOOKUP(Ruimtestaat[[#This Row],[Ruimte code]],Ruimtegroepen[[#All],[Code]:[Ruimte omschrijving]],2,FALSE)</f>
        <v>Sanitair</v>
      </c>
      <c r="K341" s="32" t="s">
        <v>19</v>
      </c>
      <c r="L341" s="34" t="s">
        <v>237</v>
      </c>
      <c r="M341" s="124">
        <v>1.1000000000000001</v>
      </c>
      <c r="N341" s="32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  <c r="BX341" s="4"/>
      <c r="BY341" s="4"/>
      <c r="BZ341" s="4"/>
      <c r="CA341" s="4"/>
      <c r="CB341" s="4"/>
      <c r="CC341" s="4"/>
      <c r="CD341" s="4"/>
      <c r="CE341" s="4"/>
      <c r="CF341" s="4"/>
      <c r="CG341" s="4"/>
      <c r="CH341" s="4"/>
      <c r="CI341" s="4"/>
      <c r="CJ341" s="4"/>
      <c r="CK341" s="4"/>
      <c r="CL341" s="4"/>
      <c r="CM341" s="4"/>
      <c r="CN341" s="4"/>
      <c r="CO341" s="4"/>
      <c r="CP341" s="4"/>
      <c r="CQ341" s="4"/>
      <c r="CR341" s="4"/>
      <c r="CS341" s="4"/>
      <c r="CT341" s="4"/>
      <c r="CU341" s="4"/>
      <c r="CV341" s="4"/>
      <c r="CW341" s="4"/>
      <c r="CX341" s="4"/>
      <c r="CY341" s="4"/>
      <c r="CZ341" s="4"/>
      <c r="DA341" s="4"/>
      <c r="DB341" s="4"/>
      <c r="DC341" s="4"/>
      <c r="DD341" s="4"/>
      <c r="DE341" s="4"/>
      <c r="DF341" s="4"/>
      <c r="DG341" s="4"/>
      <c r="DH341" s="4"/>
      <c r="DI341" s="4"/>
      <c r="DJ341" s="4"/>
      <c r="DK341" s="4"/>
      <c r="DL341" s="4"/>
      <c r="DM341" s="4"/>
      <c r="DN341" s="4"/>
      <c r="DO341" s="4"/>
      <c r="DP341" s="4"/>
      <c r="DQ341" s="4"/>
      <c r="DR341" s="4"/>
      <c r="DS341" s="4"/>
      <c r="DT341" s="4"/>
      <c r="DU341" s="4"/>
      <c r="DV341" s="4"/>
      <c r="DW341" s="4"/>
      <c r="DX341" s="4"/>
      <c r="DY341" s="4"/>
      <c r="DZ341" s="4"/>
      <c r="EA341" s="4"/>
      <c r="EB341" s="4"/>
      <c r="EC341" s="4"/>
      <c r="ED341" s="4"/>
      <c r="EE341" s="4"/>
      <c r="EF341" s="4"/>
      <c r="EG341" s="4"/>
      <c r="EH341" s="4"/>
      <c r="EI341" s="4"/>
      <c r="EJ341" s="4"/>
      <c r="EK341" s="4"/>
      <c r="EL341" s="4"/>
      <c r="EM341" s="4"/>
      <c r="EN341" s="4"/>
      <c r="EO341" s="4"/>
      <c r="EP341" s="4"/>
      <c r="EQ341" s="4"/>
      <c r="ER341" s="4"/>
      <c r="ES341" s="4"/>
      <c r="ET341" s="4"/>
      <c r="EU341" s="4"/>
      <c r="EV341" s="4"/>
      <c r="EW341" s="4"/>
      <c r="EX341" s="4"/>
      <c r="EY341" s="4"/>
      <c r="EZ341" s="4"/>
      <c r="FA341" s="4"/>
      <c r="FB341" s="4"/>
      <c r="FC341" s="4"/>
    </row>
    <row r="342" spans="1:159" ht="15" customHeight="1">
      <c r="A342" s="6">
        <v>5</v>
      </c>
      <c r="B342" s="41" t="str">
        <f>VLOOKUP(Ruimtestaat[[#This Row],[Code]],Locaties[[Code]:[Locatie]],2,FALSE)</f>
        <v>De Windroos</v>
      </c>
      <c r="C342" s="41" t="str">
        <f>VLOOKUP(Ruimtestaat[[#This Row],[Code]],Locaties[#All],3,FALSE)</f>
        <v>Koningin Wilhelminalaan 2</v>
      </c>
      <c r="D342" s="41" t="str">
        <f>VLOOKUP(Ruimtestaat[[#This Row],[Code]],Locaties[#All],4,FALSE)</f>
        <v>Gorinchem</v>
      </c>
      <c r="E342" s="32"/>
      <c r="F342" s="32" t="s">
        <v>121</v>
      </c>
      <c r="G342" s="126">
        <v>17</v>
      </c>
      <c r="H342" s="42" t="s">
        <v>347</v>
      </c>
      <c r="I342" s="6">
        <v>7</v>
      </c>
      <c r="J342" s="42" t="str">
        <f>VLOOKUP(Ruimtestaat[[#This Row],[Ruimte code]],Ruimtegroepen[[#All],[Code]:[Ruimte omschrijving]],2,FALSE)</f>
        <v>Entree</v>
      </c>
      <c r="K342" s="32" t="s">
        <v>19</v>
      </c>
      <c r="L342" s="34" t="s">
        <v>237</v>
      </c>
      <c r="M342" s="124">
        <v>11.7</v>
      </c>
      <c r="N342" s="32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  <c r="BX342" s="4"/>
      <c r="BY342" s="4"/>
      <c r="BZ342" s="4"/>
      <c r="CA342" s="4"/>
      <c r="CB342" s="4"/>
      <c r="CC342" s="4"/>
      <c r="CD342" s="4"/>
      <c r="CE342" s="4"/>
      <c r="CF342" s="4"/>
      <c r="CG342" s="4"/>
      <c r="CH342" s="4"/>
      <c r="CI342" s="4"/>
      <c r="CJ342" s="4"/>
      <c r="CK342" s="4"/>
      <c r="CL342" s="4"/>
      <c r="CM342" s="4"/>
      <c r="CN342" s="4"/>
      <c r="CO342" s="4"/>
      <c r="CP342" s="4"/>
      <c r="CQ342" s="4"/>
      <c r="CR342" s="4"/>
      <c r="CS342" s="4"/>
      <c r="CT342" s="4"/>
      <c r="CU342" s="4"/>
      <c r="CV342" s="4"/>
      <c r="CW342" s="4"/>
      <c r="CX342" s="4"/>
      <c r="CY342" s="4"/>
      <c r="CZ342" s="4"/>
      <c r="DA342" s="4"/>
      <c r="DB342" s="4"/>
      <c r="DC342" s="4"/>
      <c r="DD342" s="4"/>
      <c r="DE342" s="4"/>
      <c r="DF342" s="4"/>
      <c r="DG342" s="4"/>
      <c r="DH342" s="4"/>
      <c r="DI342" s="4"/>
      <c r="DJ342" s="4"/>
      <c r="DK342" s="4"/>
      <c r="DL342" s="4"/>
      <c r="DM342" s="4"/>
      <c r="DN342" s="4"/>
      <c r="DO342" s="4"/>
      <c r="DP342" s="4"/>
      <c r="DQ342" s="4"/>
      <c r="DR342" s="4"/>
      <c r="DS342" s="4"/>
      <c r="DT342" s="4"/>
      <c r="DU342" s="4"/>
      <c r="DV342" s="4"/>
      <c r="DW342" s="4"/>
      <c r="DX342" s="4"/>
      <c r="DY342" s="4"/>
      <c r="DZ342" s="4"/>
      <c r="EA342" s="4"/>
      <c r="EB342" s="4"/>
      <c r="EC342" s="4"/>
      <c r="ED342" s="4"/>
      <c r="EE342" s="4"/>
      <c r="EF342" s="4"/>
      <c r="EG342" s="4"/>
      <c r="EH342" s="4"/>
      <c r="EI342" s="4"/>
      <c r="EJ342" s="4"/>
      <c r="EK342" s="4"/>
      <c r="EL342" s="4"/>
      <c r="EM342" s="4"/>
      <c r="EN342" s="4"/>
      <c r="EO342" s="4"/>
      <c r="EP342" s="4"/>
      <c r="EQ342" s="4"/>
      <c r="ER342" s="4"/>
      <c r="ES342" s="4"/>
      <c r="ET342" s="4"/>
      <c r="EU342" s="4"/>
      <c r="EV342" s="4"/>
      <c r="EW342" s="4"/>
      <c r="EX342" s="4"/>
      <c r="EY342" s="4"/>
      <c r="EZ342" s="4"/>
      <c r="FA342" s="4"/>
      <c r="FB342" s="4"/>
      <c r="FC342" s="4"/>
    </row>
    <row r="343" spans="1:159" ht="15" customHeight="1">
      <c r="A343" s="6">
        <v>5</v>
      </c>
      <c r="B343" s="41" t="str">
        <f>VLOOKUP(Ruimtestaat[[#This Row],[Code]],Locaties[[Code]:[Locatie]],2,FALSE)</f>
        <v>De Windroos</v>
      </c>
      <c r="C343" s="41" t="str">
        <f>VLOOKUP(Ruimtestaat[[#This Row],[Code]],Locaties[#All],3,FALSE)</f>
        <v>Koningin Wilhelminalaan 2</v>
      </c>
      <c r="D343" s="41" t="str">
        <f>VLOOKUP(Ruimtestaat[[#This Row],[Code]],Locaties[#All],4,FALSE)</f>
        <v>Gorinchem</v>
      </c>
      <c r="E343" s="32"/>
      <c r="F343" s="32" t="s">
        <v>121</v>
      </c>
      <c r="G343" s="126">
        <v>19</v>
      </c>
      <c r="H343" s="42" t="s">
        <v>346</v>
      </c>
      <c r="I343" s="6">
        <v>5</v>
      </c>
      <c r="J343" s="42" t="str">
        <f>VLOOKUP(Ruimtestaat[[#This Row],[Ruimte code]],Ruimtegroepen[[#All],[Code]:[Ruimte omschrijving]],2,FALSE)</f>
        <v>Sanitair</v>
      </c>
      <c r="K343" s="32" t="s">
        <v>19</v>
      </c>
      <c r="L343" s="34" t="s">
        <v>237</v>
      </c>
      <c r="M343" s="124">
        <v>16.5</v>
      </c>
      <c r="N343" s="32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  <c r="BX343" s="4"/>
      <c r="BY343" s="4"/>
      <c r="BZ343" s="4"/>
      <c r="CA343" s="4"/>
      <c r="CB343" s="4"/>
      <c r="CC343" s="4"/>
      <c r="CD343" s="4"/>
      <c r="CE343" s="4"/>
      <c r="CF343" s="4"/>
      <c r="CG343" s="4"/>
      <c r="CH343" s="4"/>
      <c r="CI343" s="4"/>
      <c r="CJ343" s="4"/>
      <c r="CK343" s="4"/>
      <c r="CL343" s="4"/>
      <c r="CM343" s="4"/>
      <c r="CN343" s="4"/>
      <c r="CO343" s="4"/>
      <c r="CP343" s="4"/>
      <c r="CQ343" s="4"/>
      <c r="CR343" s="4"/>
      <c r="CS343" s="4"/>
      <c r="CT343" s="4"/>
      <c r="CU343" s="4"/>
      <c r="CV343" s="4"/>
      <c r="CW343" s="4"/>
      <c r="CX343" s="4"/>
      <c r="CY343" s="4"/>
      <c r="CZ343" s="4"/>
      <c r="DA343" s="4"/>
      <c r="DB343" s="4"/>
      <c r="DC343" s="4"/>
      <c r="DD343" s="4"/>
      <c r="DE343" s="4"/>
      <c r="DF343" s="4"/>
      <c r="DG343" s="4"/>
      <c r="DH343" s="4"/>
      <c r="DI343" s="4"/>
      <c r="DJ343" s="4"/>
      <c r="DK343" s="4"/>
      <c r="DL343" s="4"/>
      <c r="DM343" s="4"/>
      <c r="DN343" s="4"/>
      <c r="DO343" s="4"/>
      <c r="DP343" s="4"/>
      <c r="DQ343" s="4"/>
      <c r="DR343" s="4"/>
      <c r="DS343" s="4"/>
      <c r="DT343" s="4"/>
      <c r="DU343" s="4"/>
      <c r="DV343" s="4"/>
      <c r="DW343" s="4"/>
      <c r="DX343" s="4"/>
      <c r="DY343" s="4"/>
      <c r="DZ343" s="4"/>
      <c r="EA343" s="4"/>
      <c r="EB343" s="4"/>
      <c r="EC343" s="4"/>
      <c r="ED343" s="4"/>
      <c r="EE343" s="4"/>
      <c r="EF343" s="4"/>
      <c r="EG343" s="4"/>
      <c r="EH343" s="4"/>
      <c r="EI343" s="4"/>
      <c r="EJ343" s="4"/>
      <c r="EK343" s="4"/>
      <c r="EL343" s="4"/>
      <c r="EM343" s="4"/>
      <c r="EN343" s="4"/>
      <c r="EO343" s="4"/>
      <c r="EP343" s="4"/>
      <c r="EQ343" s="4"/>
      <c r="ER343" s="4"/>
      <c r="ES343" s="4"/>
      <c r="ET343" s="4"/>
      <c r="EU343" s="4"/>
      <c r="EV343" s="4"/>
      <c r="EW343" s="4"/>
      <c r="EX343" s="4"/>
      <c r="EY343" s="4"/>
      <c r="EZ343" s="4"/>
      <c r="FA343" s="4"/>
      <c r="FB343" s="4"/>
      <c r="FC343" s="4"/>
    </row>
    <row r="344" spans="1:159" ht="15" customHeight="1">
      <c r="A344" s="6">
        <v>5</v>
      </c>
      <c r="B344" s="41" t="str">
        <f>VLOOKUP(Ruimtestaat[[#This Row],[Code]],Locaties[[Code]:[Locatie]],2,FALSE)</f>
        <v>De Windroos</v>
      </c>
      <c r="C344" s="41" t="str">
        <f>VLOOKUP(Ruimtestaat[[#This Row],[Code]],Locaties[#All],3,FALSE)</f>
        <v>Koningin Wilhelminalaan 2</v>
      </c>
      <c r="D344" s="41" t="str">
        <f>VLOOKUP(Ruimtestaat[[#This Row],[Code]],Locaties[#All],4,FALSE)</f>
        <v>Gorinchem</v>
      </c>
      <c r="E344" s="32"/>
      <c r="F344" s="32" t="s">
        <v>121</v>
      </c>
      <c r="G344" s="126" t="s">
        <v>337</v>
      </c>
      <c r="H344" s="42" t="s">
        <v>294</v>
      </c>
      <c r="I344" s="6">
        <v>5</v>
      </c>
      <c r="J344" s="42" t="str">
        <f>VLOOKUP(Ruimtestaat[[#This Row],[Ruimte code]],Ruimtegroepen[[#All],[Code]:[Ruimte omschrijving]],2,FALSE)</f>
        <v>Sanitair</v>
      </c>
      <c r="K344" s="32" t="s">
        <v>19</v>
      </c>
      <c r="L344" s="34" t="s">
        <v>237</v>
      </c>
      <c r="M344" s="124">
        <v>1.1000000000000001</v>
      </c>
      <c r="N344" s="32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/>
      <c r="BW344" s="4"/>
      <c r="BX344" s="4"/>
      <c r="BY344" s="4"/>
      <c r="BZ344" s="4"/>
      <c r="CA344" s="4"/>
      <c r="CB344" s="4"/>
      <c r="CC344" s="4"/>
      <c r="CD344" s="4"/>
      <c r="CE344" s="4"/>
      <c r="CF344" s="4"/>
      <c r="CG344" s="4"/>
      <c r="CH344" s="4"/>
      <c r="CI344" s="4"/>
      <c r="CJ344" s="4"/>
      <c r="CK344" s="4"/>
      <c r="CL344" s="4"/>
      <c r="CM344" s="4"/>
      <c r="CN344" s="4"/>
      <c r="CO344" s="4"/>
      <c r="CP344" s="4"/>
      <c r="CQ344" s="4"/>
      <c r="CR344" s="4"/>
      <c r="CS344" s="4"/>
      <c r="CT344" s="4"/>
      <c r="CU344" s="4"/>
      <c r="CV344" s="4"/>
      <c r="CW344" s="4"/>
      <c r="CX344" s="4"/>
      <c r="CY344" s="4"/>
      <c r="CZ344" s="4"/>
      <c r="DA344" s="4"/>
      <c r="DB344" s="4"/>
      <c r="DC344" s="4"/>
      <c r="DD344" s="4"/>
      <c r="DE344" s="4"/>
      <c r="DF344" s="4"/>
      <c r="DG344" s="4"/>
      <c r="DH344" s="4"/>
      <c r="DI344" s="4"/>
      <c r="DJ344" s="4"/>
      <c r="DK344" s="4"/>
      <c r="DL344" s="4"/>
      <c r="DM344" s="4"/>
      <c r="DN344" s="4"/>
      <c r="DO344" s="4"/>
      <c r="DP344" s="4"/>
      <c r="DQ344" s="4"/>
      <c r="DR344" s="4"/>
      <c r="DS344" s="4"/>
      <c r="DT344" s="4"/>
      <c r="DU344" s="4"/>
      <c r="DV344" s="4"/>
      <c r="DW344" s="4"/>
      <c r="DX344" s="4"/>
      <c r="DY344" s="4"/>
      <c r="DZ344" s="4"/>
      <c r="EA344" s="4"/>
      <c r="EB344" s="4"/>
      <c r="EC344" s="4"/>
      <c r="ED344" s="4"/>
      <c r="EE344" s="4"/>
      <c r="EF344" s="4"/>
      <c r="EG344" s="4"/>
      <c r="EH344" s="4"/>
      <c r="EI344" s="4"/>
      <c r="EJ344" s="4"/>
      <c r="EK344" s="4"/>
      <c r="EL344" s="4"/>
      <c r="EM344" s="4"/>
      <c r="EN344" s="4"/>
      <c r="EO344" s="4"/>
      <c r="EP344" s="4"/>
      <c r="EQ344" s="4"/>
      <c r="ER344" s="4"/>
      <c r="ES344" s="4"/>
      <c r="ET344" s="4"/>
      <c r="EU344" s="4"/>
      <c r="EV344" s="4"/>
      <c r="EW344" s="4"/>
      <c r="EX344" s="4"/>
      <c r="EY344" s="4"/>
      <c r="EZ344" s="4"/>
      <c r="FA344" s="4"/>
      <c r="FB344" s="4"/>
      <c r="FC344" s="4"/>
    </row>
    <row r="345" spans="1:159" ht="15" customHeight="1">
      <c r="A345" s="6">
        <v>5</v>
      </c>
      <c r="B345" s="41" t="str">
        <f>VLOOKUP(Ruimtestaat[[#This Row],[Code]],Locaties[[Code]:[Locatie]],2,FALSE)</f>
        <v>De Windroos</v>
      </c>
      <c r="C345" s="41" t="str">
        <f>VLOOKUP(Ruimtestaat[[#This Row],[Code]],Locaties[#All],3,FALSE)</f>
        <v>Koningin Wilhelminalaan 2</v>
      </c>
      <c r="D345" s="41" t="str">
        <f>VLOOKUP(Ruimtestaat[[#This Row],[Code]],Locaties[#All],4,FALSE)</f>
        <v>Gorinchem</v>
      </c>
      <c r="E345" s="32"/>
      <c r="F345" s="32" t="s">
        <v>121</v>
      </c>
      <c r="G345" s="126">
        <v>20</v>
      </c>
      <c r="H345" s="42" t="s">
        <v>128</v>
      </c>
      <c r="I345" s="6">
        <v>6</v>
      </c>
      <c r="J345" s="42" t="str">
        <f>VLOOKUP(Ruimtestaat[[#This Row],[Ruimte code]],Ruimtegroepen[[#All],[Code]:[Ruimte omschrijving]],2,FALSE)</f>
        <v>Gangen/hallen</v>
      </c>
      <c r="K345" s="32" t="s">
        <v>19</v>
      </c>
      <c r="L345" s="34" t="s">
        <v>237</v>
      </c>
      <c r="M345" s="124">
        <v>17.399999999999999</v>
      </c>
      <c r="N345" s="32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  <c r="BX345" s="4"/>
      <c r="BY345" s="4"/>
      <c r="BZ345" s="4"/>
      <c r="CA345" s="4"/>
      <c r="CB345" s="4"/>
      <c r="CC345" s="4"/>
      <c r="CD345" s="4"/>
      <c r="CE345" s="4"/>
      <c r="CF345" s="4"/>
      <c r="CG345" s="4"/>
      <c r="CH345" s="4"/>
      <c r="CI345" s="4"/>
      <c r="CJ345" s="4"/>
      <c r="CK345" s="4"/>
      <c r="CL345" s="4"/>
      <c r="CM345" s="4"/>
      <c r="CN345" s="4"/>
      <c r="CO345" s="4"/>
      <c r="CP345" s="4"/>
      <c r="CQ345" s="4"/>
      <c r="CR345" s="4"/>
      <c r="CS345" s="4"/>
      <c r="CT345" s="4"/>
      <c r="CU345" s="4"/>
      <c r="CV345" s="4"/>
      <c r="CW345" s="4"/>
      <c r="CX345" s="4"/>
      <c r="CY345" s="4"/>
      <c r="CZ345" s="4"/>
      <c r="DA345" s="4"/>
      <c r="DB345" s="4"/>
      <c r="DC345" s="4"/>
      <c r="DD345" s="4"/>
      <c r="DE345" s="4"/>
      <c r="DF345" s="4"/>
      <c r="DG345" s="4"/>
      <c r="DH345" s="4"/>
      <c r="DI345" s="4"/>
      <c r="DJ345" s="4"/>
      <c r="DK345" s="4"/>
      <c r="DL345" s="4"/>
      <c r="DM345" s="4"/>
      <c r="DN345" s="4"/>
      <c r="DO345" s="4"/>
      <c r="DP345" s="4"/>
      <c r="DQ345" s="4"/>
      <c r="DR345" s="4"/>
      <c r="DS345" s="4"/>
      <c r="DT345" s="4"/>
      <c r="DU345" s="4"/>
      <c r="DV345" s="4"/>
      <c r="DW345" s="4"/>
      <c r="DX345" s="4"/>
      <c r="DY345" s="4"/>
      <c r="DZ345" s="4"/>
      <c r="EA345" s="4"/>
      <c r="EB345" s="4"/>
      <c r="EC345" s="4"/>
      <c r="ED345" s="4"/>
      <c r="EE345" s="4"/>
      <c r="EF345" s="4"/>
      <c r="EG345" s="4"/>
      <c r="EH345" s="4"/>
      <c r="EI345" s="4"/>
      <c r="EJ345" s="4"/>
      <c r="EK345" s="4"/>
      <c r="EL345" s="4"/>
      <c r="EM345" s="4"/>
      <c r="EN345" s="4"/>
      <c r="EO345" s="4"/>
      <c r="EP345" s="4"/>
      <c r="EQ345" s="4"/>
      <c r="ER345" s="4"/>
      <c r="ES345" s="4"/>
      <c r="ET345" s="4"/>
      <c r="EU345" s="4"/>
      <c r="EV345" s="4"/>
      <c r="EW345" s="4"/>
      <c r="EX345" s="4"/>
      <c r="EY345" s="4"/>
      <c r="EZ345" s="4"/>
      <c r="FA345" s="4"/>
      <c r="FB345" s="4"/>
      <c r="FC345" s="4"/>
    </row>
    <row r="346" spans="1:159" ht="15" customHeight="1">
      <c r="A346" s="6">
        <v>5</v>
      </c>
      <c r="B346" s="41" t="str">
        <f>VLOOKUP(Ruimtestaat[[#This Row],[Code]],Locaties[[Code]:[Locatie]],2,FALSE)</f>
        <v>De Windroos</v>
      </c>
      <c r="C346" s="41" t="str">
        <f>VLOOKUP(Ruimtestaat[[#This Row],[Code]],Locaties[#All],3,FALSE)</f>
        <v>Koningin Wilhelminalaan 2</v>
      </c>
      <c r="D346" s="41" t="str">
        <f>VLOOKUP(Ruimtestaat[[#This Row],[Code]],Locaties[#All],4,FALSE)</f>
        <v>Gorinchem</v>
      </c>
      <c r="E346" s="32"/>
      <c r="F346" s="32" t="s">
        <v>121</v>
      </c>
      <c r="G346" s="126" t="s">
        <v>338</v>
      </c>
      <c r="H346" s="42" t="s">
        <v>128</v>
      </c>
      <c r="I346" s="6">
        <v>6</v>
      </c>
      <c r="J346" s="42" t="str">
        <f>VLOOKUP(Ruimtestaat[[#This Row],[Ruimte code]],Ruimtegroepen[[#All],[Code]:[Ruimte omschrijving]],2,FALSE)</f>
        <v>Gangen/hallen</v>
      </c>
      <c r="K346" s="32" t="s">
        <v>19</v>
      </c>
      <c r="L346" s="34" t="s">
        <v>237</v>
      </c>
      <c r="M346" s="124">
        <v>17.399999999999999</v>
      </c>
      <c r="N346" s="32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  <c r="BX346" s="4"/>
      <c r="BY346" s="4"/>
      <c r="BZ346" s="4"/>
      <c r="CA346" s="4"/>
      <c r="CB346" s="4"/>
      <c r="CC346" s="4"/>
      <c r="CD346" s="4"/>
      <c r="CE346" s="4"/>
      <c r="CF346" s="4"/>
      <c r="CG346" s="4"/>
      <c r="CH346" s="4"/>
      <c r="CI346" s="4"/>
      <c r="CJ346" s="4"/>
      <c r="CK346" s="4"/>
      <c r="CL346" s="4"/>
      <c r="CM346" s="4"/>
      <c r="CN346" s="4"/>
      <c r="CO346" s="4"/>
      <c r="CP346" s="4"/>
      <c r="CQ346" s="4"/>
      <c r="CR346" s="4"/>
      <c r="CS346" s="4"/>
      <c r="CT346" s="4"/>
      <c r="CU346" s="4"/>
      <c r="CV346" s="4"/>
      <c r="CW346" s="4"/>
      <c r="CX346" s="4"/>
      <c r="CY346" s="4"/>
      <c r="CZ346" s="4"/>
      <c r="DA346" s="4"/>
      <c r="DB346" s="4"/>
      <c r="DC346" s="4"/>
      <c r="DD346" s="4"/>
      <c r="DE346" s="4"/>
      <c r="DF346" s="4"/>
      <c r="DG346" s="4"/>
      <c r="DH346" s="4"/>
      <c r="DI346" s="4"/>
      <c r="DJ346" s="4"/>
      <c r="DK346" s="4"/>
      <c r="DL346" s="4"/>
      <c r="DM346" s="4"/>
      <c r="DN346" s="4"/>
      <c r="DO346" s="4"/>
      <c r="DP346" s="4"/>
      <c r="DQ346" s="4"/>
      <c r="DR346" s="4"/>
      <c r="DS346" s="4"/>
      <c r="DT346" s="4"/>
      <c r="DU346" s="4"/>
      <c r="DV346" s="4"/>
      <c r="DW346" s="4"/>
      <c r="DX346" s="4"/>
      <c r="DY346" s="4"/>
      <c r="DZ346" s="4"/>
      <c r="EA346" s="4"/>
      <c r="EB346" s="4"/>
      <c r="EC346" s="4"/>
      <c r="ED346" s="4"/>
      <c r="EE346" s="4"/>
      <c r="EF346" s="4"/>
      <c r="EG346" s="4"/>
      <c r="EH346" s="4"/>
      <c r="EI346" s="4"/>
      <c r="EJ346" s="4"/>
      <c r="EK346" s="4"/>
      <c r="EL346" s="4"/>
      <c r="EM346" s="4"/>
      <c r="EN346" s="4"/>
      <c r="EO346" s="4"/>
      <c r="EP346" s="4"/>
      <c r="EQ346" s="4"/>
      <c r="ER346" s="4"/>
      <c r="ES346" s="4"/>
      <c r="ET346" s="4"/>
      <c r="EU346" s="4"/>
      <c r="EV346" s="4"/>
      <c r="EW346" s="4"/>
      <c r="EX346" s="4"/>
      <c r="EY346" s="4"/>
      <c r="EZ346" s="4"/>
      <c r="FA346" s="4"/>
      <c r="FB346" s="4"/>
      <c r="FC346" s="4"/>
    </row>
    <row r="347" spans="1:159" ht="15" customHeight="1">
      <c r="A347" s="6">
        <v>5</v>
      </c>
      <c r="B347" s="41" t="str">
        <f>VLOOKUP(Ruimtestaat[[#This Row],[Code]],Locaties[[Code]:[Locatie]],2,FALSE)</f>
        <v>De Windroos</v>
      </c>
      <c r="C347" s="41" t="str">
        <f>VLOOKUP(Ruimtestaat[[#This Row],[Code]],Locaties[#All],3,FALSE)</f>
        <v>Koningin Wilhelminalaan 2</v>
      </c>
      <c r="D347" s="41" t="str">
        <f>VLOOKUP(Ruimtestaat[[#This Row],[Code]],Locaties[#All],4,FALSE)</f>
        <v>Gorinchem</v>
      </c>
      <c r="E347" s="32"/>
      <c r="F347" s="32" t="s">
        <v>121</v>
      </c>
      <c r="G347" s="126">
        <v>21</v>
      </c>
      <c r="H347" s="42" t="s">
        <v>345</v>
      </c>
      <c r="I347" s="6">
        <v>19</v>
      </c>
      <c r="J347" s="42" t="str">
        <f>VLOOKUP(Ruimtestaat[[#This Row],[Ruimte code]],Ruimtegroepen[[#All],[Code]:[Ruimte omschrijving]],2,FALSE)</f>
        <v>kleedruimten</v>
      </c>
      <c r="K347" s="32" t="s">
        <v>19</v>
      </c>
      <c r="L347" s="34" t="s">
        <v>237</v>
      </c>
      <c r="M347" s="124">
        <v>14.5</v>
      </c>
      <c r="N347" s="32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  <c r="BX347" s="4"/>
      <c r="BY347" s="4"/>
      <c r="BZ347" s="4"/>
      <c r="CA347" s="4"/>
      <c r="CB347" s="4"/>
      <c r="CC347" s="4"/>
      <c r="CD347" s="4"/>
      <c r="CE347" s="4"/>
      <c r="CF347" s="4"/>
      <c r="CG347" s="4"/>
      <c r="CH347" s="4"/>
      <c r="CI347" s="4"/>
      <c r="CJ347" s="4"/>
      <c r="CK347" s="4"/>
      <c r="CL347" s="4"/>
      <c r="CM347" s="4"/>
      <c r="CN347" s="4"/>
      <c r="CO347" s="4"/>
      <c r="CP347" s="4"/>
      <c r="CQ347" s="4"/>
      <c r="CR347" s="4"/>
      <c r="CS347" s="4"/>
      <c r="CT347" s="4"/>
      <c r="CU347" s="4"/>
      <c r="CV347" s="4"/>
      <c r="CW347" s="4"/>
      <c r="CX347" s="4"/>
      <c r="CY347" s="4"/>
      <c r="CZ347" s="4"/>
      <c r="DA347" s="4"/>
      <c r="DB347" s="4"/>
      <c r="DC347" s="4"/>
      <c r="DD347" s="4"/>
      <c r="DE347" s="4"/>
      <c r="DF347" s="4"/>
      <c r="DG347" s="4"/>
      <c r="DH347" s="4"/>
      <c r="DI347" s="4"/>
      <c r="DJ347" s="4"/>
      <c r="DK347" s="4"/>
      <c r="DL347" s="4"/>
      <c r="DM347" s="4"/>
      <c r="DN347" s="4"/>
      <c r="DO347" s="4"/>
      <c r="DP347" s="4"/>
      <c r="DQ347" s="4"/>
      <c r="DR347" s="4"/>
      <c r="DS347" s="4"/>
      <c r="DT347" s="4"/>
      <c r="DU347" s="4"/>
      <c r="DV347" s="4"/>
      <c r="DW347" s="4"/>
      <c r="DX347" s="4"/>
      <c r="DY347" s="4"/>
      <c r="DZ347" s="4"/>
      <c r="EA347" s="4"/>
      <c r="EB347" s="4"/>
      <c r="EC347" s="4"/>
      <c r="ED347" s="4"/>
      <c r="EE347" s="4"/>
      <c r="EF347" s="4"/>
      <c r="EG347" s="4"/>
      <c r="EH347" s="4"/>
      <c r="EI347" s="4"/>
      <c r="EJ347" s="4"/>
      <c r="EK347" s="4"/>
      <c r="EL347" s="4"/>
      <c r="EM347" s="4"/>
      <c r="EN347" s="4"/>
      <c r="EO347" s="4"/>
      <c r="EP347" s="4"/>
      <c r="EQ347" s="4"/>
      <c r="ER347" s="4"/>
      <c r="ES347" s="4"/>
      <c r="ET347" s="4"/>
      <c r="EU347" s="4"/>
      <c r="EV347" s="4"/>
      <c r="EW347" s="4"/>
      <c r="EX347" s="4"/>
      <c r="EY347" s="4"/>
      <c r="EZ347" s="4"/>
      <c r="FA347" s="4"/>
      <c r="FB347" s="4"/>
      <c r="FC347" s="4"/>
    </row>
    <row r="348" spans="1:159" ht="15" customHeight="1">
      <c r="A348" s="6">
        <v>5</v>
      </c>
      <c r="B348" s="41" t="str">
        <f>VLOOKUP(Ruimtestaat[[#This Row],[Code]],Locaties[[Code]:[Locatie]],2,FALSE)</f>
        <v>De Windroos</v>
      </c>
      <c r="C348" s="41" t="str">
        <f>VLOOKUP(Ruimtestaat[[#This Row],[Code]],Locaties[#All],3,FALSE)</f>
        <v>Koningin Wilhelminalaan 2</v>
      </c>
      <c r="D348" s="41" t="str">
        <f>VLOOKUP(Ruimtestaat[[#This Row],[Code]],Locaties[#All],4,FALSE)</f>
        <v>Gorinchem</v>
      </c>
      <c r="E348" s="32"/>
      <c r="F348" s="32" t="s">
        <v>121</v>
      </c>
      <c r="G348" s="126">
        <v>22</v>
      </c>
      <c r="H348" s="42" t="s">
        <v>131</v>
      </c>
      <c r="I348" s="6">
        <v>4</v>
      </c>
      <c r="J348" s="42" t="str">
        <f>VLOOKUP(Ruimtestaat[[#This Row],[Ruimte code]],Ruimtegroepen[[#All],[Code]:[Ruimte omschrijving]],2,FALSE)</f>
        <v>Vergader/spreekkamers</v>
      </c>
      <c r="K348" s="32" t="s">
        <v>18</v>
      </c>
      <c r="L348" s="34" t="s">
        <v>124</v>
      </c>
      <c r="M348" s="124">
        <v>8.8000000000000007</v>
      </c>
      <c r="N348" s="32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/>
      <c r="BX348" s="4"/>
      <c r="BY348" s="4"/>
      <c r="BZ348" s="4"/>
      <c r="CA348" s="4"/>
      <c r="CB348" s="4"/>
      <c r="CC348" s="4"/>
      <c r="CD348" s="4"/>
      <c r="CE348" s="4"/>
      <c r="CF348" s="4"/>
      <c r="CG348" s="4"/>
      <c r="CH348" s="4"/>
      <c r="CI348" s="4"/>
      <c r="CJ348" s="4"/>
      <c r="CK348" s="4"/>
      <c r="CL348" s="4"/>
      <c r="CM348" s="4"/>
      <c r="CN348" s="4"/>
      <c r="CO348" s="4"/>
      <c r="CP348" s="4"/>
      <c r="CQ348" s="4"/>
      <c r="CR348" s="4"/>
      <c r="CS348" s="4"/>
      <c r="CT348" s="4"/>
      <c r="CU348" s="4"/>
      <c r="CV348" s="4"/>
      <c r="CW348" s="4"/>
      <c r="CX348" s="4"/>
      <c r="CY348" s="4"/>
      <c r="CZ348" s="4"/>
      <c r="DA348" s="4"/>
      <c r="DB348" s="4"/>
      <c r="DC348" s="4"/>
      <c r="DD348" s="4"/>
      <c r="DE348" s="4"/>
      <c r="DF348" s="4"/>
      <c r="DG348" s="4"/>
      <c r="DH348" s="4"/>
      <c r="DI348" s="4"/>
      <c r="DJ348" s="4"/>
      <c r="DK348" s="4"/>
      <c r="DL348" s="4"/>
      <c r="DM348" s="4"/>
      <c r="DN348" s="4"/>
      <c r="DO348" s="4"/>
      <c r="DP348" s="4"/>
      <c r="DQ348" s="4"/>
      <c r="DR348" s="4"/>
      <c r="DS348" s="4"/>
      <c r="DT348" s="4"/>
      <c r="DU348" s="4"/>
      <c r="DV348" s="4"/>
      <c r="DW348" s="4"/>
      <c r="DX348" s="4"/>
      <c r="DY348" s="4"/>
      <c r="DZ348" s="4"/>
      <c r="EA348" s="4"/>
      <c r="EB348" s="4"/>
      <c r="EC348" s="4"/>
      <c r="ED348" s="4"/>
      <c r="EE348" s="4"/>
      <c r="EF348" s="4"/>
      <c r="EG348" s="4"/>
      <c r="EH348" s="4"/>
      <c r="EI348" s="4"/>
      <c r="EJ348" s="4"/>
      <c r="EK348" s="4"/>
      <c r="EL348" s="4"/>
      <c r="EM348" s="4"/>
      <c r="EN348" s="4"/>
      <c r="EO348" s="4"/>
      <c r="EP348" s="4"/>
      <c r="EQ348" s="4"/>
      <c r="ER348" s="4"/>
      <c r="ES348" s="4"/>
      <c r="ET348" s="4"/>
      <c r="EU348" s="4"/>
      <c r="EV348" s="4"/>
      <c r="EW348" s="4"/>
      <c r="EX348" s="4"/>
      <c r="EY348" s="4"/>
      <c r="EZ348" s="4"/>
      <c r="FA348" s="4"/>
      <c r="FB348" s="4"/>
      <c r="FC348" s="4"/>
    </row>
    <row r="349" spans="1:159" ht="15" customHeight="1">
      <c r="A349" s="6">
        <v>5</v>
      </c>
      <c r="B349" s="41" t="str">
        <f>VLOOKUP(Ruimtestaat[[#This Row],[Code]],Locaties[[Code]:[Locatie]],2,FALSE)</f>
        <v>De Windroos</v>
      </c>
      <c r="C349" s="41" t="str">
        <f>VLOOKUP(Ruimtestaat[[#This Row],[Code]],Locaties[#All],3,FALSE)</f>
        <v>Koningin Wilhelminalaan 2</v>
      </c>
      <c r="D349" s="41" t="str">
        <f>VLOOKUP(Ruimtestaat[[#This Row],[Code]],Locaties[#All],4,FALSE)</f>
        <v>Gorinchem</v>
      </c>
      <c r="E349" s="32"/>
      <c r="F349" s="32" t="s">
        <v>121</v>
      </c>
      <c r="G349" s="126">
        <v>24</v>
      </c>
      <c r="H349" s="42" t="s">
        <v>340</v>
      </c>
      <c r="I349" s="6">
        <v>7</v>
      </c>
      <c r="J349" s="42" t="str">
        <f>VLOOKUP(Ruimtestaat[[#This Row],[Ruimte code]],Ruimtegroepen[[#All],[Code]:[Ruimte omschrijving]],2,FALSE)</f>
        <v>Entree</v>
      </c>
      <c r="K349" s="32" t="s">
        <v>17</v>
      </c>
      <c r="L349" s="34" t="s">
        <v>6</v>
      </c>
      <c r="M349" s="124">
        <v>5.9</v>
      </c>
      <c r="N349" s="32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  <c r="BX349" s="4"/>
      <c r="BY349" s="4"/>
      <c r="BZ349" s="4"/>
      <c r="CA349" s="4"/>
      <c r="CB349" s="4"/>
      <c r="CC349" s="4"/>
      <c r="CD349" s="4"/>
      <c r="CE349" s="4"/>
      <c r="CF349" s="4"/>
      <c r="CG349" s="4"/>
      <c r="CH349" s="4"/>
      <c r="CI349" s="4"/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4"/>
      <c r="CV349" s="4"/>
      <c r="CW349" s="4"/>
      <c r="CX349" s="4"/>
      <c r="CY349" s="4"/>
      <c r="CZ349" s="4"/>
      <c r="DA349" s="4"/>
      <c r="DB349" s="4"/>
      <c r="DC349" s="4"/>
      <c r="DD349" s="4"/>
      <c r="DE349" s="4"/>
      <c r="DF349" s="4"/>
      <c r="DG349" s="4"/>
      <c r="DH349" s="4"/>
      <c r="DI349" s="4"/>
      <c r="DJ349" s="4"/>
      <c r="DK349" s="4"/>
      <c r="DL349" s="4"/>
      <c r="DM349" s="4"/>
      <c r="DN349" s="4"/>
      <c r="DO349" s="4"/>
      <c r="DP349" s="4"/>
      <c r="DQ349" s="4"/>
      <c r="DR349" s="4"/>
      <c r="DS349" s="4"/>
      <c r="DT349" s="4"/>
      <c r="DU349" s="4"/>
      <c r="DV349" s="4"/>
      <c r="DW349" s="4"/>
      <c r="DX349" s="4"/>
      <c r="DY349" s="4"/>
      <c r="DZ349" s="4"/>
      <c r="EA349" s="4"/>
      <c r="EB349" s="4"/>
      <c r="EC349" s="4"/>
      <c r="ED349" s="4"/>
      <c r="EE349" s="4"/>
      <c r="EF349" s="4"/>
      <c r="EG349" s="4"/>
      <c r="EH349" s="4"/>
      <c r="EI349" s="4"/>
      <c r="EJ349" s="4"/>
      <c r="EK349" s="4"/>
      <c r="EL349" s="4"/>
      <c r="EM349" s="4"/>
      <c r="EN349" s="4"/>
      <c r="EO349" s="4"/>
      <c r="EP349" s="4"/>
      <c r="EQ349" s="4"/>
      <c r="ER349" s="4"/>
      <c r="ES349" s="4"/>
      <c r="ET349" s="4"/>
      <c r="EU349" s="4"/>
      <c r="EV349" s="4"/>
      <c r="EW349" s="4"/>
      <c r="EX349" s="4"/>
      <c r="EY349" s="4"/>
      <c r="EZ349" s="4"/>
      <c r="FA349" s="4"/>
      <c r="FB349" s="4"/>
      <c r="FC349" s="4"/>
    </row>
    <row r="350" spans="1:159" ht="15" customHeight="1">
      <c r="A350" s="6">
        <v>5</v>
      </c>
      <c r="B350" s="41" t="str">
        <f>VLOOKUP(Ruimtestaat[[#This Row],[Code]],Locaties[[Code]:[Locatie]],2,FALSE)</f>
        <v>De Windroos</v>
      </c>
      <c r="C350" s="41" t="str">
        <f>VLOOKUP(Ruimtestaat[[#This Row],[Code]],Locaties[#All],3,FALSE)</f>
        <v>Koningin Wilhelminalaan 2</v>
      </c>
      <c r="D350" s="41" t="str">
        <f>VLOOKUP(Ruimtestaat[[#This Row],[Code]],Locaties[#All],4,FALSE)</f>
        <v>Gorinchem</v>
      </c>
      <c r="E350" s="32"/>
      <c r="F350" s="32" t="s">
        <v>121</v>
      </c>
      <c r="G350" s="126">
        <v>25</v>
      </c>
      <c r="H350" s="42" t="s">
        <v>128</v>
      </c>
      <c r="I350" s="6">
        <v>6</v>
      </c>
      <c r="J350" s="42" t="str">
        <f>VLOOKUP(Ruimtestaat[[#This Row],[Ruimte code]],Ruimtegroepen[[#All],[Code]:[Ruimte omschrijving]],2,FALSE)</f>
        <v>Gangen/hallen</v>
      </c>
      <c r="K350" s="32" t="s">
        <v>19</v>
      </c>
      <c r="L350" s="34" t="s">
        <v>237</v>
      </c>
      <c r="M350" s="124">
        <v>52.9</v>
      </c>
      <c r="N350" s="32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  <c r="BX350" s="4"/>
      <c r="BY350" s="4"/>
      <c r="BZ350" s="4"/>
      <c r="CA350" s="4"/>
      <c r="CB350" s="4"/>
      <c r="CC350" s="4"/>
      <c r="CD350" s="4"/>
      <c r="CE350" s="4"/>
      <c r="CF350" s="4"/>
      <c r="CG350" s="4"/>
      <c r="CH350" s="4"/>
      <c r="CI350" s="4"/>
      <c r="CJ350" s="4"/>
      <c r="CK350" s="4"/>
      <c r="CL350" s="4"/>
      <c r="CM350" s="4"/>
      <c r="CN350" s="4"/>
      <c r="CO350" s="4"/>
      <c r="CP350" s="4"/>
      <c r="CQ350" s="4"/>
      <c r="CR350" s="4"/>
      <c r="CS350" s="4"/>
      <c r="CT350" s="4"/>
      <c r="CU350" s="4"/>
      <c r="CV350" s="4"/>
      <c r="CW350" s="4"/>
      <c r="CX350" s="4"/>
      <c r="CY350" s="4"/>
      <c r="CZ350" s="4"/>
      <c r="DA350" s="4"/>
      <c r="DB350" s="4"/>
      <c r="DC350" s="4"/>
      <c r="DD350" s="4"/>
      <c r="DE350" s="4"/>
      <c r="DF350" s="4"/>
      <c r="DG350" s="4"/>
      <c r="DH350" s="4"/>
      <c r="DI350" s="4"/>
      <c r="DJ350" s="4"/>
      <c r="DK350" s="4"/>
      <c r="DL350" s="4"/>
      <c r="DM350" s="4"/>
      <c r="DN350" s="4"/>
      <c r="DO350" s="4"/>
      <c r="DP350" s="4"/>
      <c r="DQ350" s="4"/>
      <c r="DR350" s="4"/>
      <c r="DS350" s="4"/>
      <c r="DT350" s="4"/>
      <c r="DU350" s="4"/>
      <c r="DV350" s="4"/>
      <c r="DW350" s="4"/>
      <c r="DX350" s="4"/>
      <c r="DY350" s="4"/>
      <c r="DZ350" s="4"/>
      <c r="EA350" s="4"/>
      <c r="EB350" s="4"/>
      <c r="EC350" s="4"/>
      <c r="ED350" s="4"/>
      <c r="EE350" s="4"/>
      <c r="EF350" s="4"/>
      <c r="EG350" s="4"/>
      <c r="EH350" s="4"/>
      <c r="EI350" s="4"/>
      <c r="EJ350" s="4"/>
      <c r="EK350" s="4"/>
      <c r="EL350" s="4"/>
      <c r="EM350" s="4"/>
      <c r="EN350" s="4"/>
      <c r="EO350" s="4"/>
      <c r="EP350" s="4"/>
      <c r="EQ350" s="4"/>
      <c r="ER350" s="4"/>
      <c r="ES350" s="4"/>
      <c r="ET350" s="4"/>
      <c r="EU350" s="4"/>
      <c r="EV350" s="4"/>
      <c r="EW350" s="4"/>
      <c r="EX350" s="4"/>
      <c r="EY350" s="4"/>
      <c r="EZ350" s="4"/>
      <c r="FA350" s="4"/>
      <c r="FB350" s="4"/>
      <c r="FC350" s="4"/>
    </row>
    <row r="351" spans="1:159" ht="15" customHeight="1">
      <c r="A351" s="6">
        <v>5</v>
      </c>
      <c r="B351" s="41" t="str">
        <f>VLOOKUP(Ruimtestaat[[#This Row],[Code]],Locaties[[Code]:[Locatie]],2,FALSE)</f>
        <v>De Windroos</v>
      </c>
      <c r="C351" s="41" t="str">
        <f>VLOOKUP(Ruimtestaat[[#This Row],[Code]],Locaties[#All],3,FALSE)</f>
        <v>Koningin Wilhelminalaan 2</v>
      </c>
      <c r="D351" s="41" t="str">
        <f>VLOOKUP(Ruimtestaat[[#This Row],[Code]],Locaties[#All],4,FALSE)</f>
        <v>Gorinchem</v>
      </c>
      <c r="E351" s="32"/>
      <c r="F351" s="32" t="s">
        <v>121</v>
      </c>
      <c r="G351" s="126">
        <v>26</v>
      </c>
      <c r="H351" s="42" t="s">
        <v>294</v>
      </c>
      <c r="I351" s="6">
        <v>5</v>
      </c>
      <c r="J351" s="42" t="str">
        <f>VLOOKUP(Ruimtestaat[[#This Row],[Ruimte code]],Ruimtegroepen[[#All],[Code]:[Ruimte omschrijving]],2,FALSE)</f>
        <v>Sanitair</v>
      </c>
      <c r="K351" s="32" t="s">
        <v>19</v>
      </c>
      <c r="L351" s="34" t="s">
        <v>237</v>
      </c>
      <c r="M351" s="124">
        <v>13.5</v>
      </c>
      <c r="N351" s="32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/>
      <c r="BX351" s="4"/>
      <c r="BY351" s="4"/>
      <c r="BZ351" s="4"/>
      <c r="CA351" s="4"/>
      <c r="CB351" s="4"/>
      <c r="CC351" s="4"/>
      <c r="CD351" s="4"/>
      <c r="CE351" s="4"/>
      <c r="CF351" s="4"/>
      <c r="CG351" s="4"/>
      <c r="CH351" s="4"/>
      <c r="CI351" s="4"/>
      <c r="CJ351" s="4"/>
      <c r="CK351" s="4"/>
      <c r="CL351" s="4"/>
      <c r="CM351" s="4"/>
      <c r="CN351" s="4"/>
      <c r="CO351" s="4"/>
      <c r="CP351" s="4"/>
      <c r="CQ351" s="4"/>
      <c r="CR351" s="4"/>
      <c r="CS351" s="4"/>
      <c r="CT351" s="4"/>
      <c r="CU351" s="4"/>
      <c r="CV351" s="4"/>
      <c r="CW351" s="4"/>
      <c r="CX351" s="4"/>
      <c r="CY351" s="4"/>
      <c r="CZ351" s="4"/>
      <c r="DA351" s="4"/>
      <c r="DB351" s="4"/>
      <c r="DC351" s="4"/>
      <c r="DD351" s="4"/>
      <c r="DE351" s="4"/>
      <c r="DF351" s="4"/>
      <c r="DG351" s="4"/>
      <c r="DH351" s="4"/>
      <c r="DI351" s="4"/>
      <c r="DJ351" s="4"/>
      <c r="DK351" s="4"/>
      <c r="DL351" s="4"/>
      <c r="DM351" s="4"/>
      <c r="DN351" s="4"/>
      <c r="DO351" s="4"/>
      <c r="DP351" s="4"/>
      <c r="DQ351" s="4"/>
      <c r="DR351" s="4"/>
      <c r="DS351" s="4"/>
      <c r="DT351" s="4"/>
      <c r="DU351" s="4"/>
      <c r="DV351" s="4"/>
      <c r="DW351" s="4"/>
      <c r="DX351" s="4"/>
      <c r="DY351" s="4"/>
      <c r="DZ351" s="4"/>
      <c r="EA351" s="4"/>
      <c r="EB351" s="4"/>
      <c r="EC351" s="4"/>
      <c r="ED351" s="4"/>
      <c r="EE351" s="4"/>
      <c r="EF351" s="4"/>
      <c r="EG351" s="4"/>
      <c r="EH351" s="4"/>
      <c r="EI351" s="4"/>
      <c r="EJ351" s="4"/>
      <c r="EK351" s="4"/>
      <c r="EL351" s="4"/>
      <c r="EM351" s="4"/>
      <c r="EN351" s="4"/>
      <c r="EO351" s="4"/>
      <c r="EP351" s="4"/>
      <c r="EQ351" s="4"/>
      <c r="ER351" s="4"/>
      <c r="ES351" s="4"/>
      <c r="ET351" s="4"/>
      <c r="EU351" s="4"/>
      <c r="EV351" s="4"/>
      <c r="EW351" s="4"/>
      <c r="EX351" s="4"/>
      <c r="EY351" s="4"/>
      <c r="EZ351" s="4"/>
      <c r="FA351" s="4"/>
      <c r="FB351" s="4"/>
      <c r="FC351" s="4"/>
    </row>
    <row r="352" spans="1:159" ht="15" customHeight="1">
      <c r="A352" s="6">
        <v>5</v>
      </c>
      <c r="B352" s="41" t="str">
        <f>VLOOKUP(Ruimtestaat[[#This Row],[Code]],Locaties[[Code]:[Locatie]],2,FALSE)</f>
        <v>De Windroos</v>
      </c>
      <c r="C352" s="41" t="str">
        <f>VLOOKUP(Ruimtestaat[[#This Row],[Code]],Locaties[#All],3,FALSE)</f>
        <v>Koningin Wilhelminalaan 2</v>
      </c>
      <c r="D352" s="41" t="str">
        <f>VLOOKUP(Ruimtestaat[[#This Row],[Code]],Locaties[#All],4,FALSE)</f>
        <v>Gorinchem</v>
      </c>
      <c r="E352" s="32"/>
      <c r="F352" s="32" t="s">
        <v>121</v>
      </c>
      <c r="G352" s="126">
        <v>27</v>
      </c>
      <c r="H352" s="42" t="s">
        <v>348</v>
      </c>
      <c r="I352" s="6">
        <v>2</v>
      </c>
      <c r="J352" s="42" t="str">
        <f>VLOOKUP(Ruimtestaat[[#This Row],[Ruimte code]],Ruimtegroepen[[#All],[Code]:[Ruimte omschrijving]],2,FALSE)</f>
        <v>Kantoren</v>
      </c>
      <c r="K352" s="32" t="s">
        <v>17</v>
      </c>
      <c r="L352" s="34" t="s">
        <v>6</v>
      </c>
      <c r="M352" s="124">
        <v>22.8</v>
      </c>
      <c r="N352" s="32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/>
      <c r="BX352" s="4"/>
      <c r="BY352" s="4"/>
      <c r="BZ352" s="4"/>
      <c r="CA352" s="4"/>
      <c r="CB352" s="4"/>
      <c r="CC352" s="4"/>
      <c r="CD352" s="4"/>
      <c r="CE352" s="4"/>
      <c r="CF352" s="4"/>
      <c r="CG352" s="4"/>
      <c r="CH352" s="4"/>
      <c r="CI352" s="4"/>
      <c r="CJ352" s="4"/>
      <c r="CK352" s="4"/>
      <c r="CL352" s="4"/>
      <c r="CM352" s="4"/>
      <c r="CN352" s="4"/>
      <c r="CO352" s="4"/>
      <c r="CP352" s="4"/>
      <c r="CQ352" s="4"/>
      <c r="CR352" s="4"/>
      <c r="CS352" s="4"/>
      <c r="CT352" s="4"/>
      <c r="CU352" s="4"/>
      <c r="CV352" s="4"/>
      <c r="CW352" s="4"/>
      <c r="CX352" s="4"/>
      <c r="CY352" s="4"/>
      <c r="CZ352" s="4"/>
      <c r="DA352" s="4"/>
      <c r="DB352" s="4"/>
      <c r="DC352" s="4"/>
      <c r="DD352" s="4"/>
      <c r="DE352" s="4"/>
      <c r="DF352" s="4"/>
      <c r="DG352" s="4"/>
      <c r="DH352" s="4"/>
      <c r="DI352" s="4"/>
      <c r="DJ352" s="4"/>
      <c r="DK352" s="4"/>
      <c r="DL352" s="4"/>
      <c r="DM352" s="4"/>
      <c r="DN352" s="4"/>
      <c r="DO352" s="4"/>
      <c r="DP352" s="4"/>
      <c r="DQ352" s="4"/>
      <c r="DR352" s="4"/>
      <c r="DS352" s="4"/>
      <c r="DT352" s="4"/>
      <c r="DU352" s="4"/>
      <c r="DV352" s="4"/>
      <c r="DW352" s="4"/>
      <c r="DX352" s="4"/>
      <c r="DY352" s="4"/>
      <c r="DZ352" s="4"/>
      <c r="EA352" s="4"/>
      <c r="EB352" s="4"/>
      <c r="EC352" s="4"/>
      <c r="ED352" s="4"/>
      <c r="EE352" s="4"/>
      <c r="EF352" s="4"/>
      <c r="EG352" s="4"/>
      <c r="EH352" s="4"/>
      <c r="EI352" s="4"/>
      <c r="EJ352" s="4"/>
      <c r="EK352" s="4"/>
      <c r="EL352" s="4"/>
      <c r="EM352" s="4"/>
      <c r="EN352" s="4"/>
      <c r="EO352" s="4"/>
      <c r="EP352" s="4"/>
      <c r="EQ352" s="4"/>
      <c r="ER352" s="4"/>
      <c r="ES352" s="4"/>
      <c r="ET352" s="4"/>
      <c r="EU352" s="4"/>
      <c r="EV352" s="4"/>
      <c r="EW352" s="4"/>
      <c r="EX352" s="4"/>
      <c r="EY352" s="4"/>
      <c r="EZ352" s="4"/>
      <c r="FA352" s="4"/>
      <c r="FB352" s="4"/>
      <c r="FC352" s="4"/>
    </row>
    <row r="353" spans="1:159" ht="15" customHeight="1">
      <c r="A353" s="6">
        <v>5</v>
      </c>
      <c r="B353" s="41" t="str">
        <f>VLOOKUP(Ruimtestaat[[#This Row],[Code]],Locaties[[Code]:[Locatie]],2,FALSE)</f>
        <v>De Windroos</v>
      </c>
      <c r="C353" s="41" t="str">
        <f>VLOOKUP(Ruimtestaat[[#This Row],[Code]],Locaties[#All],3,FALSE)</f>
        <v>Koningin Wilhelminalaan 2</v>
      </c>
      <c r="D353" s="41" t="str">
        <f>VLOOKUP(Ruimtestaat[[#This Row],[Code]],Locaties[#All],4,FALSE)</f>
        <v>Gorinchem</v>
      </c>
      <c r="E353" s="32"/>
      <c r="F353" s="32" t="s">
        <v>121</v>
      </c>
      <c r="G353" s="126">
        <v>28</v>
      </c>
      <c r="H353" s="42" t="s">
        <v>294</v>
      </c>
      <c r="I353" s="6">
        <v>5</v>
      </c>
      <c r="J353" s="42" t="str">
        <f>VLOOKUP(Ruimtestaat[[#This Row],[Ruimte code]],Ruimtegroepen[[#All],[Code]:[Ruimte omschrijving]],2,FALSE)</f>
        <v>Sanitair</v>
      </c>
      <c r="K353" s="32" t="s">
        <v>19</v>
      </c>
      <c r="L353" s="34" t="s">
        <v>237</v>
      </c>
      <c r="M353" s="124">
        <v>5.3</v>
      </c>
      <c r="N353" s="32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4"/>
      <c r="BW353" s="4"/>
      <c r="BX353" s="4"/>
      <c r="BY353" s="4"/>
      <c r="BZ353" s="4"/>
      <c r="CA353" s="4"/>
      <c r="CB353" s="4"/>
      <c r="CC353" s="4"/>
      <c r="CD353" s="4"/>
      <c r="CE353" s="4"/>
      <c r="CF353" s="4"/>
      <c r="CG353" s="4"/>
      <c r="CH353" s="4"/>
      <c r="CI353" s="4"/>
      <c r="CJ353" s="4"/>
      <c r="CK353" s="4"/>
      <c r="CL353" s="4"/>
      <c r="CM353" s="4"/>
      <c r="CN353" s="4"/>
      <c r="CO353" s="4"/>
      <c r="CP353" s="4"/>
      <c r="CQ353" s="4"/>
      <c r="CR353" s="4"/>
      <c r="CS353" s="4"/>
      <c r="CT353" s="4"/>
      <c r="CU353" s="4"/>
      <c r="CV353" s="4"/>
      <c r="CW353" s="4"/>
      <c r="CX353" s="4"/>
      <c r="CY353" s="4"/>
      <c r="CZ353" s="4"/>
      <c r="DA353" s="4"/>
      <c r="DB353" s="4"/>
      <c r="DC353" s="4"/>
      <c r="DD353" s="4"/>
      <c r="DE353" s="4"/>
      <c r="DF353" s="4"/>
      <c r="DG353" s="4"/>
      <c r="DH353" s="4"/>
      <c r="DI353" s="4"/>
      <c r="DJ353" s="4"/>
      <c r="DK353" s="4"/>
      <c r="DL353" s="4"/>
      <c r="DM353" s="4"/>
      <c r="DN353" s="4"/>
      <c r="DO353" s="4"/>
      <c r="DP353" s="4"/>
      <c r="DQ353" s="4"/>
      <c r="DR353" s="4"/>
      <c r="DS353" s="4"/>
      <c r="DT353" s="4"/>
      <c r="DU353" s="4"/>
      <c r="DV353" s="4"/>
      <c r="DW353" s="4"/>
      <c r="DX353" s="4"/>
      <c r="DY353" s="4"/>
      <c r="DZ353" s="4"/>
      <c r="EA353" s="4"/>
      <c r="EB353" s="4"/>
      <c r="EC353" s="4"/>
      <c r="ED353" s="4"/>
      <c r="EE353" s="4"/>
      <c r="EF353" s="4"/>
      <c r="EG353" s="4"/>
      <c r="EH353" s="4"/>
      <c r="EI353" s="4"/>
      <c r="EJ353" s="4"/>
      <c r="EK353" s="4"/>
      <c r="EL353" s="4"/>
      <c r="EM353" s="4"/>
      <c r="EN353" s="4"/>
      <c r="EO353" s="4"/>
      <c r="EP353" s="4"/>
      <c r="EQ353" s="4"/>
      <c r="ER353" s="4"/>
      <c r="ES353" s="4"/>
      <c r="ET353" s="4"/>
      <c r="EU353" s="4"/>
      <c r="EV353" s="4"/>
      <c r="EW353" s="4"/>
      <c r="EX353" s="4"/>
      <c r="EY353" s="4"/>
      <c r="EZ353" s="4"/>
      <c r="FA353" s="4"/>
      <c r="FB353" s="4"/>
      <c r="FC353" s="4"/>
    </row>
    <row r="354" spans="1:159" ht="15" customHeight="1">
      <c r="A354" s="6">
        <v>5</v>
      </c>
      <c r="B354" s="41" t="str">
        <f>VLOOKUP(Ruimtestaat[[#This Row],[Code]],Locaties[[Code]:[Locatie]],2,FALSE)</f>
        <v>De Windroos</v>
      </c>
      <c r="C354" s="41" t="str">
        <f>VLOOKUP(Ruimtestaat[[#This Row],[Code]],Locaties[#All],3,FALSE)</f>
        <v>Koningin Wilhelminalaan 2</v>
      </c>
      <c r="D354" s="41" t="str">
        <f>VLOOKUP(Ruimtestaat[[#This Row],[Code]],Locaties[#All],4,FALSE)</f>
        <v>Gorinchem</v>
      </c>
      <c r="E354" s="32"/>
      <c r="F354" s="32" t="s">
        <v>121</v>
      </c>
      <c r="G354" s="126">
        <v>29</v>
      </c>
      <c r="H354" s="42" t="s">
        <v>180</v>
      </c>
      <c r="I354" s="6">
        <v>15</v>
      </c>
      <c r="J354" s="42" t="str">
        <f>VLOOKUP(Ruimtestaat[[#This Row],[Ruimte code]],Ruimtegroepen[[#All],[Code]:[Ruimte omschrijving]],2,FALSE)</f>
        <v>Keuken/pantry</v>
      </c>
      <c r="K354" s="32" t="s">
        <v>19</v>
      </c>
      <c r="L354" s="34" t="s">
        <v>237</v>
      </c>
      <c r="M354" s="124">
        <v>8.3000000000000007</v>
      </c>
      <c r="N354" s="32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4"/>
      <c r="BW354" s="4"/>
      <c r="BX354" s="4"/>
      <c r="BY354" s="4"/>
      <c r="BZ354" s="4"/>
      <c r="CA354" s="4"/>
      <c r="CB354" s="4"/>
      <c r="CC354" s="4"/>
      <c r="CD354" s="4"/>
      <c r="CE354" s="4"/>
      <c r="CF354" s="4"/>
      <c r="CG354" s="4"/>
      <c r="CH354" s="4"/>
      <c r="CI354" s="4"/>
      <c r="CJ354" s="4"/>
      <c r="CK354" s="4"/>
      <c r="CL354" s="4"/>
      <c r="CM354" s="4"/>
      <c r="CN354" s="4"/>
      <c r="CO354" s="4"/>
      <c r="CP354" s="4"/>
      <c r="CQ354" s="4"/>
      <c r="CR354" s="4"/>
      <c r="CS354" s="4"/>
      <c r="CT354" s="4"/>
      <c r="CU354" s="4"/>
      <c r="CV354" s="4"/>
      <c r="CW354" s="4"/>
      <c r="CX354" s="4"/>
      <c r="CY354" s="4"/>
      <c r="CZ354" s="4"/>
      <c r="DA354" s="4"/>
      <c r="DB354" s="4"/>
      <c r="DC354" s="4"/>
      <c r="DD354" s="4"/>
      <c r="DE354" s="4"/>
      <c r="DF354" s="4"/>
      <c r="DG354" s="4"/>
      <c r="DH354" s="4"/>
      <c r="DI354" s="4"/>
      <c r="DJ354" s="4"/>
      <c r="DK354" s="4"/>
      <c r="DL354" s="4"/>
      <c r="DM354" s="4"/>
      <c r="DN354" s="4"/>
      <c r="DO354" s="4"/>
      <c r="DP354" s="4"/>
      <c r="DQ354" s="4"/>
      <c r="DR354" s="4"/>
      <c r="DS354" s="4"/>
      <c r="DT354" s="4"/>
      <c r="DU354" s="4"/>
      <c r="DV354" s="4"/>
      <c r="DW354" s="4"/>
      <c r="DX354" s="4"/>
      <c r="DY354" s="4"/>
      <c r="DZ354" s="4"/>
      <c r="EA354" s="4"/>
      <c r="EB354" s="4"/>
      <c r="EC354" s="4"/>
      <c r="ED354" s="4"/>
      <c r="EE354" s="4"/>
      <c r="EF354" s="4"/>
      <c r="EG354" s="4"/>
      <c r="EH354" s="4"/>
      <c r="EI354" s="4"/>
      <c r="EJ354" s="4"/>
      <c r="EK354" s="4"/>
      <c r="EL354" s="4"/>
      <c r="EM354" s="4"/>
      <c r="EN354" s="4"/>
      <c r="EO354" s="4"/>
      <c r="EP354" s="4"/>
      <c r="EQ354" s="4"/>
      <c r="ER354" s="4"/>
      <c r="ES354" s="4"/>
      <c r="ET354" s="4"/>
      <c r="EU354" s="4"/>
      <c r="EV354" s="4"/>
      <c r="EW354" s="4"/>
      <c r="EX354" s="4"/>
      <c r="EY354" s="4"/>
      <c r="EZ354" s="4"/>
      <c r="FA354" s="4"/>
      <c r="FB354" s="4"/>
      <c r="FC354" s="4"/>
    </row>
    <row r="355" spans="1:159" ht="15" customHeight="1">
      <c r="A355" s="6">
        <v>5</v>
      </c>
      <c r="B355" s="41" t="str">
        <f>VLOOKUP(Ruimtestaat[[#This Row],[Code]],Locaties[[Code]:[Locatie]],2,FALSE)</f>
        <v>De Windroos</v>
      </c>
      <c r="C355" s="41" t="str">
        <f>VLOOKUP(Ruimtestaat[[#This Row],[Code]],Locaties[#All],3,FALSE)</f>
        <v>Koningin Wilhelminalaan 2</v>
      </c>
      <c r="D355" s="41" t="str">
        <f>VLOOKUP(Ruimtestaat[[#This Row],[Code]],Locaties[#All],4,FALSE)</f>
        <v>Gorinchem</v>
      </c>
      <c r="E355" s="32"/>
      <c r="F355" s="32" t="s">
        <v>121</v>
      </c>
      <c r="G355" s="126">
        <v>30</v>
      </c>
      <c r="H355" s="42" t="s">
        <v>349</v>
      </c>
      <c r="I355" s="6">
        <v>13</v>
      </c>
      <c r="J355" s="42" t="str">
        <f>VLOOKUP(Ruimtestaat[[#This Row],[Ruimte code]],Ruimtegroepen[[#All],[Code]:[Ruimte omschrijving]],2,FALSE)</f>
        <v>Personeelskamer</v>
      </c>
      <c r="K355" s="32" t="s">
        <v>20</v>
      </c>
      <c r="L355" s="34" t="s">
        <v>29</v>
      </c>
      <c r="M355" s="124">
        <v>35</v>
      </c>
      <c r="N355" s="32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BV355" s="4"/>
      <c r="BW355" s="4"/>
      <c r="BX355" s="4"/>
      <c r="BY355" s="4"/>
      <c r="BZ355" s="4"/>
      <c r="CA355" s="4"/>
      <c r="CB355" s="4"/>
      <c r="CC355" s="4"/>
      <c r="CD355" s="4"/>
      <c r="CE355" s="4"/>
      <c r="CF355" s="4"/>
      <c r="CG355" s="4"/>
      <c r="CH355" s="4"/>
      <c r="CI355" s="4"/>
      <c r="CJ355" s="4"/>
      <c r="CK355" s="4"/>
      <c r="CL355" s="4"/>
      <c r="CM355" s="4"/>
      <c r="CN355" s="4"/>
      <c r="CO355" s="4"/>
      <c r="CP355" s="4"/>
      <c r="CQ355" s="4"/>
      <c r="CR355" s="4"/>
      <c r="CS355" s="4"/>
      <c r="CT355" s="4"/>
      <c r="CU355" s="4"/>
      <c r="CV355" s="4"/>
      <c r="CW355" s="4"/>
      <c r="CX355" s="4"/>
      <c r="CY355" s="4"/>
      <c r="CZ355" s="4"/>
      <c r="DA355" s="4"/>
      <c r="DB355" s="4"/>
      <c r="DC355" s="4"/>
      <c r="DD355" s="4"/>
      <c r="DE355" s="4"/>
      <c r="DF355" s="4"/>
      <c r="DG355" s="4"/>
      <c r="DH355" s="4"/>
      <c r="DI355" s="4"/>
      <c r="DJ355" s="4"/>
      <c r="DK355" s="4"/>
      <c r="DL355" s="4"/>
      <c r="DM355" s="4"/>
      <c r="DN355" s="4"/>
      <c r="DO355" s="4"/>
      <c r="DP355" s="4"/>
      <c r="DQ355" s="4"/>
      <c r="DR355" s="4"/>
      <c r="DS355" s="4"/>
      <c r="DT355" s="4"/>
      <c r="DU355" s="4"/>
      <c r="DV355" s="4"/>
      <c r="DW355" s="4"/>
      <c r="DX355" s="4"/>
      <c r="DY355" s="4"/>
      <c r="DZ355" s="4"/>
      <c r="EA355" s="4"/>
      <c r="EB355" s="4"/>
      <c r="EC355" s="4"/>
      <c r="ED355" s="4"/>
      <c r="EE355" s="4"/>
      <c r="EF355" s="4"/>
      <c r="EG355" s="4"/>
      <c r="EH355" s="4"/>
      <c r="EI355" s="4"/>
      <c r="EJ355" s="4"/>
      <c r="EK355" s="4"/>
      <c r="EL355" s="4"/>
      <c r="EM355" s="4"/>
      <c r="EN355" s="4"/>
      <c r="EO355" s="4"/>
      <c r="EP355" s="4"/>
      <c r="EQ355" s="4"/>
      <c r="ER355" s="4"/>
      <c r="ES355" s="4"/>
      <c r="ET355" s="4"/>
      <c r="EU355" s="4"/>
      <c r="EV355" s="4"/>
      <c r="EW355" s="4"/>
      <c r="EX355" s="4"/>
      <c r="EY355" s="4"/>
      <c r="EZ355" s="4"/>
      <c r="FA355" s="4"/>
      <c r="FB355" s="4"/>
      <c r="FC355" s="4"/>
    </row>
    <row r="356" spans="1:159" ht="15" customHeight="1">
      <c r="A356" s="6">
        <v>5</v>
      </c>
      <c r="B356" s="41" t="str">
        <f>VLOOKUP(Ruimtestaat[[#This Row],[Code]],Locaties[[Code]:[Locatie]],2,FALSE)</f>
        <v>De Windroos</v>
      </c>
      <c r="C356" s="41" t="str">
        <f>VLOOKUP(Ruimtestaat[[#This Row],[Code]],Locaties[#All],3,FALSE)</f>
        <v>Koningin Wilhelminalaan 2</v>
      </c>
      <c r="D356" s="41" t="str">
        <f>VLOOKUP(Ruimtestaat[[#This Row],[Code]],Locaties[#All],4,FALSE)</f>
        <v>Gorinchem</v>
      </c>
      <c r="E356" s="32"/>
      <c r="F356" s="32" t="s">
        <v>121</v>
      </c>
      <c r="G356" s="126">
        <v>31</v>
      </c>
      <c r="H356" s="42" t="s">
        <v>157</v>
      </c>
      <c r="I356" s="6">
        <v>3</v>
      </c>
      <c r="J356" s="42" t="str">
        <f>VLOOKUP(Ruimtestaat[[#This Row],[Ruimte code]],Ruimtegroepen[[#All],[Code]:[Ruimte omschrijving]],2,FALSE)</f>
        <v>Reproruimte</v>
      </c>
      <c r="K356" s="32" t="s">
        <v>20</v>
      </c>
      <c r="L356" s="34" t="s">
        <v>29</v>
      </c>
      <c r="M356" s="124">
        <v>17.5</v>
      </c>
      <c r="N356" s="32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  <c r="BT356" s="4"/>
      <c r="BU356" s="4"/>
      <c r="BV356" s="4"/>
      <c r="BW356" s="4"/>
      <c r="BX356" s="4"/>
      <c r="BY356" s="4"/>
      <c r="BZ356" s="4"/>
      <c r="CA356" s="4"/>
      <c r="CB356" s="4"/>
      <c r="CC356" s="4"/>
      <c r="CD356" s="4"/>
      <c r="CE356" s="4"/>
      <c r="CF356" s="4"/>
      <c r="CG356" s="4"/>
      <c r="CH356" s="4"/>
      <c r="CI356" s="4"/>
      <c r="CJ356" s="4"/>
      <c r="CK356" s="4"/>
      <c r="CL356" s="4"/>
      <c r="CM356" s="4"/>
      <c r="CN356" s="4"/>
      <c r="CO356" s="4"/>
      <c r="CP356" s="4"/>
      <c r="CQ356" s="4"/>
      <c r="CR356" s="4"/>
      <c r="CS356" s="4"/>
      <c r="CT356" s="4"/>
      <c r="CU356" s="4"/>
      <c r="CV356" s="4"/>
      <c r="CW356" s="4"/>
      <c r="CX356" s="4"/>
      <c r="CY356" s="4"/>
      <c r="CZ356" s="4"/>
      <c r="DA356" s="4"/>
      <c r="DB356" s="4"/>
      <c r="DC356" s="4"/>
      <c r="DD356" s="4"/>
      <c r="DE356" s="4"/>
      <c r="DF356" s="4"/>
      <c r="DG356" s="4"/>
      <c r="DH356" s="4"/>
      <c r="DI356" s="4"/>
      <c r="DJ356" s="4"/>
      <c r="DK356" s="4"/>
      <c r="DL356" s="4"/>
      <c r="DM356" s="4"/>
      <c r="DN356" s="4"/>
      <c r="DO356" s="4"/>
      <c r="DP356" s="4"/>
      <c r="DQ356" s="4"/>
      <c r="DR356" s="4"/>
      <c r="DS356" s="4"/>
      <c r="DT356" s="4"/>
      <c r="DU356" s="4"/>
      <c r="DV356" s="4"/>
      <c r="DW356" s="4"/>
      <c r="DX356" s="4"/>
      <c r="DY356" s="4"/>
      <c r="DZ356" s="4"/>
      <c r="EA356" s="4"/>
      <c r="EB356" s="4"/>
      <c r="EC356" s="4"/>
      <c r="ED356" s="4"/>
      <c r="EE356" s="4"/>
      <c r="EF356" s="4"/>
      <c r="EG356" s="4"/>
      <c r="EH356" s="4"/>
      <c r="EI356" s="4"/>
      <c r="EJ356" s="4"/>
      <c r="EK356" s="4"/>
      <c r="EL356" s="4"/>
      <c r="EM356" s="4"/>
      <c r="EN356" s="4"/>
      <c r="EO356" s="4"/>
      <c r="EP356" s="4"/>
      <c r="EQ356" s="4"/>
      <c r="ER356" s="4"/>
      <c r="ES356" s="4"/>
      <c r="ET356" s="4"/>
      <c r="EU356" s="4"/>
      <c r="EV356" s="4"/>
      <c r="EW356" s="4"/>
      <c r="EX356" s="4"/>
      <c r="EY356" s="4"/>
      <c r="EZ356" s="4"/>
      <c r="FA356" s="4"/>
      <c r="FB356" s="4"/>
      <c r="FC356" s="4"/>
    </row>
    <row r="357" spans="1:159" ht="15" customHeight="1">
      <c r="A357" s="6">
        <v>5</v>
      </c>
      <c r="B357" s="41" t="str">
        <f>VLOOKUP(Ruimtestaat[[#This Row],[Code]],Locaties[[Code]:[Locatie]],2,FALSE)</f>
        <v>De Windroos</v>
      </c>
      <c r="C357" s="41" t="str">
        <f>VLOOKUP(Ruimtestaat[[#This Row],[Code]],Locaties[#All],3,FALSE)</f>
        <v>Koningin Wilhelminalaan 2</v>
      </c>
      <c r="D357" s="41" t="str">
        <f>VLOOKUP(Ruimtestaat[[#This Row],[Code]],Locaties[#All],4,FALSE)</f>
        <v>Gorinchem</v>
      </c>
      <c r="E357" s="32"/>
      <c r="F357" s="32" t="s">
        <v>121</v>
      </c>
      <c r="G357" s="126">
        <v>32</v>
      </c>
      <c r="H357" s="42" t="s">
        <v>350</v>
      </c>
      <c r="I357" s="6">
        <v>2</v>
      </c>
      <c r="J357" s="42" t="str">
        <f>VLOOKUP(Ruimtestaat[[#This Row],[Ruimte code]],Ruimtegroepen[[#All],[Code]:[Ruimte omschrijving]],2,FALSE)</f>
        <v>Kantoren</v>
      </c>
      <c r="K357" s="32" t="s">
        <v>20</v>
      </c>
      <c r="L357" s="34" t="s">
        <v>29</v>
      </c>
      <c r="M357" s="124">
        <v>34.700000000000003</v>
      </c>
      <c r="N357" s="32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  <c r="BT357" s="4"/>
      <c r="BU357" s="4"/>
      <c r="BV357" s="4"/>
      <c r="BW357" s="4"/>
      <c r="BX357" s="4"/>
      <c r="BY357" s="4"/>
      <c r="BZ357" s="4"/>
      <c r="CA357" s="4"/>
      <c r="CB357" s="4"/>
      <c r="CC357" s="4"/>
      <c r="CD357" s="4"/>
      <c r="CE357" s="4"/>
      <c r="CF357" s="4"/>
      <c r="CG357" s="4"/>
      <c r="CH357" s="4"/>
      <c r="CI357" s="4"/>
      <c r="CJ357" s="4"/>
      <c r="CK357" s="4"/>
      <c r="CL357" s="4"/>
      <c r="CM357" s="4"/>
      <c r="CN357" s="4"/>
      <c r="CO357" s="4"/>
      <c r="CP357" s="4"/>
      <c r="CQ357" s="4"/>
      <c r="CR357" s="4"/>
      <c r="CS357" s="4"/>
      <c r="CT357" s="4"/>
      <c r="CU357" s="4"/>
      <c r="CV357" s="4"/>
      <c r="CW357" s="4"/>
      <c r="CX357" s="4"/>
      <c r="CY357" s="4"/>
      <c r="CZ357" s="4"/>
      <c r="DA357" s="4"/>
      <c r="DB357" s="4"/>
      <c r="DC357" s="4"/>
      <c r="DD357" s="4"/>
      <c r="DE357" s="4"/>
      <c r="DF357" s="4"/>
      <c r="DG357" s="4"/>
      <c r="DH357" s="4"/>
      <c r="DI357" s="4"/>
      <c r="DJ357" s="4"/>
      <c r="DK357" s="4"/>
      <c r="DL357" s="4"/>
      <c r="DM357" s="4"/>
      <c r="DN357" s="4"/>
      <c r="DO357" s="4"/>
      <c r="DP357" s="4"/>
      <c r="DQ357" s="4"/>
      <c r="DR357" s="4"/>
      <c r="DS357" s="4"/>
      <c r="DT357" s="4"/>
      <c r="DU357" s="4"/>
      <c r="DV357" s="4"/>
      <c r="DW357" s="4"/>
      <c r="DX357" s="4"/>
      <c r="DY357" s="4"/>
      <c r="DZ357" s="4"/>
      <c r="EA357" s="4"/>
      <c r="EB357" s="4"/>
      <c r="EC357" s="4"/>
      <c r="ED357" s="4"/>
      <c r="EE357" s="4"/>
      <c r="EF357" s="4"/>
      <c r="EG357" s="4"/>
      <c r="EH357" s="4"/>
      <c r="EI357" s="4"/>
      <c r="EJ357" s="4"/>
      <c r="EK357" s="4"/>
      <c r="EL357" s="4"/>
      <c r="EM357" s="4"/>
      <c r="EN357" s="4"/>
      <c r="EO357" s="4"/>
      <c r="EP357" s="4"/>
      <c r="EQ357" s="4"/>
      <c r="ER357" s="4"/>
      <c r="ES357" s="4"/>
      <c r="ET357" s="4"/>
      <c r="EU357" s="4"/>
      <c r="EV357" s="4"/>
      <c r="EW357" s="4"/>
      <c r="EX357" s="4"/>
      <c r="EY357" s="4"/>
      <c r="EZ357" s="4"/>
      <c r="FA357" s="4"/>
      <c r="FB357" s="4"/>
      <c r="FC357" s="4"/>
    </row>
    <row r="358" spans="1:159" ht="15" customHeight="1">
      <c r="A358" s="6">
        <v>5</v>
      </c>
      <c r="B358" s="41" t="str">
        <f>VLOOKUP(Ruimtestaat[[#This Row],[Code]],Locaties[[Code]:[Locatie]],2,FALSE)</f>
        <v>De Windroos</v>
      </c>
      <c r="C358" s="41" t="str">
        <f>VLOOKUP(Ruimtestaat[[#This Row],[Code]],Locaties[#All],3,FALSE)</f>
        <v>Koningin Wilhelminalaan 2</v>
      </c>
      <c r="D358" s="41" t="str">
        <f>VLOOKUP(Ruimtestaat[[#This Row],[Code]],Locaties[#All],4,FALSE)</f>
        <v>Gorinchem</v>
      </c>
      <c r="E358" s="32"/>
      <c r="F358" s="32" t="s">
        <v>121</v>
      </c>
      <c r="G358" s="126">
        <v>33</v>
      </c>
      <c r="H358" s="42" t="s">
        <v>276</v>
      </c>
      <c r="I358" s="6">
        <v>16</v>
      </c>
      <c r="J358" s="42" t="str">
        <f>VLOOKUP(Ruimtestaat[[#This Row],[Ruimte code]],Ruimtegroepen[[#All],[Code]:[Ruimte omschrijving]],2,FALSE)</f>
        <v>Leslokalen</v>
      </c>
      <c r="K358" s="32" t="s">
        <v>18</v>
      </c>
      <c r="L358" s="34" t="s">
        <v>124</v>
      </c>
      <c r="M358" s="124">
        <v>58.2</v>
      </c>
      <c r="N358" s="32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  <c r="BT358" s="4"/>
      <c r="BU358" s="4"/>
      <c r="BV358" s="4"/>
      <c r="BW358" s="4"/>
      <c r="BX358" s="4"/>
      <c r="BY358" s="4"/>
      <c r="BZ358" s="4"/>
      <c r="CA358" s="4"/>
      <c r="CB358" s="4"/>
      <c r="CC358" s="4"/>
      <c r="CD358" s="4"/>
      <c r="CE358" s="4"/>
      <c r="CF358" s="4"/>
      <c r="CG358" s="4"/>
      <c r="CH358" s="4"/>
      <c r="CI358" s="4"/>
      <c r="CJ358" s="4"/>
      <c r="CK358" s="4"/>
      <c r="CL358" s="4"/>
      <c r="CM358" s="4"/>
      <c r="CN358" s="4"/>
      <c r="CO358" s="4"/>
      <c r="CP358" s="4"/>
      <c r="CQ358" s="4"/>
      <c r="CR358" s="4"/>
      <c r="CS358" s="4"/>
      <c r="CT358" s="4"/>
      <c r="CU358" s="4"/>
      <c r="CV358" s="4"/>
      <c r="CW358" s="4"/>
      <c r="CX358" s="4"/>
      <c r="CY358" s="4"/>
      <c r="CZ358" s="4"/>
      <c r="DA358" s="4"/>
      <c r="DB358" s="4"/>
      <c r="DC358" s="4"/>
      <c r="DD358" s="4"/>
      <c r="DE358" s="4"/>
      <c r="DF358" s="4"/>
      <c r="DG358" s="4"/>
      <c r="DH358" s="4"/>
      <c r="DI358" s="4"/>
      <c r="DJ358" s="4"/>
      <c r="DK358" s="4"/>
      <c r="DL358" s="4"/>
      <c r="DM358" s="4"/>
      <c r="DN358" s="4"/>
      <c r="DO358" s="4"/>
      <c r="DP358" s="4"/>
      <c r="DQ358" s="4"/>
      <c r="DR358" s="4"/>
      <c r="DS358" s="4"/>
      <c r="DT358" s="4"/>
      <c r="DU358" s="4"/>
      <c r="DV358" s="4"/>
      <c r="DW358" s="4"/>
      <c r="DX358" s="4"/>
      <c r="DY358" s="4"/>
      <c r="DZ358" s="4"/>
      <c r="EA358" s="4"/>
      <c r="EB358" s="4"/>
      <c r="EC358" s="4"/>
      <c r="ED358" s="4"/>
      <c r="EE358" s="4"/>
      <c r="EF358" s="4"/>
      <c r="EG358" s="4"/>
      <c r="EH358" s="4"/>
      <c r="EI358" s="4"/>
      <c r="EJ358" s="4"/>
      <c r="EK358" s="4"/>
      <c r="EL358" s="4"/>
      <c r="EM358" s="4"/>
      <c r="EN358" s="4"/>
      <c r="EO358" s="4"/>
      <c r="EP358" s="4"/>
      <c r="EQ358" s="4"/>
      <c r="ER358" s="4"/>
      <c r="ES358" s="4"/>
      <c r="ET358" s="4"/>
      <c r="EU358" s="4"/>
      <c r="EV358" s="4"/>
      <c r="EW358" s="4"/>
      <c r="EX358" s="4"/>
      <c r="EY358" s="4"/>
      <c r="EZ358" s="4"/>
      <c r="FA358" s="4"/>
      <c r="FB358" s="4"/>
      <c r="FC358" s="4"/>
    </row>
    <row r="359" spans="1:159" ht="15" customHeight="1">
      <c r="A359" s="6">
        <v>5</v>
      </c>
      <c r="B359" s="41" t="str">
        <f>VLOOKUP(Ruimtestaat[[#This Row],[Code]],Locaties[[Code]:[Locatie]],2,FALSE)</f>
        <v>De Windroos</v>
      </c>
      <c r="C359" s="41" t="str">
        <f>VLOOKUP(Ruimtestaat[[#This Row],[Code]],Locaties[#All],3,FALSE)</f>
        <v>Koningin Wilhelminalaan 2</v>
      </c>
      <c r="D359" s="41" t="str">
        <f>VLOOKUP(Ruimtestaat[[#This Row],[Code]],Locaties[#All],4,FALSE)</f>
        <v>Gorinchem</v>
      </c>
      <c r="E359" s="32"/>
      <c r="F359" s="32" t="s">
        <v>121</v>
      </c>
      <c r="G359" s="126">
        <v>34</v>
      </c>
      <c r="H359" s="42" t="s">
        <v>276</v>
      </c>
      <c r="I359" s="6">
        <v>16</v>
      </c>
      <c r="J359" s="42" t="str">
        <f>VLOOKUP(Ruimtestaat[[#This Row],[Ruimte code]],Ruimtegroepen[[#All],[Code]:[Ruimte omschrijving]],2,FALSE)</f>
        <v>Leslokalen</v>
      </c>
      <c r="K359" s="32" t="s">
        <v>18</v>
      </c>
      <c r="L359" s="34" t="s">
        <v>124</v>
      </c>
      <c r="M359" s="124">
        <v>168.4</v>
      </c>
      <c r="N359" s="32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  <c r="BT359" s="4"/>
      <c r="BU359" s="4"/>
      <c r="BV359" s="4"/>
      <c r="BW359" s="4"/>
      <c r="BX359" s="4"/>
      <c r="BY359" s="4"/>
      <c r="BZ359" s="4"/>
      <c r="CA359" s="4"/>
      <c r="CB359" s="4"/>
      <c r="CC359" s="4"/>
      <c r="CD359" s="4"/>
      <c r="CE359" s="4"/>
      <c r="CF359" s="4"/>
      <c r="CG359" s="4"/>
      <c r="CH359" s="4"/>
      <c r="CI359" s="4"/>
      <c r="CJ359" s="4"/>
      <c r="CK359" s="4"/>
      <c r="CL359" s="4"/>
      <c r="CM359" s="4"/>
      <c r="CN359" s="4"/>
      <c r="CO359" s="4"/>
      <c r="CP359" s="4"/>
      <c r="CQ359" s="4"/>
      <c r="CR359" s="4"/>
      <c r="CS359" s="4"/>
      <c r="CT359" s="4"/>
      <c r="CU359" s="4"/>
      <c r="CV359" s="4"/>
      <c r="CW359" s="4"/>
      <c r="CX359" s="4"/>
      <c r="CY359" s="4"/>
      <c r="CZ359" s="4"/>
      <c r="DA359" s="4"/>
      <c r="DB359" s="4"/>
      <c r="DC359" s="4"/>
      <c r="DD359" s="4"/>
      <c r="DE359" s="4"/>
      <c r="DF359" s="4"/>
      <c r="DG359" s="4"/>
      <c r="DH359" s="4"/>
      <c r="DI359" s="4"/>
      <c r="DJ359" s="4"/>
      <c r="DK359" s="4"/>
      <c r="DL359" s="4"/>
      <c r="DM359" s="4"/>
      <c r="DN359" s="4"/>
      <c r="DO359" s="4"/>
      <c r="DP359" s="4"/>
      <c r="DQ359" s="4"/>
      <c r="DR359" s="4"/>
      <c r="DS359" s="4"/>
      <c r="DT359" s="4"/>
      <c r="DU359" s="4"/>
      <c r="DV359" s="4"/>
      <c r="DW359" s="4"/>
      <c r="DX359" s="4"/>
      <c r="DY359" s="4"/>
      <c r="DZ359" s="4"/>
      <c r="EA359" s="4"/>
      <c r="EB359" s="4"/>
      <c r="EC359" s="4"/>
      <c r="ED359" s="4"/>
      <c r="EE359" s="4"/>
      <c r="EF359" s="4"/>
      <c r="EG359" s="4"/>
      <c r="EH359" s="4"/>
      <c r="EI359" s="4"/>
      <c r="EJ359" s="4"/>
      <c r="EK359" s="4"/>
      <c r="EL359" s="4"/>
      <c r="EM359" s="4"/>
      <c r="EN359" s="4"/>
      <c r="EO359" s="4"/>
      <c r="EP359" s="4"/>
      <c r="EQ359" s="4"/>
      <c r="ER359" s="4"/>
      <c r="ES359" s="4"/>
      <c r="ET359" s="4"/>
      <c r="EU359" s="4"/>
      <c r="EV359" s="4"/>
      <c r="EW359" s="4"/>
      <c r="EX359" s="4"/>
      <c r="EY359" s="4"/>
      <c r="EZ359" s="4"/>
      <c r="FA359" s="4"/>
      <c r="FB359" s="4"/>
      <c r="FC359" s="4"/>
    </row>
    <row r="360" spans="1:159" ht="15" customHeight="1">
      <c r="A360" s="6">
        <v>5</v>
      </c>
      <c r="B360" s="41" t="str">
        <f>VLOOKUP(Ruimtestaat[[#This Row],[Code]],Locaties[[Code]:[Locatie]],2,FALSE)</f>
        <v>De Windroos</v>
      </c>
      <c r="C360" s="41" t="str">
        <f>VLOOKUP(Ruimtestaat[[#This Row],[Code]],Locaties[#All],3,FALSE)</f>
        <v>Koningin Wilhelminalaan 2</v>
      </c>
      <c r="D360" s="41" t="str">
        <f>VLOOKUP(Ruimtestaat[[#This Row],[Code]],Locaties[#All],4,FALSE)</f>
        <v>Gorinchem</v>
      </c>
      <c r="E360" s="32"/>
      <c r="F360" s="32" t="s">
        <v>121</v>
      </c>
      <c r="G360" s="126">
        <v>35</v>
      </c>
      <c r="H360" s="42" t="s">
        <v>136</v>
      </c>
      <c r="I360" s="6">
        <v>2</v>
      </c>
      <c r="J360" s="42" t="str">
        <f>VLOOKUP(Ruimtestaat[[#This Row],[Ruimte code]],Ruimtegroepen[[#All],[Code]:[Ruimte omschrijving]],2,FALSE)</f>
        <v>Kantoren</v>
      </c>
      <c r="K360" s="32" t="s">
        <v>17</v>
      </c>
      <c r="L360" s="34" t="s">
        <v>6</v>
      </c>
      <c r="M360" s="124">
        <v>22.5</v>
      </c>
      <c r="N360" s="32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  <c r="BR360" s="4"/>
      <c r="BS360" s="4"/>
      <c r="BT360" s="4"/>
      <c r="BU360" s="4"/>
      <c r="BV360" s="4"/>
      <c r="BW360" s="4"/>
      <c r="BX360" s="4"/>
      <c r="BY360" s="4"/>
      <c r="BZ360" s="4"/>
      <c r="CA360" s="4"/>
      <c r="CB360" s="4"/>
      <c r="CC360" s="4"/>
      <c r="CD360" s="4"/>
      <c r="CE360" s="4"/>
      <c r="CF360" s="4"/>
      <c r="CG360" s="4"/>
      <c r="CH360" s="4"/>
      <c r="CI360" s="4"/>
      <c r="CJ360" s="4"/>
      <c r="CK360" s="4"/>
      <c r="CL360" s="4"/>
      <c r="CM360" s="4"/>
      <c r="CN360" s="4"/>
      <c r="CO360" s="4"/>
      <c r="CP360" s="4"/>
      <c r="CQ360" s="4"/>
      <c r="CR360" s="4"/>
      <c r="CS360" s="4"/>
      <c r="CT360" s="4"/>
      <c r="CU360" s="4"/>
      <c r="CV360" s="4"/>
      <c r="CW360" s="4"/>
      <c r="CX360" s="4"/>
      <c r="CY360" s="4"/>
      <c r="CZ360" s="4"/>
      <c r="DA360" s="4"/>
      <c r="DB360" s="4"/>
      <c r="DC360" s="4"/>
      <c r="DD360" s="4"/>
      <c r="DE360" s="4"/>
      <c r="DF360" s="4"/>
      <c r="DG360" s="4"/>
      <c r="DH360" s="4"/>
      <c r="DI360" s="4"/>
      <c r="DJ360" s="4"/>
      <c r="DK360" s="4"/>
      <c r="DL360" s="4"/>
      <c r="DM360" s="4"/>
      <c r="DN360" s="4"/>
      <c r="DO360" s="4"/>
      <c r="DP360" s="4"/>
      <c r="DQ360" s="4"/>
      <c r="DR360" s="4"/>
      <c r="DS360" s="4"/>
      <c r="DT360" s="4"/>
      <c r="DU360" s="4"/>
      <c r="DV360" s="4"/>
      <c r="DW360" s="4"/>
      <c r="DX360" s="4"/>
      <c r="DY360" s="4"/>
      <c r="DZ360" s="4"/>
      <c r="EA360" s="4"/>
      <c r="EB360" s="4"/>
      <c r="EC360" s="4"/>
      <c r="ED360" s="4"/>
      <c r="EE360" s="4"/>
      <c r="EF360" s="4"/>
      <c r="EG360" s="4"/>
      <c r="EH360" s="4"/>
      <c r="EI360" s="4"/>
      <c r="EJ360" s="4"/>
      <c r="EK360" s="4"/>
      <c r="EL360" s="4"/>
      <c r="EM360" s="4"/>
      <c r="EN360" s="4"/>
      <c r="EO360" s="4"/>
      <c r="EP360" s="4"/>
      <c r="EQ360" s="4"/>
      <c r="ER360" s="4"/>
      <c r="ES360" s="4"/>
      <c r="ET360" s="4"/>
      <c r="EU360" s="4"/>
      <c r="EV360" s="4"/>
      <c r="EW360" s="4"/>
      <c r="EX360" s="4"/>
      <c r="EY360" s="4"/>
      <c r="EZ360" s="4"/>
      <c r="FA360" s="4"/>
      <c r="FB360" s="4"/>
      <c r="FC360" s="4"/>
    </row>
    <row r="361" spans="1:159" ht="15" customHeight="1">
      <c r="A361" s="6">
        <v>5</v>
      </c>
      <c r="B361" s="41" t="str">
        <f>VLOOKUP(Ruimtestaat[[#This Row],[Code]],Locaties[[Code]:[Locatie]],2,FALSE)</f>
        <v>De Windroos</v>
      </c>
      <c r="C361" s="41" t="str">
        <f>VLOOKUP(Ruimtestaat[[#This Row],[Code]],Locaties[#All],3,FALSE)</f>
        <v>Koningin Wilhelminalaan 2</v>
      </c>
      <c r="D361" s="41" t="str">
        <f>VLOOKUP(Ruimtestaat[[#This Row],[Code]],Locaties[#All],4,FALSE)</f>
        <v>Gorinchem</v>
      </c>
      <c r="E361" s="32"/>
      <c r="F361" s="32" t="s">
        <v>121</v>
      </c>
      <c r="G361" s="126">
        <v>36</v>
      </c>
      <c r="H361" s="42" t="s">
        <v>128</v>
      </c>
      <c r="I361" s="6">
        <v>6</v>
      </c>
      <c r="J361" s="42" t="str">
        <f>VLOOKUP(Ruimtestaat[[#This Row],[Ruimte code]],Ruimtegroepen[[#All],[Code]:[Ruimte omschrijving]],2,FALSE)</f>
        <v>Gangen/hallen</v>
      </c>
      <c r="K361" s="32" t="s">
        <v>19</v>
      </c>
      <c r="L361" s="34" t="s">
        <v>237</v>
      </c>
      <c r="M361" s="124">
        <v>12.7</v>
      </c>
      <c r="N361" s="32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4"/>
      <c r="BQ361" s="4"/>
      <c r="BR361" s="4"/>
      <c r="BS361" s="4"/>
      <c r="BT361" s="4"/>
      <c r="BU361" s="4"/>
      <c r="BV361" s="4"/>
      <c r="BW361" s="4"/>
      <c r="BX361" s="4"/>
      <c r="BY361" s="4"/>
      <c r="BZ361" s="4"/>
      <c r="CA361" s="4"/>
      <c r="CB361" s="4"/>
      <c r="CC361" s="4"/>
      <c r="CD361" s="4"/>
      <c r="CE361" s="4"/>
      <c r="CF361" s="4"/>
      <c r="CG361" s="4"/>
      <c r="CH361" s="4"/>
      <c r="CI361" s="4"/>
      <c r="CJ361" s="4"/>
      <c r="CK361" s="4"/>
      <c r="CL361" s="4"/>
      <c r="CM361" s="4"/>
      <c r="CN361" s="4"/>
      <c r="CO361" s="4"/>
      <c r="CP361" s="4"/>
      <c r="CQ361" s="4"/>
      <c r="CR361" s="4"/>
      <c r="CS361" s="4"/>
      <c r="CT361" s="4"/>
      <c r="CU361" s="4"/>
      <c r="CV361" s="4"/>
      <c r="CW361" s="4"/>
      <c r="CX361" s="4"/>
      <c r="CY361" s="4"/>
      <c r="CZ361" s="4"/>
      <c r="DA361" s="4"/>
      <c r="DB361" s="4"/>
      <c r="DC361" s="4"/>
      <c r="DD361" s="4"/>
      <c r="DE361" s="4"/>
      <c r="DF361" s="4"/>
      <c r="DG361" s="4"/>
      <c r="DH361" s="4"/>
      <c r="DI361" s="4"/>
      <c r="DJ361" s="4"/>
      <c r="DK361" s="4"/>
      <c r="DL361" s="4"/>
      <c r="DM361" s="4"/>
      <c r="DN361" s="4"/>
      <c r="DO361" s="4"/>
      <c r="DP361" s="4"/>
      <c r="DQ361" s="4"/>
      <c r="DR361" s="4"/>
      <c r="DS361" s="4"/>
      <c r="DT361" s="4"/>
      <c r="DU361" s="4"/>
      <c r="DV361" s="4"/>
      <c r="DW361" s="4"/>
      <c r="DX361" s="4"/>
      <c r="DY361" s="4"/>
      <c r="DZ361" s="4"/>
      <c r="EA361" s="4"/>
      <c r="EB361" s="4"/>
      <c r="EC361" s="4"/>
      <c r="ED361" s="4"/>
      <c r="EE361" s="4"/>
      <c r="EF361" s="4"/>
      <c r="EG361" s="4"/>
      <c r="EH361" s="4"/>
      <c r="EI361" s="4"/>
      <c r="EJ361" s="4"/>
      <c r="EK361" s="4"/>
      <c r="EL361" s="4"/>
      <c r="EM361" s="4"/>
      <c r="EN361" s="4"/>
      <c r="EO361" s="4"/>
      <c r="EP361" s="4"/>
      <c r="EQ361" s="4"/>
      <c r="ER361" s="4"/>
      <c r="ES361" s="4"/>
      <c r="ET361" s="4"/>
      <c r="EU361" s="4"/>
      <c r="EV361" s="4"/>
      <c r="EW361" s="4"/>
      <c r="EX361" s="4"/>
      <c r="EY361" s="4"/>
      <c r="EZ361" s="4"/>
      <c r="FA361" s="4"/>
      <c r="FB361" s="4"/>
      <c r="FC361" s="4"/>
    </row>
    <row r="362" spans="1:159" ht="15" customHeight="1">
      <c r="A362" s="6">
        <v>5</v>
      </c>
      <c r="B362" s="41" t="str">
        <f>VLOOKUP(Ruimtestaat[[#This Row],[Code]],Locaties[[Code]:[Locatie]],2,FALSE)</f>
        <v>De Windroos</v>
      </c>
      <c r="C362" s="41" t="str">
        <f>VLOOKUP(Ruimtestaat[[#This Row],[Code]],Locaties[#All],3,FALSE)</f>
        <v>Koningin Wilhelminalaan 2</v>
      </c>
      <c r="D362" s="41" t="str">
        <f>VLOOKUP(Ruimtestaat[[#This Row],[Code]],Locaties[#All],4,FALSE)</f>
        <v>Gorinchem</v>
      </c>
      <c r="E362" s="32"/>
      <c r="F362" s="32" t="s">
        <v>121</v>
      </c>
      <c r="G362" s="126">
        <v>37</v>
      </c>
      <c r="H362" s="42" t="s">
        <v>136</v>
      </c>
      <c r="I362" s="6">
        <v>2</v>
      </c>
      <c r="J362" s="42" t="str">
        <f>VLOOKUP(Ruimtestaat[[#This Row],[Ruimte code]],Ruimtegroepen[[#All],[Code]:[Ruimte omschrijving]],2,FALSE)</f>
        <v>Kantoren</v>
      </c>
      <c r="K362" s="32" t="s">
        <v>18</v>
      </c>
      <c r="L362" s="34" t="s">
        <v>124</v>
      </c>
      <c r="M362" s="124">
        <v>11.7</v>
      </c>
      <c r="N362" s="32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  <c r="BP362" s="4"/>
      <c r="BQ362" s="4"/>
      <c r="BR362" s="4"/>
      <c r="BS362" s="4"/>
      <c r="BT362" s="4"/>
      <c r="BU362" s="4"/>
      <c r="BV362" s="4"/>
      <c r="BW362" s="4"/>
      <c r="BX362" s="4"/>
      <c r="BY362" s="4"/>
      <c r="BZ362" s="4"/>
      <c r="CA362" s="4"/>
      <c r="CB362" s="4"/>
      <c r="CC362" s="4"/>
      <c r="CD362" s="4"/>
      <c r="CE362" s="4"/>
      <c r="CF362" s="4"/>
      <c r="CG362" s="4"/>
      <c r="CH362" s="4"/>
      <c r="CI362" s="4"/>
      <c r="CJ362" s="4"/>
      <c r="CK362" s="4"/>
      <c r="CL362" s="4"/>
      <c r="CM362" s="4"/>
      <c r="CN362" s="4"/>
      <c r="CO362" s="4"/>
      <c r="CP362" s="4"/>
      <c r="CQ362" s="4"/>
      <c r="CR362" s="4"/>
      <c r="CS362" s="4"/>
      <c r="CT362" s="4"/>
      <c r="CU362" s="4"/>
      <c r="CV362" s="4"/>
      <c r="CW362" s="4"/>
      <c r="CX362" s="4"/>
      <c r="CY362" s="4"/>
      <c r="CZ362" s="4"/>
      <c r="DA362" s="4"/>
      <c r="DB362" s="4"/>
      <c r="DC362" s="4"/>
      <c r="DD362" s="4"/>
      <c r="DE362" s="4"/>
      <c r="DF362" s="4"/>
      <c r="DG362" s="4"/>
      <c r="DH362" s="4"/>
      <c r="DI362" s="4"/>
      <c r="DJ362" s="4"/>
      <c r="DK362" s="4"/>
      <c r="DL362" s="4"/>
      <c r="DM362" s="4"/>
      <c r="DN362" s="4"/>
      <c r="DO362" s="4"/>
      <c r="DP362" s="4"/>
      <c r="DQ362" s="4"/>
      <c r="DR362" s="4"/>
      <c r="DS362" s="4"/>
      <c r="DT362" s="4"/>
      <c r="DU362" s="4"/>
      <c r="DV362" s="4"/>
      <c r="DW362" s="4"/>
      <c r="DX362" s="4"/>
      <c r="DY362" s="4"/>
      <c r="DZ362" s="4"/>
      <c r="EA362" s="4"/>
      <c r="EB362" s="4"/>
      <c r="EC362" s="4"/>
      <c r="ED362" s="4"/>
      <c r="EE362" s="4"/>
      <c r="EF362" s="4"/>
      <c r="EG362" s="4"/>
      <c r="EH362" s="4"/>
      <c r="EI362" s="4"/>
      <c r="EJ362" s="4"/>
      <c r="EK362" s="4"/>
      <c r="EL362" s="4"/>
      <c r="EM362" s="4"/>
      <c r="EN362" s="4"/>
      <c r="EO362" s="4"/>
      <c r="EP362" s="4"/>
      <c r="EQ362" s="4"/>
      <c r="ER362" s="4"/>
      <c r="ES362" s="4"/>
      <c r="ET362" s="4"/>
      <c r="EU362" s="4"/>
      <c r="EV362" s="4"/>
      <c r="EW362" s="4"/>
      <c r="EX362" s="4"/>
      <c r="EY362" s="4"/>
      <c r="EZ362" s="4"/>
      <c r="FA362" s="4"/>
      <c r="FB362" s="4"/>
      <c r="FC362" s="4"/>
    </row>
    <row r="363" spans="1:159" ht="15" customHeight="1">
      <c r="A363" s="6">
        <v>5</v>
      </c>
      <c r="B363" s="41" t="str">
        <f>VLOOKUP(Ruimtestaat[[#This Row],[Code]],Locaties[[Code]:[Locatie]],2,FALSE)</f>
        <v>De Windroos</v>
      </c>
      <c r="C363" s="41" t="str">
        <f>VLOOKUP(Ruimtestaat[[#This Row],[Code]],Locaties[#All],3,FALSE)</f>
        <v>Koningin Wilhelminalaan 2</v>
      </c>
      <c r="D363" s="41" t="str">
        <f>VLOOKUP(Ruimtestaat[[#This Row],[Code]],Locaties[#All],4,FALSE)</f>
        <v>Gorinchem</v>
      </c>
      <c r="E363" s="32"/>
      <c r="F363" s="32" t="s">
        <v>121</v>
      </c>
      <c r="G363" s="126">
        <v>38</v>
      </c>
      <c r="H363" s="42" t="s">
        <v>276</v>
      </c>
      <c r="I363" s="6">
        <v>16</v>
      </c>
      <c r="J363" s="42" t="str">
        <f>VLOOKUP(Ruimtestaat[[#This Row],[Ruimte code]],Ruimtegroepen[[#All],[Code]:[Ruimte omschrijving]],2,FALSE)</f>
        <v>Leslokalen</v>
      </c>
      <c r="K363" s="32" t="s">
        <v>18</v>
      </c>
      <c r="L363" s="34" t="s">
        <v>124</v>
      </c>
      <c r="M363" s="124">
        <v>48.2</v>
      </c>
      <c r="N363" s="32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  <c r="BP363" s="4"/>
      <c r="BQ363" s="4"/>
      <c r="BR363" s="4"/>
      <c r="BS363" s="4"/>
      <c r="BT363" s="4"/>
      <c r="BU363" s="4"/>
      <c r="BV363" s="4"/>
      <c r="BW363" s="4"/>
      <c r="BX363" s="4"/>
      <c r="BY363" s="4"/>
      <c r="BZ363" s="4"/>
      <c r="CA363" s="4"/>
      <c r="CB363" s="4"/>
      <c r="CC363" s="4"/>
      <c r="CD363" s="4"/>
      <c r="CE363" s="4"/>
      <c r="CF363" s="4"/>
      <c r="CG363" s="4"/>
      <c r="CH363" s="4"/>
      <c r="CI363" s="4"/>
      <c r="CJ363" s="4"/>
      <c r="CK363" s="4"/>
      <c r="CL363" s="4"/>
      <c r="CM363" s="4"/>
      <c r="CN363" s="4"/>
      <c r="CO363" s="4"/>
      <c r="CP363" s="4"/>
      <c r="CQ363" s="4"/>
      <c r="CR363" s="4"/>
      <c r="CS363" s="4"/>
      <c r="CT363" s="4"/>
      <c r="CU363" s="4"/>
      <c r="CV363" s="4"/>
      <c r="CW363" s="4"/>
      <c r="CX363" s="4"/>
      <c r="CY363" s="4"/>
      <c r="CZ363" s="4"/>
      <c r="DA363" s="4"/>
      <c r="DB363" s="4"/>
      <c r="DC363" s="4"/>
      <c r="DD363" s="4"/>
      <c r="DE363" s="4"/>
      <c r="DF363" s="4"/>
      <c r="DG363" s="4"/>
      <c r="DH363" s="4"/>
      <c r="DI363" s="4"/>
      <c r="DJ363" s="4"/>
      <c r="DK363" s="4"/>
      <c r="DL363" s="4"/>
      <c r="DM363" s="4"/>
      <c r="DN363" s="4"/>
      <c r="DO363" s="4"/>
      <c r="DP363" s="4"/>
      <c r="DQ363" s="4"/>
      <c r="DR363" s="4"/>
      <c r="DS363" s="4"/>
      <c r="DT363" s="4"/>
      <c r="DU363" s="4"/>
      <c r="DV363" s="4"/>
      <c r="DW363" s="4"/>
      <c r="DX363" s="4"/>
      <c r="DY363" s="4"/>
      <c r="DZ363" s="4"/>
      <c r="EA363" s="4"/>
      <c r="EB363" s="4"/>
      <c r="EC363" s="4"/>
      <c r="ED363" s="4"/>
      <c r="EE363" s="4"/>
      <c r="EF363" s="4"/>
      <c r="EG363" s="4"/>
      <c r="EH363" s="4"/>
      <c r="EI363" s="4"/>
      <c r="EJ363" s="4"/>
      <c r="EK363" s="4"/>
      <c r="EL363" s="4"/>
      <c r="EM363" s="4"/>
      <c r="EN363" s="4"/>
      <c r="EO363" s="4"/>
      <c r="EP363" s="4"/>
      <c r="EQ363" s="4"/>
      <c r="ER363" s="4"/>
      <c r="ES363" s="4"/>
      <c r="ET363" s="4"/>
      <c r="EU363" s="4"/>
      <c r="EV363" s="4"/>
      <c r="EW363" s="4"/>
      <c r="EX363" s="4"/>
      <c r="EY363" s="4"/>
      <c r="EZ363" s="4"/>
      <c r="FA363" s="4"/>
      <c r="FB363" s="4"/>
      <c r="FC363" s="4"/>
    </row>
    <row r="364" spans="1:159" ht="15" customHeight="1">
      <c r="A364" s="6">
        <v>5</v>
      </c>
      <c r="B364" s="41" t="str">
        <f>VLOOKUP(Ruimtestaat[[#This Row],[Code]],Locaties[[Code]:[Locatie]],2,FALSE)</f>
        <v>De Windroos</v>
      </c>
      <c r="C364" s="41" t="str">
        <f>VLOOKUP(Ruimtestaat[[#This Row],[Code]],Locaties[#All],3,FALSE)</f>
        <v>Koningin Wilhelminalaan 2</v>
      </c>
      <c r="D364" s="41" t="str">
        <f>VLOOKUP(Ruimtestaat[[#This Row],[Code]],Locaties[#All],4,FALSE)</f>
        <v>Gorinchem</v>
      </c>
      <c r="E364" s="32"/>
      <c r="F364" s="32" t="s">
        <v>121</v>
      </c>
      <c r="G364" s="126">
        <v>39</v>
      </c>
      <c r="H364" s="42" t="s">
        <v>128</v>
      </c>
      <c r="I364" s="6">
        <v>6</v>
      </c>
      <c r="J364" s="42" t="str">
        <f>VLOOKUP(Ruimtestaat[[#This Row],[Ruimte code]],Ruimtegroepen[[#All],[Code]:[Ruimte omschrijving]],2,FALSE)</f>
        <v>Gangen/hallen</v>
      </c>
      <c r="K364" s="32" t="s">
        <v>19</v>
      </c>
      <c r="L364" s="34" t="s">
        <v>237</v>
      </c>
      <c r="M364" s="124">
        <v>57.3</v>
      </c>
      <c r="N364" s="32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  <c r="BT364" s="4"/>
      <c r="BU364" s="4"/>
      <c r="BV364" s="4"/>
      <c r="BW364" s="4"/>
      <c r="BX364" s="4"/>
      <c r="BY364" s="4"/>
      <c r="BZ364" s="4"/>
      <c r="CA364" s="4"/>
      <c r="CB364" s="4"/>
      <c r="CC364" s="4"/>
      <c r="CD364" s="4"/>
      <c r="CE364" s="4"/>
      <c r="CF364" s="4"/>
      <c r="CG364" s="4"/>
      <c r="CH364" s="4"/>
      <c r="CI364" s="4"/>
      <c r="CJ364" s="4"/>
      <c r="CK364" s="4"/>
      <c r="CL364" s="4"/>
      <c r="CM364" s="4"/>
      <c r="CN364" s="4"/>
      <c r="CO364" s="4"/>
      <c r="CP364" s="4"/>
      <c r="CQ364" s="4"/>
      <c r="CR364" s="4"/>
      <c r="CS364" s="4"/>
      <c r="CT364" s="4"/>
      <c r="CU364" s="4"/>
      <c r="CV364" s="4"/>
      <c r="CW364" s="4"/>
      <c r="CX364" s="4"/>
      <c r="CY364" s="4"/>
      <c r="CZ364" s="4"/>
      <c r="DA364" s="4"/>
      <c r="DB364" s="4"/>
      <c r="DC364" s="4"/>
      <c r="DD364" s="4"/>
      <c r="DE364" s="4"/>
      <c r="DF364" s="4"/>
      <c r="DG364" s="4"/>
      <c r="DH364" s="4"/>
      <c r="DI364" s="4"/>
      <c r="DJ364" s="4"/>
      <c r="DK364" s="4"/>
      <c r="DL364" s="4"/>
      <c r="DM364" s="4"/>
      <c r="DN364" s="4"/>
      <c r="DO364" s="4"/>
      <c r="DP364" s="4"/>
      <c r="DQ364" s="4"/>
      <c r="DR364" s="4"/>
      <c r="DS364" s="4"/>
      <c r="DT364" s="4"/>
      <c r="DU364" s="4"/>
      <c r="DV364" s="4"/>
      <c r="DW364" s="4"/>
      <c r="DX364" s="4"/>
      <c r="DY364" s="4"/>
      <c r="DZ364" s="4"/>
      <c r="EA364" s="4"/>
      <c r="EB364" s="4"/>
      <c r="EC364" s="4"/>
      <c r="ED364" s="4"/>
      <c r="EE364" s="4"/>
      <c r="EF364" s="4"/>
      <c r="EG364" s="4"/>
      <c r="EH364" s="4"/>
      <c r="EI364" s="4"/>
      <c r="EJ364" s="4"/>
      <c r="EK364" s="4"/>
      <c r="EL364" s="4"/>
      <c r="EM364" s="4"/>
      <c r="EN364" s="4"/>
      <c r="EO364" s="4"/>
      <c r="EP364" s="4"/>
      <c r="EQ364" s="4"/>
      <c r="ER364" s="4"/>
      <c r="ES364" s="4"/>
      <c r="ET364" s="4"/>
      <c r="EU364" s="4"/>
      <c r="EV364" s="4"/>
      <c r="EW364" s="4"/>
      <c r="EX364" s="4"/>
      <c r="EY364" s="4"/>
      <c r="EZ364" s="4"/>
      <c r="FA364" s="4"/>
      <c r="FB364" s="4"/>
      <c r="FC364" s="4"/>
    </row>
    <row r="365" spans="1:159" ht="15" customHeight="1">
      <c r="A365" s="6">
        <v>5</v>
      </c>
      <c r="B365" s="41" t="str">
        <f>VLOOKUP(Ruimtestaat[[#This Row],[Code]],Locaties[[Code]:[Locatie]],2,FALSE)</f>
        <v>De Windroos</v>
      </c>
      <c r="C365" s="41" t="str">
        <f>VLOOKUP(Ruimtestaat[[#This Row],[Code]],Locaties[#All],3,FALSE)</f>
        <v>Koningin Wilhelminalaan 2</v>
      </c>
      <c r="D365" s="41" t="str">
        <f>VLOOKUP(Ruimtestaat[[#This Row],[Code]],Locaties[#All],4,FALSE)</f>
        <v>Gorinchem</v>
      </c>
      <c r="E365" s="32"/>
      <c r="F365" s="32" t="s">
        <v>121</v>
      </c>
      <c r="G365" s="126">
        <v>40</v>
      </c>
      <c r="H365" s="42" t="s">
        <v>159</v>
      </c>
      <c r="I365" s="6">
        <v>2</v>
      </c>
      <c r="J365" s="42" t="str">
        <f>VLOOKUP(Ruimtestaat[[#This Row],[Ruimte code]],Ruimtegroepen[[#All],[Code]:[Ruimte omschrijving]],2,FALSE)</f>
        <v>Kantoren</v>
      </c>
      <c r="K365" s="32" t="s">
        <v>18</v>
      </c>
      <c r="L365" s="34" t="s">
        <v>124</v>
      </c>
      <c r="M365" s="124">
        <v>11.2</v>
      </c>
      <c r="N365" s="32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  <c r="BT365" s="4"/>
      <c r="BU365" s="4"/>
      <c r="BV365" s="4"/>
      <c r="BW365" s="4"/>
      <c r="BX365" s="4"/>
      <c r="BY365" s="4"/>
      <c r="BZ365" s="4"/>
      <c r="CA365" s="4"/>
      <c r="CB365" s="4"/>
      <c r="CC365" s="4"/>
      <c r="CD365" s="4"/>
      <c r="CE365" s="4"/>
      <c r="CF365" s="4"/>
      <c r="CG365" s="4"/>
      <c r="CH365" s="4"/>
      <c r="CI365" s="4"/>
      <c r="CJ365" s="4"/>
      <c r="CK365" s="4"/>
      <c r="CL365" s="4"/>
      <c r="CM365" s="4"/>
      <c r="CN365" s="4"/>
      <c r="CO365" s="4"/>
      <c r="CP365" s="4"/>
      <c r="CQ365" s="4"/>
      <c r="CR365" s="4"/>
      <c r="CS365" s="4"/>
      <c r="CT365" s="4"/>
      <c r="CU365" s="4"/>
      <c r="CV365" s="4"/>
      <c r="CW365" s="4"/>
      <c r="CX365" s="4"/>
      <c r="CY365" s="4"/>
      <c r="CZ365" s="4"/>
      <c r="DA365" s="4"/>
      <c r="DB365" s="4"/>
      <c r="DC365" s="4"/>
      <c r="DD365" s="4"/>
      <c r="DE365" s="4"/>
      <c r="DF365" s="4"/>
      <c r="DG365" s="4"/>
      <c r="DH365" s="4"/>
      <c r="DI365" s="4"/>
      <c r="DJ365" s="4"/>
      <c r="DK365" s="4"/>
      <c r="DL365" s="4"/>
      <c r="DM365" s="4"/>
      <c r="DN365" s="4"/>
      <c r="DO365" s="4"/>
      <c r="DP365" s="4"/>
      <c r="DQ365" s="4"/>
      <c r="DR365" s="4"/>
      <c r="DS365" s="4"/>
      <c r="DT365" s="4"/>
      <c r="DU365" s="4"/>
      <c r="DV365" s="4"/>
      <c r="DW365" s="4"/>
      <c r="DX365" s="4"/>
      <c r="DY365" s="4"/>
      <c r="DZ365" s="4"/>
      <c r="EA365" s="4"/>
      <c r="EB365" s="4"/>
      <c r="EC365" s="4"/>
      <c r="ED365" s="4"/>
      <c r="EE365" s="4"/>
      <c r="EF365" s="4"/>
      <c r="EG365" s="4"/>
      <c r="EH365" s="4"/>
      <c r="EI365" s="4"/>
      <c r="EJ365" s="4"/>
      <c r="EK365" s="4"/>
      <c r="EL365" s="4"/>
      <c r="EM365" s="4"/>
      <c r="EN365" s="4"/>
      <c r="EO365" s="4"/>
      <c r="EP365" s="4"/>
      <c r="EQ365" s="4"/>
      <c r="ER365" s="4"/>
      <c r="ES365" s="4"/>
      <c r="ET365" s="4"/>
      <c r="EU365" s="4"/>
      <c r="EV365" s="4"/>
      <c r="EW365" s="4"/>
      <c r="EX365" s="4"/>
      <c r="EY365" s="4"/>
      <c r="EZ365" s="4"/>
      <c r="FA365" s="4"/>
      <c r="FB365" s="4"/>
      <c r="FC365" s="4"/>
    </row>
    <row r="366" spans="1:159" ht="15" customHeight="1">
      <c r="A366" s="6">
        <v>5</v>
      </c>
      <c r="B366" s="41" t="str">
        <f>VLOOKUP(Ruimtestaat[[#This Row],[Code]],Locaties[[Code]:[Locatie]],2,FALSE)</f>
        <v>De Windroos</v>
      </c>
      <c r="C366" s="41" t="str">
        <f>VLOOKUP(Ruimtestaat[[#This Row],[Code]],Locaties[#All],3,FALSE)</f>
        <v>Koningin Wilhelminalaan 2</v>
      </c>
      <c r="D366" s="41" t="str">
        <f>VLOOKUP(Ruimtestaat[[#This Row],[Code]],Locaties[#All],4,FALSE)</f>
        <v>Gorinchem</v>
      </c>
      <c r="E366" s="32"/>
      <c r="F366" s="32" t="s">
        <v>121</v>
      </c>
      <c r="G366" s="126">
        <v>41</v>
      </c>
      <c r="H366" s="42" t="s">
        <v>276</v>
      </c>
      <c r="I366" s="6">
        <v>16</v>
      </c>
      <c r="J366" s="42" t="str">
        <f>VLOOKUP(Ruimtestaat[[#This Row],[Ruimte code]],Ruimtegroepen[[#All],[Code]:[Ruimte omschrijving]],2,FALSE)</f>
        <v>Leslokalen</v>
      </c>
      <c r="K366" s="32" t="s">
        <v>18</v>
      </c>
      <c r="L366" s="34" t="s">
        <v>124</v>
      </c>
      <c r="M366" s="124">
        <v>98</v>
      </c>
      <c r="N366" s="32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  <c r="BP366" s="4"/>
      <c r="BQ366" s="4"/>
      <c r="BR366" s="4"/>
      <c r="BS366" s="4"/>
      <c r="BT366" s="4"/>
      <c r="BU366" s="4"/>
      <c r="BV366" s="4"/>
      <c r="BW366" s="4"/>
      <c r="BX366" s="4"/>
      <c r="BY366" s="4"/>
      <c r="BZ366" s="4"/>
      <c r="CA366" s="4"/>
      <c r="CB366" s="4"/>
      <c r="CC366" s="4"/>
      <c r="CD366" s="4"/>
      <c r="CE366" s="4"/>
      <c r="CF366" s="4"/>
      <c r="CG366" s="4"/>
      <c r="CH366" s="4"/>
      <c r="CI366" s="4"/>
      <c r="CJ366" s="4"/>
      <c r="CK366" s="4"/>
      <c r="CL366" s="4"/>
      <c r="CM366" s="4"/>
      <c r="CN366" s="4"/>
      <c r="CO366" s="4"/>
      <c r="CP366" s="4"/>
      <c r="CQ366" s="4"/>
      <c r="CR366" s="4"/>
      <c r="CS366" s="4"/>
      <c r="CT366" s="4"/>
      <c r="CU366" s="4"/>
      <c r="CV366" s="4"/>
      <c r="CW366" s="4"/>
      <c r="CX366" s="4"/>
      <c r="CY366" s="4"/>
      <c r="CZ366" s="4"/>
      <c r="DA366" s="4"/>
      <c r="DB366" s="4"/>
      <c r="DC366" s="4"/>
      <c r="DD366" s="4"/>
      <c r="DE366" s="4"/>
      <c r="DF366" s="4"/>
      <c r="DG366" s="4"/>
      <c r="DH366" s="4"/>
      <c r="DI366" s="4"/>
      <c r="DJ366" s="4"/>
      <c r="DK366" s="4"/>
      <c r="DL366" s="4"/>
      <c r="DM366" s="4"/>
      <c r="DN366" s="4"/>
      <c r="DO366" s="4"/>
      <c r="DP366" s="4"/>
      <c r="DQ366" s="4"/>
      <c r="DR366" s="4"/>
      <c r="DS366" s="4"/>
      <c r="DT366" s="4"/>
      <c r="DU366" s="4"/>
      <c r="DV366" s="4"/>
      <c r="DW366" s="4"/>
      <c r="DX366" s="4"/>
      <c r="DY366" s="4"/>
      <c r="DZ366" s="4"/>
      <c r="EA366" s="4"/>
      <c r="EB366" s="4"/>
      <c r="EC366" s="4"/>
      <c r="ED366" s="4"/>
      <c r="EE366" s="4"/>
      <c r="EF366" s="4"/>
      <c r="EG366" s="4"/>
      <c r="EH366" s="4"/>
      <c r="EI366" s="4"/>
      <c r="EJ366" s="4"/>
      <c r="EK366" s="4"/>
      <c r="EL366" s="4"/>
      <c r="EM366" s="4"/>
      <c r="EN366" s="4"/>
      <c r="EO366" s="4"/>
      <c r="EP366" s="4"/>
      <c r="EQ366" s="4"/>
      <c r="ER366" s="4"/>
      <c r="ES366" s="4"/>
      <c r="ET366" s="4"/>
      <c r="EU366" s="4"/>
      <c r="EV366" s="4"/>
      <c r="EW366" s="4"/>
      <c r="EX366" s="4"/>
      <c r="EY366" s="4"/>
      <c r="EZ366" s="4"/>
      <c r="FA366" s="4"/>
      <c r="FB366" s="4"/>
      <c r="FC366" s="4"/>
    </row>
    <row r="367" spans="1:159" ht="15" customHeight="1">
      <c r="A367" s="6">
        <v>5</v>
      </c>
      <c r="B367" s="41" t="str">
        <f>VLOOKUP(Ruimtestaat[[#This Row],[Code]],Locaties[[Code]:[Locatie]],2,FALSE)</f>
        <v>De Windroos</v>
      </c>
      <c r="C367" s="41" t="str">
        <f>VLOOKUP(Ruimtestaat[[#This Row],[Code]],Locaties[#All],3,FALSE)</f>
        <v>Koningin Wilhelminalaan 2</v>
      </c>
      <c r="D367" s="41" t="str">
        <f>VLOOKUP(Ruimtestaat[[#This Row],[Code]],Locaties[#All],4,FALSE)</f>
        <v>Gorinchem</v>
      </c>
      <c r="E367" s="32"/>
      <c r="F367" s="32" t="s">
        <v>121</v>
      </c>
      <c r="G367" s="126" t="s">
        <v>339</v>
      </c>
      <c r="H367" s="42" t="s">
        <v>276</v>
      </c>
      <c r="I367" s="6">
        <v>16</v>
      </c>
      <c r="J367" s="42" t="str">
        <f>VLOOKUP(Ruimtestaat[[#This Row],[Ruimte code]],Ruimtegroepen[[#All],[Code]:[Ruimte omschrijving]],2,FALSE)</f>
        <v>Leslokalen</v>
      </c>
      <c r="K367" s="32" t="s">
        <v>18</v>
      </c>
      <c r="L367" s="34" t="s">
        <v>124</v>
      </c>
      <c r="M367" s="124">
        <v>98</v>
      </c>
      <c r="N367" s="32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  <c r="BP367" s="4"/>
      <c r="BQ367" s="4"/>
      <c r="BR367" s="4"/>
      <c r="BS367" s="4"/>
      <c r="BT367" s="4"/>
      <c r="BU367" s="4"/>
      <c r="BV367" s="4"/>
      <c r="BW367" s="4"/>
      <c r="BX367" s="4"/>
      <c r="BY367" s="4"/>
      <c r="BZ367" s="4"/>
      <c r="CA367" s="4"/>
      <c r="CB367" s="4"/>
      <c r="CC367" s="4"/>
      <c r="CD367" s="4"/>
      <c r="CE367" s="4"/>
      <c r="CF367" s="4"/>
      <c r="CG367" s="4"/>
      <c r="CH367" s="4"/>
      <c r="CI367" s="4"/>
      <c r="CJ367" s="4"/>
      <c r="CK367" s="4"/>
      <c r="CL367" s="4"/>
      <c r="CM367" s="4"/>
      <c r="CN367" s="4"/>
      <c r="CO367" s="4"/>
      <c r="CP367" s="4"/>
      <c r="CQ367" s="4"/>
      <c r="CR367" s="4"/>
      <c r="CS367" s="4"/>
      <c r="CT367" s="4"/>
      <c r="CU367" s="4"/>
      <c r="CV367" s="4"/>
      <c r="CW367" s="4"/>
      <c r="CX367" s="4"/>
      <c r="CY367" s="4"/>
      <c r="CZ367" s="4"/>
      <c r="DA367" s="4"/>
      <c r="DB367" s="4"/>
      <c r="DC367" s="4"/>
      <c r="DD367" s="4"/>
      <c r="DE367" s="4"/>
      <c r="DF367" s="4"/>
      <c r="DG367" s="4"/>
      <c r="DH367" s="4"/>
      <c r="DI367" s="4"/>
      <c r="DJ367" s="4"/>
      <c r="DK367" s="4"/>
      <c r="DL367" s="4"/>
      <c r="DM367" s="4"/>
      <c r="DN367" s="4"/>
      <c r="DO367" s="4"/>
      <c r="DP367" s="4"/>
      <c r="DQ367" s="4"/>
      <c r="DR367" s="4"/>
      <c r="DS367" s="4"/>
      <c r="DT367" s="4"/>
      <c r="DU367" s="4"/>
      <c r="DV367" s="4"/>
      <c r="DW367" s="4"/>
      <c r="DX367" s="4"/>
      <c r="DY367" s="4"/>
      <c r="DZ367" s="4"/>
      <c r="EA367" s="4"/>
      <c r="EB367" s="4"/>
      <c r="EC367" s="4"/>
      <c r="ED367" s="4"/>
      <c r="EE367" s="4"/>
      <c r="EF367" s="4"/>
      <c r="EG367" s="4"/>
      <c r="EH367" s="4"/>
      <c r="EI367" s="4"/>
      <c r="EJ367" s="4"/>
      <c r="EK367" s="4"/>
      <c r="EL367" s="4"/>
      <c r="EM367" s="4"/>
      <c r="EN367" s="4"/>
      <c r="EO367" s="4"/>
      <c r="EP367" s="4"/>
      <c r="EQ367" s="4"/>
      <c r="ER367" s="4"/>
      <c r="ES367" s="4"/>
      <c r="ET367" s="4"/>
      <c r="EU367" s="4"/>
      <c r="EV367" s="4"/>
      <c r="EW367" s="4"/>
      <c r="EX367" s="4"/>
      <c r="EY367" s="4"/>
      <c r="EZ367" s="4"/>
      <c r="FA367" s="4"/>
      <c r="FB367" s="4"/>
      <c r="FC367" s="4"/>
    </row>
    <row r="368" spans="1:159" ht="15" customHeight="1">
      <c r="A368" s="6">
        <v>5</v>
      </c>
      <c r="B368" s="41" t="str">
        <f>VLOOKUP(Ruimtestaat[[#This Row],[Code]],Locaties[[Code]:[Locatie]],2,FALSE)</f>
        <v>De Windroos</v>
      </c>
      <c r="C368" s="41" t="str">
        <f>VLOOKUP(Ruimtestaat[[#This Row],[Code]],Locaties[#All],3,FALSE)</f>
        <v>Koningin Wilhelminalaan 2</v>
      </c>
      <c r="D368" s="41" t="str">
        <f>VLOOKUP(Ruimtestaat[[#This Row],[Code]],Locaties[#All],4,FALSE)</f>
        <v>Gorinchem</v>
      </c>
      <c r="E368" s="32"/>
      <c r="F368" s="32" t="s">
        <v>121</v>
      </c>
      <c r="G368" s="126">
        <v>42</v>
      </c>
      <c r="H368" s="42" t="s">
        <v>351</v>
      </c>
      <c r="I368" s="6">
        <v>10</v>
      </c>
      <c r="J368" s="42" t="str">
        <f>VLOOKUP(Ruimtestaat[[#This Row],[Ruimte code]],Ruimtegroepen[[#All],[Code]:[Ruimte omschrijving]],2,FALSE)</f>
        <v>Trappenhuizen/lift</v>
      </c>
      <c r="K368" s="32" t="s">
        <v>20</v>
      </c>
      <c r="L368" s="34" t="s">
        <v>29</v>
      </c>
      <c r="M368" s="124">
        <v>44.6</v>
      </c>
      <c r="N368" s="32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  <c r="BT368" s="4"/>
      <c r="BU368" s="4"/>
      <c r="BV368" s="4"/>
      <c r="BW368" s="4"/>
      <c r="BX368" s="4"/>
      <c r="BY368" s="4"/>
      <c r="BZ368" s="4"/>
      <c r="CA368" s="4"/>
      <c r="CB368" s="4"/>
      <c r="CC368" s="4"/>
      <c r="CD368" s="4"/>
      <c r="CE368" s="4"/>
      <c r="CF368" s="4"/>
      <c r="CG368" s="4"/>
      <c r="CH368" s="4"/>
      <c r="CI368" s="4"/>
      <c r="CJ368" s="4"/>
      <c r="CK368" s="4"/>
      <c r="CL368" s="4"/>
      <c r="CM368" s="4"/>
      <c r="CN368" s="4"/>
      <c r="CO368" s="4"/>
      <c r="CP368" s="4"/>
      <c r="CQ368" s="4"/>
      <c r="CR368" s="4"/>
      <c r="CS368" s="4"/>
      <c r="CT368" s="4"/>
      <c r="CU368" s="4"/>
      <c r="CV368" s="4"/>
      <c r="CW368" s="4"/>
      <c r="CX368" s="4"/>
      <c r="CY368" s="4"/>
      <c r="CZ368" s="4"/>
      <c r="DA368" s="4"/>
      <c r="DB368" s="4"/>
      <c r="DC368" s="4"/>
      <c r="DD368" s="4"/>
      <c r="DE368" s="4"/>
      <c r="DF368" s="4"/>
      <c r="DG368" s="4"/>
      <c r="DH368" s="4"/>
      <c r="DI368" s="4"/>
      <c r="DJ368" s="4"/>
      <c r="DK368" s="4"/>
      <c r="DL368" s="4"/>
      <c r="DM368" s="4"/>
      <c r="DN368" s="4"/>
      <c r="DO368" s="4"/>
      <c r="DP368" s="4"/>
      <c r="DQ368" s="4"/>
      <c r="DR368" s="4"/>
      <c r="DS368" s="4"/>
      <c r="DT368" s="4"/>
      <c r="DU368" s="4"/>
      <c r="DV368" s="4"/>
      <c r="DW368" s="4"/>
      <c r="DX368" s="4"/>
      <c r="DY368" s="4"/>
      <c r="DZ368" s="4"/>
      <c r="EA368" s="4"/>
      <c r="EB368" s="4"/>
      <c r="EC368" s="4"/>
      <c r="ED368" s="4"/>
      <c r="EE368" s="4"/>
      <c r="EF368" s="4"/>
      <c r="EG368" s="4"/>
      <c r="EH368" s="4"/>
      <c r="EI368" s="4"/>
      <c r="EJ368" s="4"/>
      <c r="EK368" s="4"/>
      <c r="EL368" s="4"/>
      <c r="EM368" s="4"/>
      <c r="EN368" s="4"/>
      <c r="EO368" s="4"/>
      <c r="EP368" s="4"/>
      <c r="EQ368" s="4"/>
      <c r="ER368" s="4"/>
      <c r="ES368" s="4"/>
      <c r="ET368" s="4"/>
      <c r="EU368" s="4"/>
      <c r="EV368" s="4"/>
      <c r="EW368" s="4"/>
      <c r="EX368" s="4"/>
      <c r="EY368" s="4"/>
      <c r="EZ368" s="4"/>
      <c r="FA368" s="4"/>
      <c r="FB368" s="4"/>
      <c r="FC368" s="4"/>
    </row>
    <row r="369" spans="1:159" ht="15" customHeight="1">
      <c r="A369" s="6">
        <v>5</v>
      </c>
      <c r="B369" s="41" t="str">
        <f>VLOOKUP(Ruimtestaat[[#This Row],[Code]],Locaties[[Code]:[Locatie]],2,FALSE)</f>
        <v>De Windroos</v>
      </c>
      <c r="C369" s="41" t="str">
        <f>VLOOKUP(Ruimtestaat[[#This Row],[Code]],Locaties[#All],3,FALSE)</f>
        <v>Koningin Wilhelminalaan 2</v>
      </c>
      <c r="D369" s="41" t="str">
        <f>VLOOKUP(Ruimtestaat[[#This Row],[Code]],Locaties[#All],4,FALSE)</f>
        <v>Gorinchem</v>
      </c>
      <c r="E369" s="32"/>
      <c r="F369" s="32" t="s">
        <v>121</v>
      </c>
      <c r="G369" s="126">
        <v>43</v>
      </c>
      <c r="H369" s="42" t="s">
        <v>294</v>
      </c>
      <c r="I369" s="6">
        <v>5</v>
      </c>
      <c r="J369" s="42" t="str">
        <f>VLOOKUP(Ruimtestaat[[#This Row],[Ruimte code]],Ruimtegroepen[[#All],[Code]:[Ruimte omschrijving]],2,FALSE)</f>
        <v>Sanitair</v>
      </c>
      <c r="K369" s="32" t="s">
        <v>19</v>
      </c>
      <c r="L369" s="34" t="s">
        <v>237</v>
      </c>
      <c r="M369" s="124">
        <v>6.4</v>
      </c>
      <c r="N369" s="32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  <c r="BU369" s="4"/>
      <c r="BV369" s="4"/>
      <c r="BW369" s="4"/>
      <c r="BX369" s="4"/>
      <c r="BY369" s="4"/>
      <c r="BZ369" s="4"/>
      <c r="CA369" s="4"/>
      <c r="CB369" s="4"/>
      <c r="CC369" s="4"/>
      <c r="CD369" s="4"/>
      <c r="CE369" s="4"/>
      <c r="CF369" s="4"/>
      <c r="CG369" s="4"/>
      <c r="CH369" s="4"/>
      <c r="CI369" s="4"/>
      <c r="CJ369" s="4"/>
      <c r="CK369" s="4"/>
      <c r="CL369" s="4"/>
      <c r="CM369" s="4"/>
      <c r="CN369" s="4"/>
      <c r="CO369" s="4"/>
      <c r="CP369" s="4"/>
      <c r="CQ369" s="4"/>
      <c r="CR369" s="4"/>
      <c r="CS369" s="4"/>
      <c r="CT369" s="4"/>
      <c r="CU369" s="4"/>
      <c r="CV369" s="4"/>
      <c r="CW369" s="4"/>
      <c r="CX369" s="4"/>
      <c r="CY369" s="4"/>
      <c r="CZ369" s="4"/>
      <c r="DA369" s="4"/>
      <c r="DB369" s="4"/>
      <c r="DC369" s="4"/>
      <c r="DD369" s="4"/>
      <c r="DE369" s="4"/>
      <c r="DF369" s="4"/>
      <c r="DG369" s="4"/>
      <c r="DH369" s="4"/>
      <c r="DI369" s="4"/>
      <c r="DJ369" s="4"/>
      <c r="DK369" s="4"/>
      <c r="DL369" s="4"/>
      <c r="DM369" s="4"/>
      <c r="DN369" s="4"/>
      <c r="DO369" s="4"/>
      <c r="DP369" s="4"/>
      <c r="DQ369" s="4"/>
      <c r="DR369" s="4"/>
      <c r="DS369" s="4"/>
      <c r="DT369" s="4"/>
      <c r="DU369" s="4"/>
      <c r="DV369" s="4"/>
      <c r="DW369" s="4"/>
      <c r="DX369" s="4"/>
      <c r="DY369" s="4"/>
      <c r="DZ369" s="4"/>
      <c r="EA369" s="4"/>
      <c r="EB369" s="4"/>
      <c r="EC369" s="4"/>
      <c r="ED369" s="4"/>
      <c r="EE369" s="4"/>
      <c r="EF369" s="4"/>
      <c r="EG369" s="4"/>
      <c r="EH369" s="4"/>
      <c r="EI369" s="4"/>
      <c r="EJ369" s="4"/>
      <c r="EK369" s="4"/>
      <c r="EL369" s="4"/>
      <c r="EM369" s="4"/>
      <c r="EN369" s="4"/>
      <c r="EO369" s="4"/>
      <c r="EP369" s="4"/>
      <c r="EQ369" s="4"/>
      <c r="ER369" s="4"/>
      <c r="ES369" s="4"/>
      <c r="ET369" s="4"/>
      <c r="EU369" s="4"/>
      <c r="EV369" s="4"/>
      <c r="EW369" s="4"/>
      <c r="EX369" s="4"/>
      <c r="EY369" s="4"/>
      <c r="EZ369" s="4"/>
      <c r="FA369" s="4"/>
      <c r="FB369" s="4"/>
      <c r="FC369" s="4"/>
    </row>
    <row r="370" spans="1:159" ht="15" customHeight="1">
      <c r="A370" s="6">
        <v>5</v>
      </c>
      <c r="B370" s="41" t="str">
        <f>VLOOKUP(Ruimtestaat[[#This Row],[Code]],Locaties[[Code]:[Locatie]],2,FALSE)</f>
        <v>De Windroos</v>
      </c>
      <c r="C370" s="41" t="str">
        <f>VLOOKUP(Ruimtestaat[[#This Row],[Code]],Locaties[#All],3,FALSE)</f>
        <v>Koningin Wilhelminalaan 2</v>
      </c>
      <c r="D370" s="41" t="str">
        <f>VLOOKUP(Ruimtestaat[[#This Row],[Code]],Locaties[#All],4,FALSE)</f>
        <v>Gorinchem</v>
      </c>
      <c r="E370" s="32"/>
      <c r="F370" s="32" t="s">
        <v>121</v>
      </c>
      <c r="G370" s="126">
        <v>44</v>
      </c>
      <c r="H370" s="42" t="s">
        <v>276</v>
      </c>
      <c r="I370" s="6">
        <v>16</v>
      </c>
      <c r="J370" s="42" t="str">
        <f>VLOOKUP(Ruimtestaat[[#This Row],[Ruimte code]],Ruimtegroepen[[#All],[Code]:[Ruimte omschrijving]],2,FALSE)</f>
        <v>Leslokalen</v>
      </c>
      <c r="K370" s="32" t="s">
        <v>18</v>
      </c>
      <c r="L370" s="34" t="s">
        <v>124</v>
      </c>
      <c r="M370" s="124">
        <v>58.4</v>
      </c>
      <c r="N370" s="32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  <c r="BT370" s="4"/>
      <c r="BU370" s="4"/>
      <c r="BV370" s="4"/>
      <c r="BW370" s="4"/>
      <c r="BX370" s="4"/>
      <c r="BY370" s="4"/>
      <c r="BZ370" s="4"/>
      <c r="CA370" s="4"/>
      <c r="CB370" s="4"/>
      <c r="CC370" s="4"/>
      <c r="CD370" s="4"/>
      <c r="CE370" s="4"/>
      <c r="CF370" s="4"/>
      <c r="CG370" s="4"/>
      <c r="CH370" s="4"/>
      <c r="CI370" s="4"/>
      <c r="CJ370" s="4"/>
      <c r="CK370" s="4"/>
      <c r="CL370" s="4"/>
      <c r="CM370" s="4"/>
      <c r="CN370" s="4"/>
      <c r="CO370" s="4"/>
      <c r="CP370" s="4"/>
      <c r="CQ370" s="4"/>
      <c r="CR370" s="4"/>
      <c r="CS370" s="4"/>
      <c r="CT370" s="4"/>
      <c r="CU370" s="4"/>
      <c r="CV370" s="4"/>
      <c r="CW370" s="4"/>
      <c r="CX370" s="4"/>
      <c r="CY370" s="4"/>
      <c r="CZ370" s="4"/>
      <c r="DA370" s="4"/>
      <c r="DB370" s="4"/>
      <c r="DC370" s="4"/>
      <c r="DD370" s="4"/>
      <c r="DE370" s="4"/>
      <c r="DF370" s="4"/>
      <c r="DG370" s="4"/>
      <c r="DH370" s="4"/>
      <c r="DI370" s="4"/>
      <c r="DJ370" s="4"/>
      <c r="DK370" s="4"/>
      <c r="DL370" s="4"/>
      <c r="DM370" s="4"/>
      <c r="DN370" s="4"/>
      <c r="DO370" s="4"/>
      <c r="DP370" s="4"/>
      <c r="DQ370" s="4"/>
      <c r="DR370" s="4"/>
      <c r="DS370" s="4"/>
      <c r="DT370" s="4"/>
      <c r="DU370" s="4"/>
      <c r="DV370" s="4"/>
      <c r="DW370" s="4"/>
      <c r="DX370" s="4"/>
      <c r="DY370" s="4"/>
      <c r="DZ370" s="4"/>
      <c r="EA370" s="4"/>
      <c r="EB370" s="4"/>
      <c r="EC370" s="4"/>
      <c r="ED370" s="4"/>
      <c r="EE370" s="4"/>
      <c r="EF370" s="4"/>
      <c r="EG370" s="4"/>
      <c r="EH370" s="4"/>
      <c r="EI370" s="4"/>
      <c r="EJ370" s="4"/>
      <c r="EK370" s="4"/>
      <c r="EL370" s="4"/>
      <c r="EM370" s="4"/>
      <c r="EN370" s="4"/>
      <c r="EO370" s="4"/>
      <c r="EP370" s="4"/>
      <c r="EQ370" s="4"/>
      <c r="ER370" s="4"/>
      <c r="ES370" s="4"/>
      <c r="ET370" s="4"/>
      <c r="EU370" s="4"/>
      <c r="EV370" s="4"/>
      <c r="EW370" s="4"/>
      <c r="EX370" s="4"/>
      <c r="EY370" s="4"/>
      <c r="EZ370" s="4"/>
      <c r="FA370" s="4"/>
      <c r="FB370" s="4"/>
      <c r="FC370" s="4"/>
    </row>
    <row r="371" spans="1:159" ht="15" customHeight="1">
      <c r="A371" s="6">
        <v>5</v>
      </c>
      <c r="B371" s="41" t="str">
        <f>VLOOKUP(Ruimtestaat[[#This Row],[Code]],Locaties[[Code]:[Locatie]],2,FALSE)</f>
        <v>De Windroos</v>
      </c>
      <c r="C371" s="41" t="str">
        <f>VLOOKUP(Ruimtestaat[[#This Row],[Code]],Locaties[#All],3,FALSE)</f>
        <v>Koningin Wilhelminalaan 2</v>
      </c>
      <c r="D371" s="41" t="str">
        <f>VLOOKUP(Ruimtestaat[[#This Row],[Code]],Locaties[#All],4,FALSE)</f>
        <v>Gorinchem</v>
      </c>
      <c r="E371" s="32"/>
      <c r="F371" s="32" t="s">
        <v>121</v>
      </c>
      <c r="G371" s="126">
        <v>46</v>
      </c>
      <c r="H371" s="42" t="s">
        <v>352</v>
      </c>
      <c r="I371" s="6">
        <v>5</v>
      </c>
      <c r="J371" s="42" t="str">
        <f>VLOOKUP(Ruimtestaat[[#This Row],[Ruimte code]],Ruimtegroepen[[#All],[Code]:[Ruimte omschrijving]],2,FALSE)</f>
        <v>Sanitair</v>
      </c>
      <c r="K371" s="32" t="s">
        <v>19</v>
      </c>
      <c r="L371" s="34" t="s">
        <v>237</v>
      </c>
      <c r="M371" s="124">
        <v>10.8</v>
      </c>
      <c r="N371" s="32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  <c r="BU371" s="4"/>
      <c r="BV371" s="4"/>
      <c r="BW371" s="4"/>
      <c r="BX371" s="4"/>
      <c r="BY371" s="4"/>
      <c r="BZ371" s="4"/>
      <c r="CA371" s="4"/>
      <c r="CB371" s="4"/>
      <c r="CC371" s="4"/>
      <c r="CD371" s="4"/>
      <c r="CE371" s="4"/>
      <c r="CF371" s="4"/>
      <c r="CG371" s="4"/>
      <c r="CH371" s="4"/>
      <c r="CI371" s="4"/>
      <c r="CJ371" s="4"/>
      <c r="CK371" s="4"/>
      <c r="CL371" s="4"/>
      <c r="CM371" s="4"/>
      <c r="CN371" s="4"/>
      <c r="CO371" s="4"/>
      <c r="CP371" s="4"/>
      <c r="CQ371" s="4"/>
      <c r="CR371" s="4"/>
      <c r="CS371" s="4"/>
      <c r="CT371" s="4"/>
      <c r="CU371" s="4"/>
      <c r="CV371" s="4"/>
      <c r="CW371" s="4"/>
      <c r="CX371" s="4"/>
      <c r="CY371" s="4"/>
      <c r="CZ371" s="4"/>
      <c r="DA371" s="4"/>
      <c r="DB371" s="4"/>
      <c r="DC371" s="4"/>
      <c r="DD371" s="4"/>
      <c r="DE371" s="4"/>
      <c r="DF371" s="4"/>
      <c r="DG371" s="4"/>
      <c r="DH371" s="4"/>
      <c r="DI371" s="4"/>
      <c r="DJ371" s="4"/>
      <c r="DK371" s="4"/>
      <c r="DL371" s="4"/>
      <c r="DM371" s="4"/>
      <c r="DN371" s="4"/>
      <c r="DO371" s="4"/>
      <c r="DP371" s="4"/>
      <c r="DQ371" s="4"/>
      <c r="DR371" s="4"/>
      <c r="DS371" s="4"/>
      <c r="DT371" s="4"/>
      <c r="DU371" s="4"/>
      <c r="DV371" s="4"/>
      <c r="DW371" s="4"/>
      <c r="DX371" s="4"/>
      <c r="DY371" s="4"/>
      <c r="DZ371" s="4"/>
      <c r="EA371" s="4"/>
      <c r="EB371" s="4"/>
      <c r="EC371" s="4"/>
      <c r="ED371" s="4"/>
      <c r="EE371" s="4"/>
      <c r="EF371" s="4"/>
      <c r="EG371" s="4"/>
      <c r="EH371" s="4"/>
      <c r="EI371" s="4"/>
      <c r="EJ371" s="4"/>
      <c r="EK371" s="4"/>
      <c r="EL371" s="4"/>
      <c r="EM371" s="4"/>
      <c r="EN371" s="4"/>
      <c r="EO371" s="4"/>
      <c r="EP371" s="4"/>
      <c r="EQ371" s="4"/>
      <c r="ER371" s="4"/>
      <c r="ES371" s="4"/>
      <c r="ET371" s="4"/>
      <c r="EU371" s="4"/>
      <c r="EV371" s="4"/>
      <c r="EW371" s="4"/>
      <c r="EX371" s="4"/>
      <c r="EY371" s="4"/>
      <c r="EZ371" s="4"/>
      <c r="FA371" s="4"/>
      <c r="FB371" s="4"/>
      <c r="FC371" s="4"/>
    </row>
    <row r="372" spans="1:159" ht="15" customHeight="1">
      <c r="A372" s="6">
        <v>5</v>
      </c>
      <c r="B372" s="41" t="str">
        <f>VLOOKUP(Ruimtestaat[[#This Row],[Code]],Locaties[[Code]:[Locatie]],2,FALSE)</f>
        <v>De Windroos</v>
      </c>
      <c r="C372" s="41" t="str">
        <f>VLOOKUP(Ruimtestaat[[#This Row],[Code]],Locaties[#All],3,FALSE)</f>
        <v>Koningin Wilhelminalaan 2</v>
      </c>
      <c r="D372" s="41" t="str">
        <f>VLOOKUP(Ruimtestaat[[#This Row],[Code]],Locaties[#All],4,FALSE)</f>
        <v>Gorinchem</v>
      </c>
      <c r="E372" s="32"/>
      <c r="F372" s="32" t="s">
        <v>121</v>
      </c>
      <c r="G372" s="126">
        <v>47</v>
      </c>
      <c r="H372" s="42" t="s">
        <v>353</v>
      </c>
      <c r="I372" s="6">
        <v>15</v>
      </c>
      <c r="J372" s="42" t="str">
        <f>VLOOKUP(Ruimtestaat[[#This Row],[Ruimte code]],Ruimtegroepen[[#All],[Code]:[Ruimte omschrijving]],2,FALSE)</f>
        <v>Keuken/pantry</v>
      </c>
      <c r="K372" s="32" t="s">
        <v>19</v>
      </c>
      <c r="L372" s="34" t="s">
        <v>237</v>
      </c>
      <c r="M372" s="124">
        <v>4.9000000000000004</v>
      </c>
      <c r="N372" s="32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  <c r="BT372" s="4"/>
      <c r="BU372" s="4"/>
      <c r="BV372" s="4"/>
      <c r="BW372" s="4"/>
      <c r="BX372" s="4"/>
      <c r="BY372" s="4"/>
      <c r="BZ372" s="4"/>
      <c r="CA372" s="4"/>
      <c r="CB372" s="4"/>
      <c r="CC372" s="4"/>
      <c r="CD372" s="4"/>
      <c r="CE372" s="4"/>
      <c r="CF372" s="4"/>
      <c r="CG372" s="4"/>
      <c r="CH372" s="4"/>
      <c r="CI372" s="4"/>
      <c r="CJ372" s="4"/>
      <c r="CK372" s="4"/>
      <c r="CL372" s="4"/>
      <c r="CM372" s="4"/>
      <c r="CN372" s="4"/>
      <c r="CO372" s="4"/>
      <c r="CP372" s="4"/>
      <c r="CQ372" s="4"/>
      <c r="CR372" s="4"/>
      <c r="CS372" s="4"/>
      <c r="CT372" s="4"/>
      <c r="CU372" s="4"/>
      <c r="CV372" s="4"/>
      <c r="CW372" s="4"/>
      <c r="CX372" s="4"/>
      <c r="CY372" s="4"/>
      <c r="CZ372" s="4"/>
      <c r="DA372" s="4"/>
      <c r="DB372" s="4"/>
      <c r="DC372" s="4"/>
      <c r="DD372" s="4"/>
      <c r="DE372" s="4"/>
      <c r="DF372" s="4"/>
      <c r="DG372" s="4"/>
      <c r="DH372" s="4"/>
      <c r="DI372" s="4"/>
      <c r="DJ372" s="4"/>
      <c r="DK372" s="4"/>
      <c r="DL372" s="4"/>
      <c r="DM372" s="4"/>
      <c r="DN372" s="4"/>
      <c r="DO372" s="4"/>
      <c r="DP372" s="4"/>
      <c r="DQ372" s="4"/>
      <c r="DR372" s="4"/>
      <c r="DS372" s="4"/>
      <c r="DT372" s="4"/>
      <c r="DU372" s="4"/>
      <c r="DV372" s="4"/>
      <c r="DW372" s="4"/>
      <c r="DX372" s="4"/>
      <c r="DY372" s="4"/>
      <c r="DZ372" s="4"/>
      <c r="EA372" s="4"/>
      <c r="EB372" s="4"/>
      <c r="EC372" s="4"/>
      <c r="ED372" s="4"/>
      <c r="EE372" s="4"/>
      <c r="EF372" s="4"/>
      <c r="EG372" s="4"/>
      <c r="EH372" s="4"/>
      <c r="EI372" s="4"/>
      <c r="EJ372" s="4"/>
      <c r="EK372" s="4"/>
      <c r="EL372" s="4"/>
      <c r="EM372" s="4"/>
      <c r="EN372" s="4"/>
      <c r="EO372" s="4"/>
      <c r="EP372" s="4"/>
      <c r="EQ372" s="4"/>
      <c r="ER372" s="4"/>
      <c r="ES372" s="4"/>
      <c r="ET372" s="4"/>
      <c r="EU372" s="4"/>
      <c r="EV372" s="4"/>
      <c r="EW372" s="4"/>
      <c r="EX372" s="4"/>
      <c r="EY372" s="4"/>
      <c r="EZ372" s="4"/>
      <c r="FA372" s="4"/>
      <c r="FB372" s="4"/>
      <c r="FC372" s="4"/>
    </row>
    <row r="373" spans="1:159" ht="15" customHeight="1">
      <c r="A373" s="6">
        <v>5</v>
      </c>
      <c r="B373" s="41" t="str">
        <f>VLOOKUP(Ruimtestaat[[#This Row],[Code]],Locaties[[Code]:[Locatie]],2,FALSE)</f>
        <v>De Windroos</v>
      </c>
      <c r="C373" s="41" t="str">
        <f>VLOOKUP(Ruimtestaat[[#This Row],[Code]],Locaties[#All],3,FALSE)</f>
        <v>Koningin Wilhelminalaan 2</v>
      </c>
      <c r="D373" s="41" t="str">
        <f>VLOOKUP(Ruimtestaat[[#This Row],[Code]],Locaties[#All],4,FALSE)</f>
        <v>Gorinchem</v>
      </c>
      <c r="E373" s="32"/>
      <c r="F373" s="32" t="s">
        <v>121</v>
      </c>
      <c r="G373" s="126">
        <v>48</v>
      </c>
      <c r="H373" s="42" t="s">
        <v>180</v>
      </c>
      <c r="I373" s="6">
        <v>15</v>
      </c>
      <c r="J373" s="42" t="str">
        <f>VLOOKUP(Ruimtestaat[[#This Row],[Ruimte code]],Ruimtegroepen[[#All],[Code]:[Ruimte omschrijving]],2,FALSE)</f>
        <v>Keuken/pantry</v>
      </c>
      <c r="K373" s="32" t="s">
        <v>19</v>
      </c>
      <c r="L373" s="34" t="s">
        <v>237</v>
      </c>
      <c r="M373" s="124">
        <v>28.2</v>
      </c>
      <c r="N373" s="32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  <c r="BT373" s="4"/>
      <c r="BU373" s="4"/>
      <c r="BV373" s="4"/>
      <c r="BW373" s="4"/>
      <c r="BX373" s="4"/>
      <c r="BY373" s="4"/>
      <c r="BZ373" s="4"/>
      <c r="CA373" s="4"/>
      <c r="CB373" s="4"/>
      <c r="CC373" s="4"/>
      <c r="CD373" s="4"/>
      <c r="CE373" s="4"/>
      <c r="CF373" s="4"/>
      <c r="CG373" s="4"/>
      <c r="CH373" s="4"/>
      <c r="CI373" s="4"/>
      <c r="CJ373" s="4"/>
      <c r="CK373" s="4"/>
      <c r="CL373" s="4"/>
      <c r="CM373" s="4"/>
      <c r="CN373" s="4"/>
      <c r="CO373" s="4"/>
      <c r="CP373" s="4"/>
      <c r="CQ373" s="4"/>
      <c r="CR373" s="4"/>
      <c r="CS373" s="4"/>
      <c r="CT373" s="4"/>
      <c r="CU373" s="4"/>
      <c r="CV373" s="4"/>
      <c r="CW373" s="4"/>
      <c r="CX373" s="4"/>
      <c r="CY373" s="4"/>
      <c r="CZ373" s="4"/>
      <c r="DA373" s="4"/>
      <c r="DB373" s="4"/>
      <c r="DC373" s="4"/>
      <c r="DD373" s="4"/>
      <c r="DE373" s="4"/>
      <c r="DF373" s="4"/>
      <c r="DG373" s="4"/>
      <c r="DH373" s="4"/>
      <c r="DI373" s="4"/>
      <c r="DJ373" s="4"/>
      <c r="DK373" s="4"/>
      <c r="DL373" s="4"/>
      <c r="DM373" s="4"/>
      <c r="DN373" s="4"/>
      <c r="DO373" s="4"/>
      <c r="DP373" s="4"/>
      <c r="DQ373" s="4"/>
      <c r="DR373" s="4"/>
      <c r="DS373" s="4"/>
      <c r="DT373" s="4"/>
      <c r="DU373" s="4"/>
      <c r="DV373" s="4"/>
      <c r="DW373" s="4"/>
      <c r="DX373" s="4"/>
      <c r="DY373" s="4"/>
      <c r="DZ373" s="4"/>
      <c r="EA373" s="4"/>
      <c r="EB373" s="4"/>
      <c r="EC373" s="4"/>
      <c r="ED373" s="4"/>
      <c r="EE373" s="4"/>
      <c r="EF373" s="4"/>
      <c r="EG373" s="4"/>
      <c r="EH373" s="4"/>
      <c r="EI373" s="4"/>
      <c r="EJ373" s="4"/>
      <c r="EK373" s="4"/>
      <c r="EL373" s="4"/>
      <c r="EM373" s="4"/>
      <c r="EN373" s="4"/>
      <c r="EO373" s="4"/>
      <c r="EP373" s="4"/>
      <c r="EQ373" s="4"/>
      <c r="ER373" s="4"/>
      <c r="ES373" s="4"/>
      <c r="ET373" s="4"/>
      <c r="EU373" s="4"/>
      <c r="EV373" s="4"/>
      <c r="EW373" s="4"/>
      <c r="EX373" s="4"/>
      <c r="EY373" s="4"/>
      <c r="EZ373" s="4"/>
      <c r="FA373" s="4"/>
      <c r="FB373" s="4"/>
      <c r="FC373" s="4"/>
    </row>
    <row r="374" spans="1:159" ht="15" customHeight="1">
      <c r="A374" s="6">
        <v>5</v>
      </c>
      <c r="B374" s="41" t="str">
        <f>VLOOKUP(Ruimtestaat[[#This Row],[Code]],Locaties[[Code]:[Locatie]],2,FALSE)</f>
        <v>De Windroos</v>
      </c>
      <c r="C374" s="41" t="str">
        <f>VLOOKUP(Ruimtestaat[[#This Row],[Code]],Locaties[#All],3,FALSE)</f>
        <v>Koningin Wilhelminalaan 2</v>
      </c>
      <c r="D374" s="41" t="str">
        <f>VLOOKUP(Ruimtestaat[[#This Row],[Code]],Locaties[#All],4,FALSE)</f>
        <v>Gorinchem</v>
      </c>
      <c r="E374" s="32"/>
      <c r="F374" s="32" t="s">
        <v>121</v>
      </c>
      <c r="G374" s="126">
        <v>49</v>
      </c>
      <c r="H374" s="42" t="s">
        <v>180</v>
      </c>
      <c r="I374" s="6">
        <v>15</v>
      </c>
      <c r="J374" s="42" t="str">
        <f>VLOOKUP(Ruimtestaat[[#This Row],[Ruimte code]],Ruimtegroepen[[#All],[Code]:[Ruimte omschrijving]],2,FALSE)</f>
        <v>Keuken/pantry</v>
      </c>
      <c r="K374" s="32" t="s">
        <v>19</v>
      </c>
      <c r="L374" s="34" t="s">
        <v>237</v>
      </c>
      <c r="M374" s="124">
        <v>44.2</v>
      </c>
      <c r="N374" s="32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  <c r="BU374" s="4"/>
      <c r="BV374" s="4"/>
      <c r="BW374" s="4"/>
      <c r="BX374" s="4"/>
      <c r="BY374" s="4"/>
      <c r="BZ374" s="4"/>
      <c r="CA374" s="4"/>
      <c r="CB374" s="4"/>
      <c r="CC374" s="4"/>
      <c r="CD374" s="4"/>
      <c r="CE374" s="4"/>
      <c r="CF374" s="4"/>
      <c r="CG374" s="4"/>
      <c r="CH374" s="4"/>
      <c r="CI374" s="4"/>
      <c r="CJ374" s="4"/>
      <c r="CK374" s="4"/>
      <c r="CL374" s="4"/>
      <c r="CM374" s="4"/>
      <c r="CN374" s="4"/>
      <c r="CO374" s="4"/>
      <c r="CP374" s="4"/>
      <c r="CQ374" s="4"/>
      <c r="CR374" s="4"/>
      <c r="CS374" s="4"/>
      <c r="CT374" s="4"/>
      <c r="CU374" s="4"/>
      <c r="CV374" s="4"/>
      <c r="CW374" s="4"/>
      <c r="CX374" s="4"/>
      <c r="CY374" s="4"/>
      <c r="CZ374" s="4"/>
      <c r="DA374" s="4"/>
      <c r="DB374" s="4"/>
      <c r="DC374" s="4"/>
      <c r="DD374" s="4"/>
      <c r="DE374" s="4"/>
      <c r="DF374" s="4"/>
      <c r="DG374" s="4"/>
      <c r="DH374" s="4"/>
      <c r="DI374" s="4"/>
      <c r="DJ374" s="4"/>
      <c r="DK374" s="4"/>
      <c r="DL374" s="4"/>
      <c r="DM374" s="4"/>
      <c r="DN374" s="4"/>
      <c r="DO374" s="4"/>
      <c r="DP374" s="4"/>
      <c r="DQ374" s="4"/>
      <c r="DR374" s="4"/>
      <c r="DS374" s="4"/>
      <c r="DT374" s="4"/>
      <c r="DU374" s="4"/>
      <c r="DV374" s="4"/>
      <c r="DW374" s="4"/>
      <c r="DX374" s="4"/>
      <c r="DY374" s="4"/>
      <c r="DZ374" s="4"/>
      <c r="EA374" s="4"/>
      <c r="EB374" s="4"/>
      <c r="EC374" s="4"/>
      <c r="ED374" s="4"/>
      <c r="EE374" s="4"/>
      <c r="EF374" s="4"/>
      <c r="EG374" s="4"/>
      <c r="EH374" s="4"/>
      <c r="EI374" s="4"/>
      <c r="EJ374" s="4"/>
      <c r="EK374" s="4"/>
      <c r="EL374" s="4"/>
      <c r="EM374" s="4"/>
      <c r="EN374" s="4"/>
      <c r="EO374" s="4"/>
      <c r="EP374" s="4"/>
      <c r="EQ374" s="4"/>
      <c r="ER374" s="4"/>
      <c r="ES374" s="4"/>
      <c r="ET374" s="4"/>
      <c r="EU374" s="4"/>
      <c r="EV374" s="4"/>
      <c r="EW374" s="4"/>
      <c r="EX374" s="4"/>
      <c r="EY374" s="4"/>
      <c r="EZ374" s="4"/>
      <c r="FA374" s="4"/>
      <c r="FB374" s="4"/>
      <c r="FC374" s="4"/>
    </row>
    <row r="375" spans="1:159" ht="15" customHeight="1">
      <c r="A375" s="6">
        <v>5</v>
      </c>
      <c r="B375" s="41" t="str">
        <f>VLOOKUP(Ruimtestaat[[#This Row],[Code]],Locaties[[Code]:[Locatie]],2,FALSE)</f>
        <v>De Windroos</v>
      </c>
      <c r="C375" s="41" t="str">
        <f>VLOOKUP(Ruimtestaat[[#This Row],[Code]],Locaties[#All],3,FALSE)</f>
        <v>Koningin Wilhelminalaan 2</v>
      </c>
      <c r="D375" s="41" t="str">
        <f>VLOOKUP(Ruimtestaat[[#This Row],[Code]],Locaties[#All],4,FALSE)</f>
        <v>Gorinchem</v>
      </c>
      <c r="E375" s="32"/>
      <c r="F375" s="32" t="s">
        <v>121</v>
      </c>
      <c r="G375" s="126">
        <v>59</v>
      </c>
      <c r="H375" s="42" t="s">
        <v>136</v>
      </c>
      <c r="I375" s="6">
        <v>2</v>
      </c>
      <c r="J375" s="42" t="str">
        <f>VLOOKUP(Ruimtestaat[[#This Row],[Ruimte code]],Ruimtegroepen[[#All],[Code]:[Ruimte omschrijving]],2,FALSE)</f>
        <v>Kantoren</v>
      </c>
      <c r="K375" s="32" t="s">
        <v>19</v>
      </c>
      <c r="L375" s="34" t="s">
        <v>237</v>
      </c>
      <c r="M375" s="124">
        <v>7.9</v>
      </c>
      <c r="N375" s="32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  <c r="BX375" s="4"/>
      <c r="BY375" s="4"/>
      <c r="BZ375" s="4"/>
      <c r="CA375" s="4"/>
      <c r="CB375" s="4"/>
      <c r="CC375" s="4"/>
      <c r="CD375" s="4"/>
      <c r="CE375" s="4"/>
      <c r="CF375" s="4"/>
      <c r="CG375" s="4"/>
      <c r="CH375" s="4"/>
      <c r="CI375" s="4"/>
      <c r="CJ375" s="4"/>
      <c r="CK375" s="4"/>
      <c r="CL375" s="4"/>
      <c r="CM375" s="4"/>
      <c r="CN375" s="4"/>
      <c r="CO375" s="4"/>
      <c r="CP375" s="4"/>
      <c r="CQ375" s="4"/>
      <c r="CR375" s="4"/>
      <c r="CS375" s="4"/>
      <c r="CT375" s="4"/>
      <c r="CU375" s="4"/>
      <c r="CV375" s="4"/>
      <c r="CW375" s="4"/>
      <c r="CX375" s="4"/>
      <c r="CY375" s="4"/>
      <c r="CZ375" s="4"/>
      <c r="DA375" s="4"/>
      <c r="DB375" s="4"/>
      <c r="DC375" s="4"/>
      <c r="DD375" s="4"/>
      <c r="DE375" s="4"/>
      <c r="DF375" s="4"/>
      <c r="DG375" s="4"/>
      <c r="DH375" s="4"/>
      <c r="DI375" s="4"/>
      <c r="DJ375" s="4"/>
      <c r="DK375" s="4"/>
      <c r="DL375" s="4"/>
      <c r="DM375" s="4"/>
      <c r="DN375" s="4"/>
      <c r="DO375" s="4"/>
      <c r="DP375" s="4"/>
      <c r="DQ375" s="4"/>
      <c r="DR375" s="4"/>
      <c r="DS375" s="4"/>
      <c r="DT375" s="4"/>
      <c r="DU375" s="4"/>
      <c r="DV375" s="4"/>
      <c r="DW375" s="4"/>
      <c r="DX375" s="4"/>
      <c r="DY375" s="4"/>
      <c r="DZ375" s="4"/>
      <c r="EA375" s="4"/>
      <c r="EB375" s="4"/>
      <c r="EC375" s="4"/>
      <c r="ED375" s="4"/>
      <c r="EE375" s="4"/>
      <c r="EF375" s="4"/>
      <c r="EG375" s="4"/>
      <c r="EH375" s="4"/>
      <c r="EI375" s="4"/>
      <c r="EJ375" s="4"/>
      <c r="EK375" s="4"/>
      <c r="EL375" s="4"/>
      <c r="EM375" s="4"/>
      <c r="EN375" s="4"/>
      <c r="EO375" s="4"/>
      <c r="EP375" s="4"/>
      <c r="EQ375" s="4"/>
      <c r="ER375" s="4"/>
      <c r="ES375" s="4"/>
      <c r="ET375" s="4"/>
      <c r="EU375" s="4"/>
      <c r="EV375" s="4"/>
      <c r="EW375" s="4"/>
      <c r="EX375" s="4"/>
      <c r="EY375" s="4"/>
      <c r="EZ375" s="4"/>
      <c r="FA375" s="4"/>
      <c r="FB375" s="4"/>
      <c r="FC375" s="4"/>
    </row>
    <row r="376" spans="1:159" ht="15" customHeight="1">
      <c r="A376" s="6">
        <v>5</v>
      </c>
      <c r="B376" s="41" t="str">
        <f>VLOOKUP(Ruimtestaat[[#This Row],[Code]],Locaties[[Code]:[Locatie]],2,FALSE)</f>
        <v>De Windroos</v>
      </c>
      <c r="C376" s="41" t="str">
        <f>VLOOKUP(Ruimtestaat[[#This Row],[Code]],Locaties[#All],3,FALSE)</f>
        <v>Koningin Wilhelminalaan 2</v>
      </c>
      <c r="D376" s="41" t="str">
        <f>VLOOKUP(Ruimtestaat[[#This Row],[Code]],Locaties[#All],4,FALSE)</f>
        <v>Gorinchem</v>
      </c>
      <c r="E376" s="32"/>
      <c r="F376" s="32" t="s">
        <v>121</v>
      </c>
      <c r="G376" s="126">
        <v>51</v>
      </c>
      <c r="H376" s="42" t="s">
        <v>136</v>
      </c>
      <c r="I376" s="6">
        <v>2</v>
      </c>
      <c r="J376" s="42" t="str">
        <f>VLOOKUP(Ruimtestaat[[#This Row],[Ruimte code]],Ruimtegroepen[[#All],[Code]:[Ruimte omschrijving]],2,FALSE)</f>
        <v>Kantoren</v>
      </c>
      <c r="K376" s="32" t="s">
        <v>19</v>
      </c>
      <c r="L376" s="34" t="s">
        <v>237</v>
      </c>
      <c r="M376" s="124">
        <v>15.3</v>
      </c>
      <c r="N376" s="32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  <c r="BU376" s="4"/>
      <c r="BV376" s="4"/>
      <c r="BW376" s="4"/>
      <c r="BX376" s="4"/>
      <c r="BY376" s="4"/>
      <c r="BZ376" s="4"/>
      <c r="CA376" s="4"/>
      <c r="CB376" s="4"/>
      <c r="CC376" s="4"/>
      <c r="CD376" s="4"/>
      <c r="CE376" s="4"/>
      <c r="CF376" s="4"/>
      <c r="CG376" s="4"/>
      <c r="CH376" s="4"/>
      <c r="CI376" s="4"/>
      <c r="CJ376" s="4"/>
      <c r="CK376" s="4"/>
      <c r="CL376" s="4"/>
      <c r="CM376" s="4"/>
      <c r="CN376" s="4"/>
      <c r="CO376" s="4"/>
      <c r="CP376" s="4"/>
      <c r="CQ376" s="4"/>
      <c r="CR376" s="4"/>
      <c r="CS376" s="4"/>
      <c r="CT376" s="4"/>
      <c r="CU376" s="4"/>
      <c r="CV376" s="4"/>
      <c r="CW376" s="4"/>
      <c r="CX376" s="4"/>
      <c r="CY376" s="4"/>
      <c r="CZ376" s="4"/>
      <c r="DA376" s="4"/>
      <c r="DB376" s="4"/>
      <c r="DC376" s="4"/>
      <c r="DD376" s="4"/>
      <c r="DE376" s="4"/>
      <c r="DF376" s="4"/>
      <c r="DG376" s="4"/>
      <c r="DH376" s="4"/>
      <c r="DI376" s="4"/>
      <c r="DJ376" s="4"/>
      <c r="DK376" s="4"/>
      <c r="DL376" s="4"/>
      <c r="DM376" s="4"/>
      <c r="DN376" s="4"/>
      <c r="DO376" s="4"/>
      <c r="DP376" s="4"/>
      <c r="DQ376" s="4"/>
      <c r="DR376" s="4"/>
      <c r="DS376" s="4"/>
      <c r="DT376" s="4"/>
      <c r="DU376" s="4"/>
      <c r="DV376" s="4"/>
      <c r="DW376" s="4"/>
      <c r="DX376" s="4"/>
      <c r="DY376" s="4"/>
      <c r="DZ376" s="4"/>
      <c r="EA376" s="4"/>
      <c r="EB376" s="4"/>
      <c r="EC376" s="4"/>
      <c r="ED376" s="4"/>
      <c r="EE376" s="4"/>
      <c r="EF376" s="4"/>
      <c r="EG376" s="4"/>
      <c r="EH376" s="4"/>
      <c r="EI376" s="4"/>
      <c r="EJ376" s="4"/>
      <c r="EK376" s="4"/>
      <c r="EL376" s="4"/>
      <c r="EM376" s="4"/>
      <c r="EN376" s="4"/>
      <c r="EO376" s="4"/>
      <c r="EP376" s="4"/>
      <c r="EQ376" s="4"/>
      <c r="ER376" s="4"/>
      <c r="ES376" s="4"/>
      <c r="ET376" s="4"/>
      <c r="EU376" s="4"/>
      <c r="EV376" s="4"/>
      <c r="EW376" s="4"/>
      <c r="EX376" s="4"/>
      <c r="EY376" s="4"/>
      <c r="EZ376" s="4"/>
      <c r="FA376" s="4"/>
      <c r="FB376" s="4"/>
      <c r="FC376" s="4"/>
    </row>
    <row r="377" spans="1:159" ht="15" customHeight="1">
      <c r="A377" s="6">
        <v>5</v>
      </c>
      <c r="B377" s="41" t="str">
        <f>VLOOKUP(Ruimtestaat[[#This Row],[Code]],Locaties[[Code]:[Locatie]],2,FALSE)</f>
        <v>De Windroos</v>
      </c>
      <c r="C377" s="41" t="str">
        <f>VLOOKUP(Ruimtestaat[[#This Row],[Code]],Locaties[#All],3,FALSE)</f>
        <v>Koningin Wilhelminalaan 2</v>
      </c>
      <c r="D377" s="41" t="str">
        <f>VLOOKUP(Ruimtestaat[[#This Row],[Code]],Locaties[#All],4,FALSE)</f>
        <v>Gorinchem</v>
      </c>
      <c r="E377" s="32"/>
      <c r="F377" s="32" t="s">
        <v>279</v>
      </c>
      <c r="G377" s="126">
        <v>101</v>
      </c>
      <c r="H377" s="42" t="s">
        <v>355</v>
      </c>
      <c r="I377" s="6">
        <v>7</v>
      </c>
      <c r="J377" s="42" t="str">
        <f>VLOOKUP(Ruimtestaat[[#This Row],[Ruimte code]],Ruimtegroepen[[#All],[Code]:[Ruimte omschrijving]],2,FALSE)</f>
        <v>Entree</v>
      </c>
      <c r="K377" s="32" t="s">
        <v>19</v>
      </c>
      <c r="L377" s="34" t="s">
        <v>237</v>
      </c>
      <c r="M377" s="124">
        <v>73.400000000000006</v>
      </c>
      <c r="N377" s="32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  <c r="BU377" s="4"/>
      <c r="BV377" s="4"/>
      <c r="BW377" s="4"/>
      <c r="BX377" s="4"/>
      <c r="BY377" s="4"/>
      <c r="BZ377" s="4"/>
      <c r="CA377" s="4"/>
      <c r="CB377" s="4"/>
      <c r="CC377" s="4"/>
      <c r="CD377" s="4"/>
      <c r="CE377" s="4"/>
      <c r="CF377" s="4"/>
      <c r="CG377" s="4"/>
      <c r="CH377" s="4"/>
      <c r="CI377" s="4"/>
      <c r="CJ377" s="4"/>
      <c r="CK377" s="4"/>
      <c r="CL377" s="4"/>
      <c r="CM377" s="4"/>
      <c r="CN377" s="4"/>
      <c r="CO377" s="4"/>
      <c r="CP377" s="4"/>
      <c r="CQ377" s="4"/>
      <c r="CR377" s="4"/>
      <c r="CS377" s="4"/>
      <c r="CT377" s="4"/>
      <c r="CU377" s="4"/>
      <c r="CV377" s="4"/>
      <c r="CW377" s="4"/>
      <c r="CX377" s="4"/>
      <c r="CY377" s="4"/>
      <c r="CZ377" s="4"/>
      <c r="DA377" s="4"/>
      <c r="DB377" s="4"/>
      <c r="DC377" s="4"/>
      <c r="DD377" s="4"/>
      <c r="DE377" s="4"/>
      <c r="DF377" s="4"/>
      <c r="DG377" s="4"/>
      <c r="DH377" s="4"/>
      <c r="DI377" s="4"/>
      <c r="DJ377" s="4"/>
      <c r="DK377" s="4"/>
      <c r="DL377" s="4"/>
      <c r="DM377" s="4"/>
      <c r="DN377" s="4"/>
      <c r="DO377" s="4"/>
      <c r="DP377" s="4"/>
      <c r="DQ377" s="4"/>
      <c r="DR377" s="4"/>
      <c r="DS377" s="4"/>
      <c r="DT377" s="4"/>
      <c r="DU377" s="4"/>
      <c r="DV377" s="4"/>
      <c r="DW377" s="4"/>
      <c r="DX377" s="4"/>
      <c r="DY377" s="4"/>
      <c r="DZ377" s="4"/>
      <c r="EA377" s="4"/>
      <c r="EB377" s="4"/>
      <c r="EC377" s="4"/>
      <c r="ED377" s="4"/>
      <c r="EE377" s="4"/>
      <c r="EF377" s="4"/>
      <c r="EG377" s="4"/>
      <c r="EH377" s="4"/>
      <c r="EI377" s="4"/>
      <c r="EJ377" s="4"/>
      <c r="EK377" s="4"/>
      <c r="EL377" s="4"/>
      <c r="EM377" s="4"/>
      <c r="EN377" s="4"/>
      <c r="EO377" s="4"/>
      <c r="EP377" s="4"/>
      <c r="EQ377" s="4"/>
      <c r="ER377" s="4"/>
      <c r="ES377" s="4"/>
      <c r="ET377" s="4"/>
      <c r="EU377" s="4"/>
      <c r="EV377" s="4"/>
      <c r="EW377" s="4"/>
      <c r="EX377" s="4"/>
      <c r="EY377" s="4"/>
      <c r="EZ377" s="4"/>
      <c r="FA377" s="4"/>
      <c r="FB377" s="4"/>
      <c r="FC377" s="4"/>
    </row>
    <row r="378" spans="1:159" ht="15" customHeight="1">
      <c r="A378" s="6">
        <v>5</v>
      </c>
      <c r="B378" s="41" t="str">
        <f>VLOOKUP(Ruimtestaat[[#This Row],[Code]],Locaties[[Code]:[Locatie]],2,FALSE)</f>
        <v>De Windroos</v>
      </c>
      <c r="C378" s="41" t="str">
        <f>VLOOKUP(Ruimtestaat[[#This Row],[Code]],Locaties[#All],3,FALSE)</f>
        <v>Koningin Wilhelminalaan 2</v>
      </c>
      <c r="D378" s="41" t="str">
        <f>VLOOKUP(Ruimtestaat[[#This Row],[Code]],Locaties[#All],4,FALSE)</f>
        <v>Gorinchem</v>
      </c>
      <c r="E378" s="32"/>
      <c r="F378" s="32" t="s">
        <v>279</v>
      </c>
      <c r="G378" s="126">
        <v>102</v>
      </c>
      <c r="H378" s="42" t="s">
        <v>276</v>
      </c>
      <c r="I378" s="6">
        <v>16</v>
      </c>
      <c r="J378" s="42" t="str">
        <f>VLOOKUP(Ruimtestaat[[#This Row],[Ruimte code]],Ruimtegroepen[[#All],[Code]:[Ruimte omschrijving]],2,FALSE)</f>
        <v>Leslokalen</v>
      </c>
      <c r="K378" s="32" t="s">
        <v>18</v>
      </c>
      <c r="L378" s="34" t="s">
        <v>124</v>
      </c>
      <c r="M378" s="124">
        <v>53.7</v>
      </c>
      <c r="N378" s="32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  <c r="BU378" s="4"/>
      <c r="BV378" s="4"/>
      <c r="BW378" s="4"/>
      <c r="BX378" s="4"/>
      <c r="BY378" s="4"/>
      <c r="BZ378" s="4"/>
      <c r="CA378" s="4"/>
      <c r="CB378" s="4"/>
      <c r="CC378" s="4"/>
      <c r="CD378" s="4"/>
      <c r="CE378" s="4"/>
      <c r="CF378" s="4"/>
      <c r="CG378" s="4"/>
      <c r="CH378" s="4"/>
      <c r="CI378" s="4"/>
      <c r="CJ378" s="4"/>
      <c r="CK378" s="4"/>
      <c r="CL378" s="4"/>
      <c r="CM378" s="4"/>
      <c r="CN378" s="4"/>
      <c r="CO378" s="4"/>
      <c r="CP378" s="4"/>
      <c r="CQ378" s="4"/>
      <c r="CR378" s="4"/>
      <c r="CS378" s="4"/>
      <c r="CT378" s="4"/>
      <c r="CU378" s="4"/>
      <c r="CV378" s="4"/>
      <c r="CW378" s="4"/>
      <c r="CX378" s="4"/>
      <c r="CY378" s="4"/>
      <c r="CZ378" s="4"/>
      <c r="DA378" s="4"/>
      <c r="DB378" s="4"/>
      <c r="DC378" s="4"/>
      <c r="DD378" s="4"/>
      <c r="DE378" s="4"/>
      <c r="DF378" s="4"/>
      <c r="DG378" s="4"/>
      <c r="DH378" s="4"/>
      <c r="DI378" s="4"/>
      <c r="DJ378" s="4"/>
      <c r="DK378" s="4"/>
      <c r="DL378" s="4"/>
      <c r="DM378" s="4"/>
      <c r="DN378" s="4"/>
      <c r="DO378" s="4"/>
      <c r="DP378" s="4"/>
      <c r="DQ378" s="4"/>
      <c r="DR378" s="4"/>
      <c r="DS378" s="4"/>
      <c r="DT378" s="4"/>
      <c r="DU378" s="4"/>
      <c r="DV378" s="4"/>
      <c r="DW378" s="4"/>
      <c r="DX378" s="4"/>
      <c r="DY378" s="4"/>
      <c r="DZ378" s="4"/>
      <c r="EA378" s="4"/>
      <c r="EB378" s="4"/>
      <c r="EC378" s="4"/>
      <c r="ED378" s="4"/>
      <c r="EE378" s="4"/>
      <c r="EF378" s="4"/>
      <c r="EG378" s="4"/>
      <c r="EH378" s="4"/>
      <c r="EI378" s="4"/>
      <c r="EJ378" s="4"/>
      <c r="EK378" s="4"/>
      <c r="EL378" s="4"/>
      <c r="EM378" s="4"/>
      <c r="EN378" s="4"/>
      <c r="EO378" s="4"/>
      <c r="EP378" s="4"/>
      <c r="EQ378" s="4"/>
      <c r="ER378" s="4"/>
      <c r="ES378" s="4"/>
      <c r="ET378" s="4"/>
      <c r="EU378" s="4"/>
      <c r="EV378" s="4"/>
      <c r="EW378" s="4"/>
      <c r="EX378" s="4"/>
      <c r="EY378" s="4"/>
      <c r="EZ378" s="4"/>
      <c r="FA378" s="4"/>
      <c r="FB378" s="4"/>
      <c r="FC378" s="4"/>
    </row>
    <row r="379" spans="1:159" ht="15" customHeight="1">
      <c r="A379" s="6">
        <v>5</v>
      </c>
      <c r="B379" s="41" t="str">
        <f>VLOOKUP(Ruimtestaat[[#This Row],[Code]],Locaties[[Code]:[Locatie]],2,FALSE)</f>
        <v>De Windroos</v>
      </c>
      <c r="C379" s="41" t="str">
        <f>VLOOKUP(Ruimtestaat[[#This Row],[Code]],Locaties[#All],3,FALSE)</f>
        <v>Koningin Wilhelminalaan 2</v>
      </c>
      <c r="D379" s="41" t="str">
        <f>VLOOKUP(Ruimtestaat[[#This Row],[Code]],Locaties[#All],4,FALSE)</f>
        <v>Gorinchem</v>
      </c>
      <c r="E379" s="32"/>
      <c r="F379" s="32" t="s">
        <v>279</v>
      </c>
      <c r="G379" s="126">
        <v>103</v>
      </c>
      <c r="H379" s="42" t="s">
        <v>276</v>
      </c>
      <c r="I379" s="6">
        <v>16</v>
      </c>
      <c r="J379" s="42" t="str">
        <f>VLOOKUP(Ruimtestaat[[#This Row],[Ruimte code]],Ruimtegroepen[[#All],[Code]:[Ruimte omschrijving]],2,FALSE)</f>
        <v>Leslokalen</v>
      </c>
      <c r="K379" s="32" t="s">
        <v>18</v>
      </c>
      <c r="L379" s="34" t="s">
        <v>124</v>
      </c>
      <c r="M379" s="124">
        <v>73.900000000000006</v>
      </c>
      <c r="N379" s="32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  <c r="BU379" s="4"/>
      <c r="BV379" s="4"/>
      <c r="BW379" s="4"/>
      <c r="BX379" s="4"/>
      <c r="BY379" s="4"/>
      <c r="BZ379" s="4"/>
      <c r="CA379" s="4"/>
      <c r="CB379" s="4"/>
      <c r="CC379" s="4"/>
      <c r="CD379" s="4"/>
      <c r="CE379" s="4"/>
      <c r="CF379" s="4"/>
      <c r="CG379" s="4"/>
      <c r="CH379" s="4"/>
      <c r="CI379" s="4"/>
      <c r="CJ379" s="4"/>
      <c r="CK379" s="4"/>
      <c r="CL379" s="4"/>
      <c r="CM379" s="4"/>
      <c r="CN379" s="4"/>
      <c r="CO379" s="4"/>
      <c r="CP379" s="4"/>
      <c r="CQ379" s="4"/>
      <c r="CR379" s="4"/>
      <c r="CS379" s="4"/>
      <c r="CT379" s="4"/>
      <c r="CU379" s="4"/>
      <c r="CV379" s="4"/>
      <c r="CW379" s="4"/>
      <c r="CX379" s="4"/>
      <c r="CY379" s="4"/>
      <c r="CZ379" s="4"/>
      <c r="DA379" s="4"/>
      <c r="DB379" s="4"/>
      <c r="DC379" s="4"/>
      <c r="DD379" s="4"/>
      <c r="DE379" s="4"/>
      <c r="DF379" s="4"/>
      <c r="DG379" s="4"/>
      <c r="DH379" s="4"/>
      <c r="DI379" s="4"/>
      <c r="DJ379" s="4"/>
      <c r="DK379" s="4"/>
      <c r="DL379" s="4"/>
      <c r="DM379" s="4"/>
      <c r="DN379" s="4"/>
      <c r="DO379" s="4"/>
      <c r="DP379" s="4"/>
      <c r="DQ379" s="4"/>
      <c r="DR379" s="4"/>
      <c r="DS379" s="4"/>
      <c r="DT379" s="4"/>
      <c r="DU379" s="4"/>
      <c r="DV379" s="4"/>
      <c r="DW379" s="4"/>
      <c r="DX379" s="4"/>
      <c r="DY379" s="4"/>
      <c r="DZ379" s="4"/>
      <c r="EA379" s="4"/>
      <c r="EB379" s="4"/>
      <c r="EC379" s="4"/>
      <c r="ED379" s="4"/>
      <c r="EE379" s="4"/>
      <c r="EF379" s="4"/>
      <c r="EG379" s="4"/>
      <c r="EH379" s="4"/>
      <c r="EI379" s="4"/>
      <c r="EJ379" s="4"/>
      <c r="EK379" s="4"/>
      <c r="EL379" s="4"/>
      <c r="EM379" s="4"/>
      <c r="EN379" s="4"/>
      <c r="EO379" s="4"/>
      <c r="EP379" s="4"/>
      <c r="EQ379" s="4"/>
      <c r="ER379" s="4"/>
      <c r="ES379" s="4"/>
      <c r="ET379" s="4"/>
      <c r="EU379" s="4"/>
      <c r="EV379" s="4"/>
      <c r="EW379" s="4"/>
      <c r="EX379" s="4"/>
      <c r="EY379" s="4"/>
      <c r="EZ379" s="4"/>
      <c r="FA379" s="4"/>
      <c r="FB379" s="4"/>
      <c r="FC379" s="4"/>
    </row>
    <row r="380" spans="1:159" ht="15" customHeight="1">
      <c r="A380" s="6">
        <v>5</v>
      </c>
      <c r="B380" s="41" t="str">
        <f>VLOOKUP(Ruimtestaat[[#This Row],[Code]],Locaties[[Code]:[Locatie]],2,FALSE)</f>
        <v>De Windroos</v>
      </c>
      <c r="C380" s="41" t="str">
        <f>VLOOKUP(Ruimtestaat[[#This Row],[Code]],Locaties[#All],3,FALSE)</f>
        <v>Koningin Wilhelminalaan 2</v>
      </c>
      <c r="D380" s="41" t="str">
        <f>VLOOKUP(Ruimtestaat[[#This Row],[Code]],Locaties[#All],4,FALSE)</f>
        <v>Gorinchem</v>
      </c>
      <c r="E380" s="32"/>
      <c r="F380" s="32" t="s">
        <v>279</v>
      </c>
      <c r="G380" s="126">
        <v>105</v>
      </c>
      <c r="H380" s="42" t="s">
        <v>128</v>
      </c>
      <c r="I380" s="6">
        <v>6</v>
      </c>
      <c r="J380" s="42" t="str">
        <f>VLOOKUP(Ruimtestaat[[#This Row],[Ruimte code]],Ruimtegroepen[[#All],[Code]:[Ruimte omschrijving]],2,FALSE)</f>
        <v>Gangen/hallen</v>
      </c>
      <c r="K380" s="32" t="s">
        <v>18</v>
      </c>
      <c r="L380" s="34" t="s">
        <v>124</v>
      </c>
      <c r="M380" s="124">
        <v>67.3</v>
      </c>
      <c r="N380" s="32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  <c r="BT380" s="4"/>
      <c r="BU380" s="4"/>
      <c r="BV380" s="4"/>
      <c r="BW380" s="4"/>
      <c r="BX380" s="4"/>
      <c r="BY380" s="4"/>
      <c r="BZ380" s="4"/>
      <c r="CA380" s="4"/>
      <c r="CB380" s="4"/>
      <c r="CC380" s="4"/>
      <c r="CD380" s="4"/>
      <c r="CE380" s="4"/>
      <c r="CF380" s="4"/>
      <c r="CG380" s="4"/>
      <c r="CH380" s="4"/>
      <c r="CI380" s="4"/>
      <c r="CJ380" s="4"/>
      <c r="CK380" s="4"/>
      <c r="CL380" s="4"/>
      <c r="CM380" s="4"/>
      <c r="CN380" s="4"/>
      <c r="CO380" s="4"/>
      <c r="CP380" s="4"/>
      <c r="CQ380" s="4"/>
      <c r="CR380" s="4"/>
      <c r="CS380" s="4"/>
      <c r="CT380" s="4"/>
      <c r="CU380" s="4"/>
      <c r="CV380" s="4"/>
      <c r="CW380" s="4"/>
      <c r="CX380" s="4"/>
      <c r="CY380" s="4"/>
      <c r="CZ380" s="4"/>
      <c r="DA380" s="4"/>
      <c r="DB380" s="4"/>
      <c r="DC380" s="4"/>
      <c r="DD380" s="4"/>
      <c r="DE380" s="4"/>
      <c r="DF380" s="4"/>
      <c r="DG380" s="4"/>
      <c r="DH380" s="4"/>
      <c r="DI380" s="4"/>
      <c r="DJ380" s="4"/>
      <c r="DK380" s="4"/>
      <c r="DL380" s="4"/>
      <c r="DM380" s="4"/>
      <c r="DN380" s="4"/>
      <c r="DO380" s="4"/>
      <c r="DP380" s="4"/>
      <c r="DQ380" s="4"/>
      <c r="DR380" s="4"/>
      <c r="DS380" s="4"/>
      <c r="DT380" s="4"/>
      <c r="DU380" s="4"/>
      <c r="DV380" s="4"/>
      <c r="DW380" s="4"/>
      <c r="DX380" s="4"/>
      <c r="DY380" s="4"/>
      <c r="DZ380" s="4"/>
      <c r="EA380" s="4"/>
      <c r="EB380" s="4"/>
      <c r="EC380" s="4"/>
      <c r="ED380" s="4"/>
      <c r="EE380" s="4"/>
      <c r="EF380" s="4"/>
      <c r="EG380" s="4"/>
      <c r="EH380" s="4"/>
      <c r="EI380" s="4"/>
      <c r="EJ380" s="4"/>
      <c r="EK380" s="4"/>
      <c r="EL380" s="4"/>
      <c r="EM380" s="4"/>
      <c r="EN380" s="4"/>
      <c r="EO380" s="4"/>
      <c r="EP380" s="4"/>
      <c r="EQ380" s="4"/>
      <c r="ER380" s="4"/>
      <c r="ES380" s="4"/>
      <c r="ET380" s="4"/>
      <c r="EU380" s="4"/>
      <c r="EV380" s="4"/>
      <c r="EW380" s="4"/>
      <c r="EX380" s="4"/>
      <c r="EY380" s="4"/>
      <c r="EZ380" s="4"/>
      <c r="FA380" s="4"/>
      <c r="FB380" s="4"/>
      <c r="FC380" s="4"/>
    </row>
    <row r="381" spans="1:159" ht="15" customHeight="1">
      <c r="A381" s="6">
        <v>5</v>
      </c>
      <c r="B381" s="41" t="str">
        <f>VLOOKUP(Ruimtestaat[[#This Row],[Code]],Locaties[[Code]:[Locatie]],2,FALSE)</f>
        <v>De Windroos</v>
      </c>
      <c r="C381" s="41" t="str">
        <f>VLOOKUP(Ruimtestaat[[#This Row],[Code]],Locaties[#All],3,FALSE)</f>
        <v>Koningin Wilhelminalaan 2</v>
      </c>
      <c r="D381" s="41" t="str">
        <f>VLOOKUP(Ruimtestaat[[#This Row],[Code]],Locaties[#All],4,FALSE)</f>
        <v>Gorinchem</v>
      </c>
      <c r="E381" s="32"/>
      <c r="F381" s="32" t="s">
        <v>279</v>
      </c>
      <c r="G381" s="126" t="s">
        <v>358</v>
      </c>
      <c r="H381" s="42" t="s">
        <v>351</v>
      </c>
      <c r="I381" s="6">
        <v>10</v>
      </c>
      <c r="J381" s="42" t="str">
        <f>VLOOKUP(Ruimtestaat[[#This Row],[Ruimte code]],Ruimtegroepen[[#All],[Code]:[Ruimte omschrijving]],2,FALSE)</f>
        <v>Trappenhuizen/lift</v>
      </c>
      <c r="K381" s="32" t="s">
        <v>19</v>
      </c>
      <c r="L381" s="34" t="s">
        <v>237</v>
      </c>
      <c r="M381" s="124">
        <v>8.9</v>
      </c>
      <c r="N381" s="32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  <c r="BU381" s="4"/>
      <c r="BV381" s="4"/>
      <c r="BW381" s="4"/>
      <c r="BX381" s="4"/>
      <c r="BY381" s="4"/>
      <c r="BZ381" s="4"/>
      <c r="CA381" s="4"/>
      <c r="CB381" s="4"/>
      <c r="CC381" s="4"/>
      <c r="CD381" s="4"/>
      <c r="CE381" s="4"/>
      <c r="CF381" s="4"/>
      <c r="CG381" s="4"/>
      <c r="CH381" s="4"/>
      <c r="CI381" s="4"/>
      <c r="CJ381" s="4"/>
      <c r="CK381" s="4"/>
      <c r="CL381" s="4"/>
      <c r="CM381" s="4"/>
      <c r="CN381" s="4"/>
      <c r="CO381" s="4"/>
      <c r="CP381" s="4"/>
      <c r="CQ381" s="4"/>
      <c r="CR381" s="4"/>
      <c r="CS381" s="4"/>
      <c r="CT381" s="4"/>
      <c r="CU381" s="4"/>
      <c r="CV381" s="4"/>
      <c r="CW381" s="4"/>
      <c r="CX381" s="4"/>
      <c r="CY381" s="4"/>
      <c r="CZ381" s="4"/>
      <c r="DA381" s="4"/>
      <c r="DB381" s="4"/>
      <c r="DC381" s="4"/>
      <c r="DD381" s="4"/>
      <c r="DE381" s="4"/>
      <c r="DF381" s="4"/>
      <c r="DG381" s="4"/>
      <c r="DH381" s="4"/>
      <c r="DI381" s="4"/>
      <c r="DJ381" s="4"/>
      <c r="DK381" s="4"/>
      <c r="DL381" s="4"/>
      <c r="DM381" s="4"/>
      <c r="DN381" s="4"/>
      <c r="DO381" s="4"/>
      <c r="DP381" s="4"/>
      <c r="DQ381" s="4"/>
      <c r="DR381" s="4"/>
      <c r="DS381" s="4"/>
      <c r="DT381" s="4"/>
      <c r="DU381" s="4"/>
      <c r="DV381" s="4"/>
      <c r="DW381" s="4"/>
      <c r="DX381" s="4"/>
      <c r="DY381" s="4"/>
      <c r="DZ381" s="4"/>
      <c r="EA381" s="4"/>
      <c r="EB381" s="4"/>
      <c r="EC381" s="4"/>
      <c r="ED381" s="4"/>
      <c r="EE381" s="4"/>
      <c r="EF381" s="4"/>
      <c r="EG381" s="4"/>
      <c r="EH381" s="4"/>
      <c r="EI381" s="4"/>
      <c r="EJ381" s="4"/>
      <c r="EK381" s="4"/>
      <c r="EL381" s="4"/>
      <c r="EM381" s="4"/>
      <c r="EN381" s="4"/>
      <c r="EO381" s="4"/>
      <c r="EP381" s="4"/>
      <c r="EQ381" s="4"/>
      <c r="ER381" s="4"/>
      <c r="ES381" s="4"/>
      <c r="ET381" s="4"/>
      <c r="EU381" s="4"/>
      <c r="EV381" s="4"/>
      <c r="EW381" s="4"/>
      <c r="EX381" s="4"/>
      <c r="EY381" s="4"/>
      <c r="EZ381" s="4"/>
      <c r="FA381" s="4"/>
      <c r="FB381" s="4"/>
      <c r="FC381" s="4"/>
    </row>
    <row r="382" spans="1:159" ht="15" customHeight="1">
      <c r="A382" s="6">
        <v>5</v>
      </c>
      <c r="B382" s="41" t="str">
        <f>VLOOKUP(Ruimtestaat[[#This Row],[Code]],Locaties[[Code]:[Locatie]],2,FALSE)</f>
        <v>De Windroos</v>
      </c>
      <c r="C382" s="41" t="str">
        <f>VLOOKUP(Ruimtestaat[[#This Row],[Code]],Locaties[#All],3,FALSE)</f>
        <v>Koningin Wilhelminalaan 2</v>
      </c>
      <c r="D382" s="41" t="str">
        <f>VLOOKUP(Ruimtestaat[[#This Row],[Code]],Locaties[#All],4,FALSE)</f>
        <v>Gorinchem</v>
      </c>
      <c r="E382" s="32"/>
      <c r="F382" s="32" t="s">
        <v>279</v>
      </c>
      <c r="G382" s="126">
        <v>106</v>
      </c>
      <c r="H382" s="42" t="s">
        <v>344</v>
      </c>
      <c r="I382" s="6">
        <v>5</v>
      </c>
      <c r="J382" s="42" t="str">
        <f>VLOOKUP(Ruimtestaat[[#This Row],[Ruimte code]],Ruimtegroepen[[#All],[Code]:[Ruimte omschrijving]],2,FALSE)</f>
        <v>Sanitair</v>
      </c>
      <c r="K382" s="32" t="s">
        <v>19</v>
      </c>
      <c r="L382" s="34" t="s">
        <v>237</v>
      </c>
      <c r="M382" s="124">
        <v>13.8</v>
      </c>
      <c r="N382" s="32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  <c r="BT382" s="4"/>
      <c r="BU382" s="4"/>
      <c r="BV382" s="4"/>
      <c r="BW382" s="4"/>
      <c r="BX382" s="4"/>
      <c r="BY382" s="4"/>
      <c r="BZ382" s="4"/>
      <c r="CA382" s="4"/>
      <c r="CB382" s="4"/>
      <c r="CC382" s="4"/>
      <c r="CD382" s="4"/>
      <c r="CE382" s="4"/>
      <c r="CF382" s="4"/>
      <c r="CG382" s="4"/>
      <c r="CH382" s="4"/>
      <c r="CI382" s="4"/>
      <c r="CJ382" s="4"/>
      <c r="CK382" s="4"/>
      <c r="CL382" s="4"/>
      <c r="CM382" s="4"/>
      <c r="CN382" s="4"/>
      <c r="CO382" s="4"/>
      <c r="CP382" s="4"/>
      <c r="CQ382" s="4"/>
      <c r="CR382" s="4"/>
      <c r="CS382" s="4"/>
      <c r="CT382" s="4"/>
      <c r="CU382" s="4"/>
      <c r="CV382" s="4"/>
      <c r="CW382" s="4"/>
      <c r="CX382" s="4"/>
      <c r="CY382" s="4"/>
      <c r="CZ382" s="4"/>
      <c r="DA382" s="4"/>
      <c r="DB382" s="4"/>
      <c r="DC382" s="4"/>
      <c r="DD382" s="4"/>
      <c r="DE382" s="4"/>
      <c r="DF382" s="4"/>
      <c r="DG382" s="4"/>
      <c r="DH382" s="4"/>
      <c r="DI382" s="4"/>
      <c r="DJ382" s="4"/>
      <c r="DK382" s="4"/>
      <c r="DL382" s="4"/>
      <c r="DM382" s="4"/>
      <c r="DN382" s="4"/>
      <c r="DO382" s="4"/>
      <c r="DP382" s="4"/>
      <c r="DQ382" s="4"/>
      <c r="DR382" s="4"/>
      <c r="DS382" s="4"/>
      <c r="DT382" s="4"/>
      <c r="DU382" s="4"/>
      <c r="DV382" s="4"/>
      <c r="DW382" s="4"/>
      <c r="DX382" s="4"/>
      <c r="DY382" s="4"/>
      <c r="DZ382" s="4"/>
      <c r="EA382" s="4"/>
      <c r="EB382" s="4"/>
      <c r="EC382" s="4"/>
      <c r="ED382" s="4"/>
      <c r="EE382" s="4"/>
      <c r="EF382" s="4"/>
      <c r="EG382" s="4"/>
      <c r="EH382" s="4"/>
      <c r="EI382" s="4"/>
      <c r="EJ382" s="4"/>
      <c r="EK382" s="4"/>
      <c r="EL382" s="4"/>
      <c r="EM382" s="4"/>
      <c r="EN382" s="4"/>
      <c r="EO382" s="4"/>
      <c r="EP382" s="4"/>
      <c r="EQ382" s="4"/>
      <c r="ER382" s="4"/>
      <c r="ES382" s="4"/>
      <c r="ET382" s="4"/>
      <c r="EU382" s="4"/>
      <c r="EV382" s="4"/>
      <c r="EW382" s="4"/>
      <c r="EX382" s="4"/>
      <c r="EY382" s="4"/>
      <c r="EZ382" s="4"/>
      <c r="FA382" s="4"/>
      <c r="FB382" s="4"/>
      <c r="FC382" s="4"/>
    </row>
    <row r="383" spans="1:159" ht="15" customHeight="1">
      <c r="A383" s="6">
        <v>5</v>
      </c>
      <c r="B383" s="41" t="str">
        <f>VLOOKUP(Ruimtestaat[[#This Row],[Code]],Locaties[[Code]:[Locatie]],2,FALSE)</f>
        <v>De Windroos</v>
      </c>
      <c r="C383" s="41" t="str">
        <f>VLOOKUP(Ruimtestaat[[#This Row],[Code]],Locaties[#All],3,FALSE)</f>
        <v>Koningin Wilhelminalaan 2</v>
      </c>
      <c r="D383" s="41" t="str">
        <f>VLOOKUP(Ruimtestaat[[#This Row],[Code]],Locaties[#All],4,FALSE)</f>
        <v>Gorinchem</v>
      </c>
      <c r="E383" s="32"/>
      <c r="F383" s="32" t="s">
        <v>279</v>
      </c>
      <c r="G383" s="126" t="s">
        <v>359</v>
      </c>
      <c r="H383" s="42" t="s">
        <v>344</v>
      </c>
      <c r="I383" s="6">
        <v>5</v>
      </c>
      <c r="J383" s="42" t="str">
        <f>VLOOKUP(Ruimtestaat[[#This Row],[Ruimte code]],Ruimtegroepen[[#All],[Code]:[Ruimte omschrijving]],2,FALSE)</f>
        <v>Sanitair</v>
      </c>
      <c r="K383" s="32" t="s">
        <v>19</v>
      </c>
      <c r="L383" s="34" t="s">
        <v>237</v>
      </c>
      <c r="M383" s="124">
        <v>5.2</v>
      </c>
      <c r="N383" s="32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  <c r="BU383" s="4"/>
      <c r="BV383" s="4"/>
      <c r="BW383" s="4"/>
      <c r="BX383" s="4"/>
      <c r="BY383" s="4"/>
      <c r="BZ383" s="4"/>
      <c r="CA383" s="4"/>
      <c r="CB383" s="4"/>
      <c r="CC383" s="4"/>
      <c r="CD383" s="4"/>
      <c r="CE383" s="4"/>
      <c r="CF383" s="4"/>
      <c r="CG383" s="4"/>
      <c r="CH383" s="4"/>
      <c r="CI383" s="4"/>
      <c r="CJ383" s="4"/>
      <c r="CK383" s="4"/>
      <c r="CL383" s="4"/>
      <c r="CM383" s="4"/>
      <c r="CN383" s="4"/>
      <c r="CO383" s="4"/>
      <c r="CP383" s="4"/>
      <c r="CQ383" s="4"/>
      <c r="CR383" s="4"/>
      <c r="CS383" s="4"/>
      <c r="CT383" s="4"/>
      <c r="CU383" s="4"/>
      <c r="CV383" s="4"/>
      <c r="CW383" s="4"/>
      <c r="CX383" s="4"/>
      <c r="CY383" s="4"/>
      <c r="CZ383" s="4"/>
      <c r="DA383" s="4"/>
      <c r="DB383" s="4"/>
      <c r="DC383" s="4"/>
      <c r="DD383" s="4"/>
      <c r="DE383" s="4"/>
      <c r="DF383" s="4"/>
      <c r="DG383" s="4"/>
      <c r="DH383" s="4"/>
      <c r="DI383" s="4"/>
      <c r="DJ383" s="4"/>
      <c r="DK383" s="4"/>
      <c r="DL383" s="4"/>
      <c r="DM383" s="4"/>
      <c r="DN383" s="4"/>
      <c r="DO383" s="4"/>
      <c r="DP383" s="4"/>
      <c r="DQ383" s="4"/>
      <c r="DR383" s="4"/>
      <c r="DS383" s="4"/>
      <c r="DT383" s="4"/>
      <c r="DU383" s="4"/>
      <c r="DV383" s="4"/>
      <c r="DW383" s="4"/>
      <c r="DX383" s="4"/>
      <c r="DY383" s="4"/>
      <c r="DZ383" s="4"/>
      <c r="EA383" s="4"/>
      <c r="EB383" s="4"/>
      <c r="EC383" s="4"/>
      <c r="ED383" s="4"/>
      <c r="EE383" s="4"/>
      <c r="EF383" s="4"/>
      <c r="EG383" s="4"/>
      <c r="EH383" s="4"/>
      <c r="EI383" s="4"/>
      <c r="EJ383" s="4"/>
      <c r="EK383" s="4"/>
      <c r="EL383" s="4"/>
      <c r="EM383" s="4"/>
      <c r="EN383" s="4"/>
      <c r="EO383" s="4"/>
      <c r="EP383" s="4"/>
      <c r="EQ383" s="4"/>
      <c r="ER383" s="4"/>
      <c r="ES383" s="4"/>
      <c r="ET383" s="4"/>
      <c r="EU383" s="4"/>
      <c r="EV383" s="4"/>
      <c r="EW383" s="4"/>
      <c r="EX383" s="4"/>
      <c r="EY383" s="4"/>
      <c r="EZ383" s="4"/>
      <c r="FA383" s="4"/>
      <c r="FB383" s="4"/>
      <c r="FC383" s="4"/>
    </row>
    <row r="384" spans="1:159" ht="15" customHeight="1">
      <c r="A384" s="6">
        <v>5</v>
      </c>
      <c r="B384" s="41" t="str">
        <f>VLOOKUP(Ruimtestaat[[#This Row],[Code]],Locaties[[Code]:[Locatie]],2,FALSE)</f>
        <v>De Windroos</v>
      </c>
      <c r="C384" s="41" t="str">
        <f>VLOOKUP(Ruimtestaat[[#This Row],[Code]],Locaties[#All],3,FALSE)</f>
        <v>Koningin Wilhelminalaan 2</v>
      </c>
      <c r="D384" s="41" t="str">
        <f>VLOOKUP(Ruimtestaat[[#This Row],[Code]],Locaties[#All],4,FALSE)</f>
        <v>Gorinchem</v>
      </c>
      <c r="E384" s="32"/>
      <c r="F384" s="32" t="s">
        <v>279</v>
      </c>
      <c r="G384" s="126">
        <v>108</v>
      </c>
      <c r="H384" s="42" t="s">
        <v>276</v>
      </c>
      <c r="I384" s="6">
        <v>16</v>
      </c>
      <c r="J384" s="42" t="str">
        <f>VLOOKUP(Ruimtestaat[[#This Row],[Ruimte code]],Ruimtegroepen[[#All],[Code]:[Ruimte omschrijving]],2,FALSE)</f>
        <v>Leslokalen</v>
      </c>
      <c r="K384" s="32" t="s">
        <v>18</v>
      </c>
      <c r="L384" s="34" t="s">
        <v>124</v>
      </c>
      <c r="M384" s="124">
        <v>71.7</v>
      </c>
      <c r="N384" s="32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  <c r="BU384" s="4"/>
      <c r="BV384" s="4"/>
      <c r="BW384" s="4"/>
      <c r="BX384" s="4"/>
      <c r="BY384" s="4"/>
      <c r="BZ384" s="4"/>
      <c r="CA384" s="4"/>
      <c r="CB384" s="4"/>
      <c r="CC384" s="4"/>
      <c r="CD384" s="4"/>
      <c r="CE384" s="4"/>
      <c r="CF384" s="4"/>
      <c r="CG384" s="4"/>
      <c r="CH384" s="4"/>
      <c r="CI384" s="4"/>
      <c r="CJ384" s="4"/>
      <c r="CK384" s="4"/>
      <c r="CL384" s="4"/>
      <c r="CM384" s="4"/>
      <c r="CN384" s="4"/>
      <c r="CO384" s="4"/>
      <c r="CP384" s="4"/>
      <c r="CQ384" s="4"/>
      <c r="CR384" s="4"/>
      <c r="CS384" s="4"/>
      <c r="CT384" s="4"/>
      <c r="CU384" s="4"/>
      <c r="CV384" s="4"/>
      <c r="CW384" s="4"/>
      <c r="CX384" s="4"/>
      <c r="CY384" s="4"/>
      <c r="CZ384" s="4"/>
      <c r="DA384" s="4"/>
      <c r="DB384" s="4"/>
      <c r="DC384" s="4"/>
      <c r="DD384" s="4"/>
      <c r="DE384" s="4"/>
      <c r="DF384" s="4"/>
      <c r="DG384" s="4"/>
      <c r="DH384" s="4"/>
      <c r="DI384" s="4"/>
      <c r="DJ384" s="4"/>
      <c r="DK384" s="4"/>
      <c r="DL384" s="4"/>
      <c r="DM384" s="4"/>
      <c r="DN384" s="4"/>
      <c r="DO384" s="4"/>
      <c r="DP384" s="4"/>
      <c r="DQ384" s="4"/>
      <c r="DR384" s="4"/>
      <c r="DS384" s="4"/>
      <c r="DT384" s="4"/>
      <c r="DU384" s="4"/>
      <c r="DV384" s="4"/>
      <c r="DW384" s="4"/>
      <c r="DX384" s="4"/>
      <c r="DY384" s="4"/>
      <c r="DZ384" s="4"/>
      <c r="EA384" s="4"/>
      <c r="EB384" s="4"/>
      <c r="EC384" s="4"/>
      <c r="ED384" s="4"/>
      <c r="EE384" s="4"/>
      <c r="EF384" s="4"/>
      <c r="EG384" s="4"/>
      <c r="EH384" s="4"/>
      <c r="EI384" s="4"/>
      <c r="EJ384" s="4"/>
      <c r="EK384" s="4"/>
      <c r="EL384" s="4"/>
      <c r="EM384" s="4"/>
      <c r="EN384" s="4"/>
      <c r="EO384" s="4"/>
      <c r="EP384" s="4"/>
      <c r="EQ384" s="4"/>
      <c r="ER384" s="4"/>
      <c r="ES384" s="4"/>
      <c r="ET384" s="4"/>
      <c r="EU384" s="4"/>
      <c r="EV384" s="4"/>
      <c r="EW384" s="4"/>
      <c r="EX384" s="4"/>
      <c r="EY384" s="4"/>
      <c r="EZ384" s="4"/>
      <c r="FA384" s="4"/>
      <c r="FB384" s="4"/>
      <c r="FC384" s="4"/>
    </row>
    <row r="385" spans="1:159" ht="15" customHeight="1">
      <c r="A385" s="6">
        <v>5</v>
      </c>
      <c r="B385" s="41" t="str">
        <f>VLOOKUP(Ruimtestaat[[#This Row],[Code]],Locaties[[Code]:[Locatie]],2,FALSE)</f>
        <v>De Windroos</v>
      </c>
      <c r="C385" s="41" t="str">
        <f>VLOOKUP(Ruimtestaat[[#This Row],[Code]],Locaties[#All],3,FALSE)</f>
        <v>Koningin Wilhelminalaan 2</v>
      </c>
      <c r="D385" s="41" t="str">
        <f>VLOOKUP(Ruimtestaat[[#This Row],[Code]],Locaties[#All],4,FALSE)</f>
        <v>Gorinchem</v>
      </c>
      <c r="E385" s="32"/>
      <c r="F385" s="32" t="s">
        <v>279</v>
      </c>
      <c r="G385" s="126">
        <v>109</v>
      </c>
      <c r="H385" s="42" t="s">
        <v>276</v>
      </c>
      <c r="I385" s="6">
        <v>16</v>
      </c>
      <c r="J385" s="42" t="str">
        <f>VLOOKUP(Ruimtestaat[[#This Row],[Ruimte code]],Ruimtegroepen[[#All],[Code]:[Ruimte omschrijving]],2,FALSE)</f>
        <v>Leslokalen</v>
      </c>
      <c r="K385" s="32" t="s">
        <v>18</v>
      </c>
      <c r="L385" s="34" t="s">
        <v>124</v>
      </c>
      <c r="M385" s="124">
        <v>53.6</v>
      </c>
      <c r="N385" s="32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  <c r="BT385" s="4"/>
      <c r="BU385" s="4"/>
      <c r="BV385" s="4"/>
      <c r="BW385" s="4"/>
      <c r="BX385" s="4"/>
      <c r="BY385" s="4"/>
      <c r="BZ385" s="4"/>
      <c r="CA385" s="4"/>
      <c r="CB385" s="4"/>
      <c r="CC385" s="4"/>
      <c r="CD385" s="4"/>
      <c r="CE385" s="4"/>
      <c r="CF385" s="4"/>
      <c r="CG385" s="4"/>
      <c r="CH385" s="4"/>
      <c r="CI385" s="4"/>
      <c r="CJ385" s="4"/>
      <c r="CK385" s="4"/>
      <c r="CL385" s="4"/>
      <c r="CM385" s="4"/>
      <c r="CN385" s="4"/>
      <c r="CO385" s="4"/>
      <c r="CP385" s="4"/>
      <c r="CQ385" s="4"/>
      <c r="CR385" s="4"/>
      <c r="CS385" s="4"/>
      <c r="CT385" s="4"/>
      <c r="CU385" s="4"/>
      <c r="CV385" s="4"/>
      <c r="CW385" s="4"/>
      <c r="CX385" s="4"/>
      <c r="CY385" s="4"/>
      <c r="CZ385" s="4"/>
      <c r="DA385" s="4"/>
      <c r="DB385" s="4"/>
      <c r="DC385" s="4"/>
      <c r="DD385" s="4"/>
      <c r="DE385" s="4"/>
      <c r="DF385" s="4"/>
      <c r="DG385" s="4"/>
      <c r="DH385" s="4"/>
      <c r="DI385" s="4"/>
      <c r="DJ385" s="4"/>
      <c r="DK385" s="4"/>
      <c r="DL385" s="4"/>
      <c r="DM385" s="4"/>
      <c r="DN385" s="4"/>
      <c r="DO385" s="4"/>
      <c r="DP385" s="4"/>
      <c r="DQ385" s="4"/>
      <c r="DR385" s="4"/>
      <c r="DS385" s="4"/>
      <c r="DT385" s="4"/>
      <c r="DU385" s="4"/>
      <c r="DV385" s="4"/>
      <c r="DW385" s="4"/>
      <c r="DX385" s="4"/>
      <c r="DY385" s="4"/>
      <c r="DZ385" s="4"/>
      <c r="EA385" s="4"/>
      <c r="EB385" s="4"/>
      <c r="EC385" s="4"/>
      <c r="ED385" s="4"/>
      <c r="EE385" s="4"/>
      <c r="EF385" s="4"/>
      <c r="EG385" s="4"/>
      <c r="EH385" s="4"/>
      <c r="EI385" s="4"/>
      <c r="EJ385" s="4"/>
      <c r="EK385" s="4"/>
      <c r="EL385" s="4"/>
      <c r="EM385" s="4"/>
      <c r="EN385" s="4"/>
      <c r="EO385" s="4"/>
      <c r="EP385" s="4"/>
      <c r="EQ385" s="4"/>
      <c r="ER385" s="4"/>
      <c r="ES385" s="4"/>
      <c r="ET385" s="4"/>
      <c r="EU385" s="4"/>
      <c r="EV385" s="4"/>
      <c r="EW385" s="4"/>
      <c r="EX385" s="4"/>
      <c r="EY385" s="4"/>
      <c r="EZ385" s="4"/>
      <c r="FA385" s="4"/>
      <c r="FB385" s="4"/>
      <c r="FC385" s="4"/>
    </row>
    <row r="386" spans="1:159" ht="15" customHeight="1">
      <c r="A386" s="6">
        <v>5</v>
      </c>
      <c r="B386" s="41" t="str">
        <f>VLOOKUP(Ruimtestaat[[#This Row],[Code]],Locaties[[Code]:[Locatie]],2,FALSE)</f>
        <v>De Windroos</v>
      </c>
      <c r="C386" s="41" t="str">
        <f>VLOOKUP(Ruimtestaat[[#This Row],[Code]],Locaties[#All],3,FALSE)</f>
        <v>Koningin Wilhelminalaan 2</v>
      </c>
      <c r="D386" s="41" t="str">
        <f>VLOOKUP(Ruimtestaat[[#This Row],[Code]],Locaties[#All],4,FALSE)</f>
        <v>Gorinchem</v>
      </c>
      <c r="E386" s="32"/>
      <c r="F386" s="32" t="s">
        <v>279</v>
      </c>
      <c r="G386" s="126">
        <v>110</v>
      </c>
      <c r="H386" s="42" t="s">
        <v>276</v>
      </c>
      <c r="I386" s="6">
        <v>16</v>
      </c>
      <c r="J386" s="42" t="str">
        <f>VLOOKUP(Ruimtestaat[[#This Row],[Ruimte code]],Ruimtegroepen[[#All],[Code]:[Ruimte omschrijving]],2,FALSE)</f>
        <v>Leslokalen</v>
      </c>
      <c r="K386" s="32" t="s">
        <v>18</v>
      </c>
      <c r="L386" s="34" t="s">
        <v>124</v>
      </c>
      <c r="M386" s="124">
        <v>53.7</v>
      </c>
      <c r="N386" s="32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  <c r="BT386" s="4"/>
      <c r="BU386" s="4"/>
      <c r="BV386" s="4"/>
      <c r="BW386" s="4"/>
      <c r="BX386" s="4"/>
      <c r="BY386" s="4"/>
      <c r="BZ386" s="4"/>
      <c r="CA386" s="4"/>
      <c r="CB386" s="4"/>
      <c r="CC386" s="4"/>
      <c r="CD386" s="4"/>
      <c r="CE386" s="4"/>
      <c r="CF386" s="4"/>
      <c r="CG386" s="4"/>
      <c r="CH386" s="4"/>
      <c r="CI386" s="4"/>
      <c r="CJ386" s="4"/>
      <c r="CK386" s="4"/>
      <c r="CL386" s="4"/>
      <c r="CM386" s="4"/>
      <c r="CN386" s="4"/>
      <c r="CO386" s="4"/>
      <c r="CP386" s="4"/>
      <c r="CQ386" s="4"/>
      <c r="CR386" s="4"/>
      <c r="CS386" s="4"/>
      <c r="CT386" s="4"/>
      <c r="CU386" s="4"/>
      <c r="CV386" s="4"/>
      <c r="CW386" s="4"/>
      <c r="CX386" s="4"/>
      <c r="CY386" s="4"/>
      <c r="CZ386" s="4"/>
      <c r="DA386" s="4"/>
      <c r="DB386" s="4"/>
      <c r="DC386" s="4"/>
      <c r="DD386" s="4"/>
      <c r="DE386" s="4"/>
      <c r="DF386" s="4"/>
      <c r="DG386" s="4"/>
      <c r="DH386" s="4"/>
      <c r="DI386" s="4"/>
      <c r="DJ386" s="4"/>
      <c r="DK386" s="4"/>
      <c r="DL386" s="4"/>
      <c r="DM386" s="4"/>
      <c r="DN386" s="4"/>
      <c r="DO386" s="4"/>
      <c r="DP386" s="4"/>
      <c r="DQ386" s="4"/>
      <c r="DR386" s="4"/>
      <c r="DS386" s="4"/>
      <c r="DT386" s="4"/>
      <c r="DU386" s="4"/>
      <c r="DV386" s="4"/>
      <c r="DW386" s="4"/>
      <c r="DX386" s="4"/>
      <c r="DY386" s="4"/>
      <c r="DZ386" s="4"/>
      <c r="EA386" s="4"/>
      <c r="EB386" s="4"/>
      <c r="EC386" s="4"/>
      <c r="ED386" s="4"/>
      <c r="EE386" s="4"/>
      <c r="EF386" s="4"/>
      <c r="EG386" s="4"/>
      <c r="EH386" s="4"/>
      <c r="EI386" s="4"/>
      <c r="EJ386" s="4"/>
      <c r="EK386" s="4"/>
      <c r="EL386" s="4"/>
      <c r="EM386" s="4"/>
      <c r="EN386" s="4"/>
      <c r="EO386" s="4"/>
      <c r="EP386" s="4"/>
      <c r="EQ386" s="4"/>
      <c r="ER386" s="4"/>
      <c r="ES386" s="4"/>
      <c r="ET386" s="4"/>
      <c r="EU386" s="4"/>
      <c r="EV386" s="4"/>
      <c r="EW386" s="4"/>
      <c r="EX386" s="4"/>
      <c r="EY386" s="4"/>
      <c r="EZ386" s="4"/>
      <c r="FA386" s="4"/>
      <c r="FB386" s="4"/>
      <c r="FC386" s="4"/>
    </row>
    <row r="387" spans="1:159" ht="15" customHeight="1">
      <c r="A387" s="6">
        <v>5</v>
      </c>
      <c r="B387" s="41" t="str">
        <f>VLOOKUP(Ruimtestaat[[#This Row],[Code]],Locaties[[Code]:[Locatie]],2,FALSE)</f>
        <v>De Windroos</v>
      </c>
      <c r="C387" s="41" t="str">
        <f>VLOOKUP(Ruimtestaat[[#This Row],[Code]],Locaties[#All],3,FALSE)</f>
        <v>Koningin Wilhelminalaan 2</v>
      </c>
      <c r="D387" s="41" t="str">
        <f>VLOOKUP(Ruimtestaat[[#This Row],[Code]],Locaties[#All],4,FALSE)</f>
        <v>Gorinchem</v>
      </c>
      <c r="E387" s="32"/>
      <c r="F387" s="32" t="s">
        <v>279</v>
      </c>
      <c r="G387" s="126">
        <v>111</v>
      </c>
      <c r="H387" s="42" t="s">
        <v>356</v>
      </c>
      <c r="I387" s="6">
        <v>4</v>
      </c>
      <c r="J387" s="42" t="str">
        <f>VLOOKUP(Ruimtestaat[[#This Row],[Ruimte code]],Ruimtegroepen[[#All],[Code]:[Ruimte omschrijving]],2,FALSE)</f>
        <v>Vergader/spreekkamers</v>
      </c>
      <c r="K387" s="32" t="s">
        <v>17</v>
      </c>
      <c r="L387" s="34" t="s">
        <v>6</v>
      </c>
      <c r="M387" s="124">
        <v>18.7</v>
      </c>
      <c r="N387" s="32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  <c r="BT387" s="4"/>
      <c r="BU387" s="4"/>
      <c r="BV387" s="4"/>
      <c r="BW387" s="4"/>
      <c r="BX387" s="4"/>
      <c r="BY387" s="4"/>
      <c r="BZ387" s="4"/>
      <c r="CA387" s="4"/>
      <c r="CB387" s="4"/>
      <c r="CC387" s="4"/>
      <c r="CD387" s="4"/>
      <c r="CE387" s="4"/>
      <c r="CF387" s="4"/>
      <c r="CG387" s="4"/>
      <c r="CH387" s="4"/>
      <c r="CI387" s="4"/>
      <c r="CJ387" s="4"/>
      <c r="CK387" s="4"/>
      <c r="CL387" s="4"/>
      <c r="CM387" s="4"/>
      <c r="CN387" s="4"/>
      <c r="CO387" s="4"/>
      <c r="CP387" s="4"/>
      <c r="CQ387" s="4"/>
      <c r="CR387" s="4"/>
      <c r="CS387" s="4"/>
      <c r="CT387" s="4"/>
      <c r="CU387" s="4"/>
      <c r="CV387" s="4"/>
      <c r="CW387" s="4"/>
      <c r="CX387" s="4"/>
      <c r="CY387" s="4"/>
      <c r="CZ387" s="4"/>
      <c r="DA387" s="4"/>
      <c r="DB387" s="4"/>
      <c r="DC387" s="4"/>
      <c r="DD387" s="4"/>
      <c r="DE387" s="4"/>
      <c r="DF387" s="4"/>
      <c r="DG387" s="4"/>
      <c r="DH387" s="4"/>
      <c r="DI387" s="4"/>
      <c r="DJ387" s="4"/>
      <c r="DK387" s="4"/>
      <c r="DL387" s="4"/>
      <c r="DM387" s="4"/>
      <c r="DN387" s="4"/>
      <c r="DO387" s="4"/>
      <c r="DP387" s="4"/>
      <c r="DQ387" s="4"/>
      <c r="DR387" s="4"/>
      <c r="DS387" s="4"/>
      <c r="DT387" s="4"/>
      <c r="DU387" s="4"/>
      <c r="DV387" s="4"/>
      <c r="DW387" s="4"/>
      <c r="DX387" s="4"/>
      <c r="DY387" s="4"/>
      <c r="DZ387" s="4"/>
      <c r="EA387" s="4"/>
      <c r="EB387" s="4"/>
      <c r="EC387" s="4"/>
      <c r="ED387" s="4"/>
      <c r="EE387" s="4"/>
      <c r="EF387" s="4"/>
      <c r="EG387" s="4"/>
      <c r="EH387" s="4"/>
      <c r="EI387" s="4"/>
      <c r="EJ387" s="4"/>
      <c r="EK387" s="4"/>
      <c r="EL387" s="4"/>
      <c r="EM387" s="4"/>
      <c r="EN387" s="4"/>
      <c r="EO387" s="4"/>
      <c r="EP387" s="4"/>
      <c r="EQ387" s="4"/>
      <c r="ER387" s="4"/>
      <c r="ES387" s="4"/>
      <c r="ET387" s="4"/>
      <c r="EU387" s="4"/>
      <c r="EV387" s="4"/>
      <c r="EW387" s="4"/>
      <c r="EX387" s="4"/>
      <c r="EY387" s="4"/>
      <c r="EZ387" s="4"/>
      <c r="FA387" s="4"/>
      <c r="FB387" s="4"/>
      <c r="FC387" s="4"/>
    </row>
    <row r="388" spans="1:159" ht="15" customHeight="1">
      <c r="A388" s="6">
        <v>5</v>
      </c>
      <c r="B388" s="41" t="str">
        <f>VLOOKUP(Ruimtestaat[[#This Row],[Code]],Locaties[[Code]:[Locatie]],2,FALSE)</f>
        <v>De Windroos</v>
      </c>
      <c r="C388" s="41" t="str">
        <f>VLOOKUP(Ruimtestaat[[#This Row],[Code]],Locaties[#All],3,FALSE)</f>
        <v>Koningin Wilhelminalaan 2</v>
      </c>
      <c r="D388" s="41" t="str">
        <f>VLOOKUP(Ruimtestaat[[#This Row],[Code]],Locaties[#All],4,FALSE)</f>
        <v>Gorinchem</v>
      </c>
      <c r="E388" s="32"/>
      <c r="F388" s="32" t="s">
        <v>279</v>
      </c>
      <c r="G388" s="126">
        <v>112</v>
      </c>
      <c r="H388" s="42" t="s">
        <v>276</v>
      </c>
      <c r="I388" s="6">
        <v>16</v>
      </c>
      <c r="J388" s="42" t="str">
        <f>VLOOKUP(Ruimtestaat[[#This Row],[Ruimte code]],Ruimtegroepen[[#All],[Code]:[Ruimte omschrijving]],2,FALSE)</f>
        <v>Leslokalen</v>
      </c>
      <c r="K388" s="32" t="s">
        <v>18</v>
      </c>
      <c r="L388" s="34" t="s">
        <v>124</v>
      </c>
      <c r="M388" s="124">
        <v>146.69999999999999</v>
      </c>
      <c r="N388" s="32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  <c r="BX388" s="4"/>
      <c r="BY388" s="4"/>
      <c r="BZ388" s="4"/>
      <c r="CA388" s="4"/>
      <c r="CB388" s="4"/>
      <c r="CC388" s="4"/>
      <c r="CD388" s="4"/>
      <c r="CE388" s="4"/>
      <c r="CF388" s="4"/>
      <c r="CG388" s="4"/>
      <c r="CH388" s="4"/>
      <c r="CI388" s="4"/>
      <c r="CJ388" s="4"/>
      <c r="CK388" s="4"/>
      <c r="CL388" s="4"/>
      <c r="CM388" s="4"/>
      <c r="CN388" s="4"/>
      <c r="CO388" s="4"/>
      <c r="CP388" s="4"/>
      <c r="CQ388" s="4"/>
      <c r="CR388" s="4"/>
      <c r="CS388" s="4"/>
      <c r="CT388" s="4"/>
      <c r="CU388" s="4"/>
      <c r="CV388" s="4"/>
      <c r="CW388" s="4"/>
      <c r="CX388" s="4"/>
      <c r="CY388" s="4"/>
      <c r="CZ388" s="4"/>
      <c r="DA388" s="4"/>
      <c r="DB388" s="4"/>
      <c r="DC388" s="4"/>
      <c r="DD388" s="4"/>
      <c r="DE388" s="4"/>
      <c r="DF388" s="4"/>
      <c r="DG388" s="4"/>
      <c r="DH388" s="4"/>
      <c r="DI388" s="4"/>
      <c r="DJ388" s="4"/>
      <c r="DK388" s="4"/>
      <c r="DL388" s="4"/>
      <c r="DM388" s="4"/>
      <c r="DN388" s="4"/>
      <c r="DO388" s="4"/>
      <c r="DP388" s="4"/>
      <c r="DQ388" s="4"/>
      <c r="DR388" s="4"/>
      <c r="DS388" s="4"/>
      <c r="DT388" s="4"/>
      <c r="DU388" s="4"/>
      <c r="DV388" s="4"/>
      <c r="DW388" s="4"/>
      <c r="DX388" s="4"/>
      <c r="DY388" s="4"/>
      <c r="DZ388" s="4"/>
      <c r="EA388" s="4"/>
      <c r="EB388" s="4"/>
      <c r="EC388" s="4"/>
      <c r="ED388" s="4"/>
      <c r="EE388" s="4"/>
      <c r="EF388" s="4"/>
      <c r="EG388" s="4"/>
      <c r="EH388" s="4"/>
      <c r="EI388" s="4"/>
      <c r="EJ388" s="4"/>
      <c r="EK388" s="4"/>
      <c r="EL388" s="4"/>
      <c r="EM388" s="4"/>
      <c r="EN388" s="4"/>
      <c r="EO388" s="4"/>
      <c r="EP388" s="4"/>
      <c r="EQ388" s="4"/>
      <c r="ER388" s="4"/>
      <c r="ES388" s="4"/>
      <c r="ET388" s="4"/>
      <c r="EU388" s="4"/>
      <c r="EV388" s="4"/>
      <c r="EW388" s="4"/>
      <c r="EX388" s="4"/>
      <c r="EY388" s="4"/>
      <c r="EZ388" s="4"/>
      <c r="FA388" s="4"/>
      <c r="FB388" s="4"/>
      <c r="FC388" s="4"/>
    </row>
    <row r="389" spans="1:159" ht="15" customHeight="1">
      <c r="A389" s="6">
        <v>5</v>
      </c>
      <c r="B389" s="41" t="str">
        <f>VLOOKUP(Ruimtestaat[[#This Row],[Code]],Locaties[[Code]:[Locatie]],2,FALSE)</f>
        <v>De Windroos</v>
      </c>
      <c r="C389" s="41" t="str">
        <f>VLOOKUP(Ruimtestaat[[#This Row],[Code]],Locaties[#All],3,FALSE)</f>
        <v>Koningin Wilhelminalaan 2</v>
      </c>
      <c r="D389" s="41" t="str">
        <f>VLOOKUP(Ruimtestaat[[#This Row],[Code]],Locaties[#All],4,FALSE)</f>
        <v>Gorinchem</v>
      </c>
      <c r="E389" s="32"/>
      <c r="F389" s="32" t="s">
        <v>279</v>
      </c>
      <c r="G389" s="126">
        <v>113</v>
      </c>
      <c r="H389" s="42" t="s">
        <v>276</v>
      </c>
      <c r="I389" s="6">
        <v>16</v>
      </c>
      <c r="J389" s="42" t="str">
        <f>VLOOKUP(Ruimtestaat[[#This Row],[Ruimte code]],Ruimtegroepen[[#All],[Code]:[Ruimte omschrijving]],2,FALSE)</f>
        <v>Leslokalen</v>
      </c>
      <c r="K389" s="32" t="s">
        <v>18</v>
      </c>
      <c r="L389" s="34" t="s">
        <v>124</v>
      </c>
      <c r="M389" s="124">
        <v>51.3</v>
      </c>
      <c r="N389" s="32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  <c r="BU389" s="4"/>
      <c r="BV389" s="4"/>
      <c r="BW389" s="4"/>
      <c r="BX389" s="4"/>
      <c r="BY389" s="4"/>
      <c r="BZ389" s="4"/>
      <c r="CA389" s="4"/>
      <c r="CB389" s="4"/>
      <c r="CC389" s="4"/>
      <c r="CD389" s="4"/>
      <c r="CE389" s="4"/>
      <c r="CF389" s="4"/>
      <c r="CG389" s="4"/>
      <c r="CH389" s="4"/>
      <c r="CI389" s="4"/>
      <c r="CJ389" s="4"/>
      <c r="CK389" s="4"/>
      <c r="CL389" s="4"/>
      <c r="CM389" s="4"/>
      <c r="CN389" s="4"/>
      <c r="CO389" s="4"/>
      <c r="CP389" s="4"/>
      <c r="CQ389" s="4"/>
      <c r="CR389" s="4"/>
      <c r="CS389" s="4"/>
      <c r="CT389" s="4"/>
      <c r="CU389" s="4"/>
      <c r="CV389" s="4"/>
      <c r="CW389" s="4"/>
      <c r="CX389" s="4"/>
      <c r="CY389" s="4"/>
      <c r="CZ389" s="4"/>
      <c r="DA389" s="4"/>
      <c r="DB389" s="4"/>
      <c r="DC389" s="4"/>
      <c r="DD389" s="4"/>
      <c r="DE389" s="4"/>
      <c r="DF389" s="4"/>
      <c r="DG389" s="4"/>
      <c r="DH389" s="4"/>
      <c r="DI389" s="4"/>
      <c r="DJ389" s="4"/>
      <c r="DK389" s="4"/>
      <c r="DL389" s="4"/>
      <c r="DM389" s="4"/>
      <c r="DN389" s="4"/>
      <c r="DO389" s="4"/>
      <c r="DP389" s="4"/>
      <c r="DQ389" s="4"/>
      <c r="DR389" s="4"/>
      <c r="DS389" s="4"/>
      <c r="DT389" s="4"/>
      <c r="DU389" s="4"/>
      <c r="DV389" s="4"/>
      <c r="DW389" s="4"/>
      <c r="DX389" s="4"/>
      <c r="DY389" s="4"/>
      <c r="DZ389" s="4"/>
      <c r="EA389" s="4"/>
      <c r="EB389" s="4"/>
      <c r="EC389" s="4"/>
      <c r="ED389" s="4"/>
      <c r="EE389" s="4"/>
      <c r="EF389" s="4"/>
      <c r="EG389" s="4"/>
      <c r="EH389" s="4"/>
      <c r="EI389" s="4"/>
      <c r="EJ389" s="4"/>
      <c r="EK389" s="4"/>
      <c r="EL389" s="4"/>
      <c r="EM389" s="4"/>
      <c r="EN389" s="4"/>
      <c r="EO389" s="4"/>
      <c r="EP389" s="4"/>
      <c r="EQ389" s="4"/>
      <c r="ER389" s="4"/>
      <c r="ES389" s="4"/>
      <c r="ET389" s="4"/>
      <c r="EU389" s="4"/>
      <c r="EV389" s="4"/>
      <c r="EW389" s="4"/>
      <c r="EX389" s="4"/>
      <c r="EY389" s="4"/>
      <c r="EZ389" s="4"/>
      <c r="FA389" s="4"/>
      <c r="FB389" s="4"/>
      <c r="FC389" s="4"/>
    </row>
    <row r="390" spans="1:159" ht="15" customHeight="1">
      <c r="A390" s="6">
        <v>5</v>
      </c>
      <c r="B390" s="41" t="str">
        <f>VLOOKUP(Ruimtestaat[[#This Row],[Code]],Locaties[[Code]:[Locatie]],2,FALSE)</f>
        <v>De Windroos</v>
      </c>
      <c r="C390" s="41" t="str">
        <f>VLOOKUP(Ruimtestaat[[#This Row],[Code]],Locaties[#All],3,FALSE)</f>
        <v>Koningin Wilhelminalaan 2</v>
      </c>
      <c r="D390" s="41" t="str">
        <f>VLOOKUP(Ruimtestaat[[#This Row],[Code]],Locaties[#All],4,FALSE)</f>
        <v>Gorinchem</v>
      </c>
      <c r="E390" s="32"/>
      <c r="F390" s="32" t="s">
        <v>279</v>
      </c>
      <c r="G390" s="126" t="s">
        <v>360</v>
      </c>
      <c r="H390" s="42" t="s">
        <v>351</v>
      </c>
      <c r="I390" s="6">
        <v>10</v>
      </c>
      <c r="J390" s="42" t="str">
        <f>VLOOKUP(Ruimtestaat[[#This Row],[Ruimte code]],Ruimtegroepen[[#All],[Code]:[Ruimte omschrijving]],2,FALSE)</f>
        <v>Trappenhuizen/lift</v>
      </c>
      <c r="K390" s="32" t="s">
        <v>18</v>
      </c>
      <c r="L390" s="34" t="s">
        <v>124</v>
      </c>
      <c r="M390" s="124">
        <v>3.6</v>
      </c>
      <c r="N390" s="32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  <c r="BT390" s="4"/>
      <c r="BU390" s="4"/>
      <c r="BV390" s="4"/>
      <c r="BW390" s="4"/>
      <c r="BX390" s="4"/>
      <c r="BY390" s="4"/>
      <c r="BZ390" s="4"/>
      <c r="CA390" s="4"/>
      <c r="CB390" s="4"/>
      <c r="CC390" s="4"/>
      <c r="CD390" s="4"/>
      <c r="CE390" s="4"/>
      <c r="CF390" s="4"/>
      <c r="CG390" s="4"/>
      <c r="CH390" s="4"/>
      <c r="CI390" s="4"/>
      <c r="CJ390" s="4"/>
      <c r="CK390" s="4"/>
      <c r="CL390" s="4"/>
      <c r="CM390" s="4"/>
      <c r="CN390" s="4"/>
      <c r="CO390" s="4"/>
      <c r="CP390" s="4"/>
      <c r="CQ390" s="4"/>
      <c r="CR390" s="4"/>
      <c r="CS390" s="4"/>
      <c r="CT390" s="4"/>
      <c r="CU390" s="4"/>
      <c r="CV390" s="4"/>
      <c r="CW390" s="4"/>
      <c r="CX390" s="4"/>
      <c r="CY390" s="4"/>
      <c r="CZ390" s="4"/>
      <c r="DA390" s="4"/>
      <c r="DB390" s="4"/>
      <c r="DC390" s="4"/>
      <c r="DD390" s="4"/>
      <c r="DE390" s="4"/>
      <c r="DF390" s="4"/>
      <c r="DG390" s="4"/>
      <c r="DH390" s="4"/>
      <c r="DI390" s="4"/>
      <c r="DJ390" s="4"/>
      <c r="DK390" s="4"/>
      <c r="DL390" s="4"/>
      <c r="DM390" s="4"/>
      <c r="DN390" s="4"/>
      <c r="DO390" s="4"/>
      <c r="DP390" s="4"/>
      <c r="DQ390" s="4"/>
      <c r="DR390" s="4"/>
      <c r="DS390" s="4"/>
      <c r="DT390" s="4"/>
      <c r="DU390" s="4"/>
      <c r="DV390" s="4"/>
      <c r="DW390" s="4"/>
      <c r="DX390" s="4"/>
      <c r="DY390" s="4"/>
      <c r="DZ390" s="4"/>
      <c r="EA390" s="4"/>
      <c r="EB390" s="4"/>
      <c r="EC390" s="4"/>
      <c r="ED390" s="4"/>
      <c r="EE390" s="4"/>
      <c r="EF390" s="4"/>
      <c r="EG390" s="4"/>
      <c r="EH390" s="4"/>
      <c r="EI390" s="4"/>
      <c r="EJ390" s="4"/>
      <c r="EK390" s="4"/>
      <c r="EL390" s="4"/>
      <c r="EM390" s="4"/>
      <c r="EN390" s="4"/>
      <c r="EO390" s="4"/>
      <c r="EP390" s="4"/>
      <c r="EQ390" s="4"/>
      <c r="ER390" s="4"/>
      <c r="ES390" s="4"/>
      <c r="ET390" s="4"/>
      <c r="EU390" s="4"/>
      <c r="EV390" s="4"/>
      <c r="EW390" s="4"/>
      <c r="EX390" s="4"/>
      <c r="EY390" s="4"/>
      <c r="EZ390" s="4"/>
      <c r="FA390" s="4"/>
      <c r="FB390" s="4"/>
      <c r="FC390" s="4"/>
    </row>
    <row r="391" spans="1:159" ht="15" customHeight="1">
      <c r="A391" s="6">
        <v>5</v>
      </c>
      <c r="B391" s="41" t="str">
        <f>VLOOKUP(Ruimtestaat[[#This Row],[Code]],Locaties[[Code]:[Locatie]],2,FALSE)</f>
        <v>De Windroos</v>
      </c>
      <c r="C391" s="41" t="str">
        <f>VLOOKUP(Ruimtestaat[[#This Row],[Code]],Locaties[#All],3,FALSE)</f>
        <v>Koningin Wilhelminalaan 2</v>
      </c>
      <c r="D391" s="41" t="str">
        <f>VLOOKUP(Ruimtestaat[[#This Row],[Code]],Locaties[#All],4,FALSE)</f>
        <v>Gorinchem</v>
      </c>
      <c r="E391" s="32"/>
      <c r="F391" s="32" t="s">
        <v>279</v>
      </c>
      <c r="G391" s="126">
        <v>115</v>
      </c>
      <c r="H391" s="42" t="s">
        <v>276</v>
      </c>
      <c r="I391" s="6">
        <v>16</v>
      </c>
      <c r="J391" s="42" t="str">
        <f>VLOOKUP(Ruimtestaat[[#This Row],[Ruimte code]],Ruimtegroepen[[#All],[Code]:[Ruimte omschrijving]],2,FALSE)</f>
        <v>Leslokalen</v>
      </c>
      <c r="K391" s="32" t="s">
        <v>18</v>
      </c>
      <c r="L391" s="34" t="s">
        <v>124</v>
      </c>
      <c r="M391" s="124">
        <v>67.400000000000006</v>
      </c>
      <c r="N391" s="32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  <c r="BT391" s="4"/>
      <c r="BU391" s="4"/>
      <c r="BV391" s="4"/>
      <c r="BW391" s="4"/>
      <c r="BX391" s="4"/>
      <c r="BY391" s="4"/>
      <c r="BZ391" s="4"/>
      <c r="CA391" s="4"/>
      <c r="CB391" s="4"/>
      <c r="CC391" s="4"/>
      <c r="CD391" s="4"/>
      <c r="CE391" s="4"/>
      <c r="CF391" s="4"/>
      <c r="CG391" s="4"/>
      <c r="CH391" s="4"/>
      <c r="CI391" s="4"/>
      <c r="CJ391" s="4"/>
      <c r="CK391" s="4"/>
      <c r="CL391" s="4"/>
      <c r="CM391" s="4"/>
      <c r="CN391" s="4"/>
      <c r="CO391" s="4"/>
      <c r="CP391" s="4"/>
      <c r="CQ391" s="4"/>
      <c r="CR391" s="4"/>
      <c r="CS391" s="4"/>
      <c r="CT391" s="4"/>
      <c r="CU391" s="4"/>
      <c r="CV391" s="4"/>
      <c r="CW391" s="4"/>
      <c r="CX391" s="4"/>
      <c r="CY391" s="4"/>
      <c r="CZ391" s="4"/>
      <c r="DA391" s="4"/>
      <c r="DB391" s="4"/>
      <c r="DC391" s="4"/>
      <c r="DD391" s="4"/>
      <c r="DE391" s="4"/>
      <c r="DF391" s="4"/>
      <c r="DG391" s="4"/>
      <c r="DH391" s="4"/>
      <c r="DI391" s="4"/>
      <c r="DJ391" s="4"/>
      <c r="DK391" s="4"/>
      <c r="DL391" s="4"/>
      <c r="DM391" s="4"/>
      <c r="DN391" s="4"/>
      <c r="DO391" s="4"/>
      <c r="DP391" s="4"/>
      <c r="DQ391" s="4"/>
      <c r="DR391" s="4"/>
      <c r="DS391" s="4"/>
      <c r="DT391" s="4"/>
      <c r="DU391" s="4"/>
      <c r="DV391" s="4"/>
      <c r="DW391" s="4"/>
      <c r="DX391" s="4"/>
      <c r="DY391" s="4"/>
      <c r="DZ391" s="4"/>
      <c r="EA391" s="4"/>
      <c r="EB391" s="4"/>
      <c r="EC391" s="4"/>
      <c r="ED391" s="4"/>
      <c r="EE391" s="4"/>
      <c r="EF391" s="4"/>
      <c r="EG391" s="4"/>
      <c r="EH391" s="4"/>
      <c r="EI391" s="4"/>
      <c r="EJ391" s="4"/>
      <c r="EK391" s="4"/>
      <c r="EL391" s="4"/>
      <c r="EM391" s="4"/>
      <c r="EN391" s="4"/>
      <c r="EO391" s="4"/>
      <c r="EP391" s="4"/>
      <c r="EQ391" s="4"/>
      <c r="ER391" s="4"/>
      <c r="ES391" s="4"/>
      <c r="ET391" s="4"/>
      <c r="EU391" s="4"/>
      <c r="EV391" s="4"/>
      <c r="EW391" s="4"/>
      <c r="EX391" s="4"/>
      <c r="EY391" s="4"/>
      <c r="EZ391" s="4"/>
      <c r="FA391" s="4"/>
      <c r="FB391" s="4"/>
      <c r="FC391" s="4"/>
    </row>
    <row r="392" spans="1:159" ht="15" customHeight="1">
      <c r="A392" s="6">
        <v>5</v>
      </c>
      <c r="B392" s="41" t="str">
        <f>VLOOKUP(Ruimtestaat[[#This Row],[Code]],Locaties[[Code]:[Locatie]],2,FALSE)</f>
        <v>De Windroos</v>
      </c>
      <c r="C392" s="41" t="str">
        <f>VLOOKUP(Ruimtestaat[[#This Row],[Code]],Locaties[#All],3,FALSE)</f>
        <v>Koningin Wilhelminalaan 2</v>
      </c>
      <c r="D392" s="41" t="str">
        <f>VLOOKUP(Ruimtestaat[[#This Row],[Code]],Locaties[#All],4,FALSE)</f>
        <v>Gorinchem</v>
      </c>
      <c r="E392" s="32"/>
      <c r="F392" s="32" t="s">
        <v>279</v>
      </c>
      <c r="G392" s="126">
        <v>116</v>
      </c>
      <c r="H392" s="42" t="s">
        <v>351</v>
      </c>
      <c r="I392" s="6">
        <v>10</v>
      </c>
      <c r="J392" s="42" t="str">
        <f>VLOOKUP(Ruimtestaat[[#This Row],[Ruimte code]],Ruimtegroepen[[#All],[Code]:[Ruimte omschrijving]],2,FALSE)</f>
        <v>Trappenhuizen/lift</v>
      </c>
      <c r="K392" s="32" t="s">
        <v>19</v>
      </c>
      <c r="L392" s="34" t="s">
        <v>28</v>
      </c>
      <c r="M392" s="124">
        <v>35.799999999999997</v>
      </c>
      <c r="N392" s="32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  <c r="BU392" s="4"/>
      <c r="BV392" s="4"/>
      <c r="BW392" s="4"/>
      <c r="BX392" s="4"/>
      <c r="BY392" s="4"/>
      <c r="BZ392" s="4"/>
      <c r="CA392" s="4"/>
      <c r="CB392" s="4"/>
      <c r="CC392" s="4"/>
      <c r="CD392" s="4"/>
      <c r="CE392" s="4"/>
      <c r="CF392" s="4"/>
      <c r="CG392" s="4"/>
      <c r="CH392" s="4"/>
      <c r="CI392" s="4"/>
      <c r="CJ392" s="4"/>
      <c r="CK392" s="4"/>
      <c r="CL392" s="4"/>
      <c r="CM392" s="4"/>
      <c r="CN392" s="4"/>
      <c r="CO392" s="4"/>
      <c r="CP392" s="4"/>
      <c r="CQ392" s="4"/>
      <c r="CR392" s="4"/>
      <c r="CS392" s="4"/>
      <c r="CT392" s="4"/>
      <c r="CU392" s="4"/>
      <c r="CV392" s="4"/>
      <c r="CW392" s="4"/>
      <c r="CX392" s="4"/>
      <c r="CY392" s="4"/>
      <c r="CZ392" s="4"/>
      <c r="DA392" s="4"/>
      <c r="DB392" s="4"/>
      <c r="DC392" s="4"/>
      <c r="DD392" s="4"/>
      <c r="DE392" s="4"/>
      <c r="DF392" s="4"/>
      <c r="DG392" s="4"/>
      <c r="DH392" s="4"/>
      <c r="DI392" s="4"/>
      <c r="DJ392" s="4"/>
      <c r="DK392" s="4"/>
      <c r="DL392" s="4"/>
      <c r="DM392" s="4"/>
      <c r="DN392" s="4"/>
      <c r="DO392" s="4"/>
      <c r="DP392" s="4"/>
      <c r="DQ392" s="4"/>
      <c r="DR392" s="4"/>
      <c r="DS392" s="4"/>
      <c r="DT392" s="4"/>
      <c r="DU392" s="4"/>
      <c r="DV392" s="4"/>
      <c r="DW392" s="4"/>
      <c r="DX392" s="4"/>
      <c r="DY392" s="4"/>
      <c r="DZ392" s="4"/>
      <c r="EA392" s="4"/>
      <c r="EB392" s="4"/>
      <c r="EC392" s="4"/>
      <c r="ED392" s="4"/>
      <c r="EE392" s="4"/>
      <c r="EF392" s="4"/>
      <c r="EG392" s="4"/>
      <c r="EH392" s="4"/>
      <c r="EI392" s="4"/>
      <c r="EJ392" s="4"/>
      <c r="EK392" s="4"/>
      <c r="EL392" s="4"/>
      <c r="EM392" s="4"/>
      <c r="EN392" s="4"/>
      <c r="EO392" s="4"/>
      <c r="EP392" s="4"/>
      <c r="EQ392" s="4"/>
      <c r="ER392" s="4"/>
      <c r="ES392" s="4"/>
      <c r="ET392" s="4"/>
      <c r="EU392" s="4"/>
      <c r="EV392" s="4"/>
      <c r="EW392" s="4"/>
      <c r="EX392" s="4"/>
      <c r="EY392" s="4"/>
      <c r="EZ392" s="4"/>
      <c r="FA392" s="4"/>
      <c r="FB392" s="4"/>
      <c r="FC392" s="4"/>
    </row>
    <row r="393" spans="1:159" ht="15" customHeight="1">
      <c r="A393" s="6">
        <v>5</v>
      </c>
      <c r="B393" s="41" t="str">
        <f>VLOOKUP(Ruimtestaat[[#This Row],[Code]],Locaties[[Code]:[Locatie]],2,FALSE)</f>
        <v>De Windroos</v>
      </c>
      <c r="C393" s="41" t="str">
        <f>VLOOKUP(Ruimtestaat[[#This Row],[Code]],Locaties[#All],3,FALSE)</f>
        <v>Koningin Wilhelminalaan 2</v>
      </c>
      <c r="D393" s="41" t="str">
        <f>VLOOKUP(Ruimtestaat[[#This Row],[Code]],Locaties[#All],4,FALSE)</f>
        <v>Gorinchem</v>
      </c>
      <c r="E393" s="32"/>
      <c r="F393" s="32" t="s">
        <v>279</v>
      </c>
      <c r="G393" s="126">
        <v>117</v>
      </c>
      <c r="H393" s="42" t="s">
        <v>131</v>
      </c>
      <c r="I393" s="6">
        <v>4</v>
      </c>
      <c r="J393" s="42" t="str">
        <f>VLOOKUP(Ruimtestaat[[#This Row],[Ruimte code]],Ruimtegroepen[[#All],[Code]:[Ruimte omschrijving]],2,FALSE)</f>
        <v>Vergader/spreekkamers</v>
      </c>
      <c r="K393" s="32" t="s">
        <v>20</v>
      </c>
      <c r="L393" s="34" t="s">
        <v>29</v>
      </c>
      <c r="M393" s="124">
        <v>4.7</v>
      </c>
      <c r="N393" s="32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  <c r="BX393" s="4"/>
      <c r="BY393" s="4"/>
      <c r="BZ393" s="4"/>
      <c r="CA393" s="4"/>
      <c r="CB393" s="4"/>
      <c r="CC393" s="4"/>
      <c r="CD393" s="4"/>
      <c r="CE393" s="4"/>
      <c r="CF393" s="4"/>
      <c r="CG393" s="4"/>
      <c r="CH393" s="4"/>
      <c r="CI393" s="4"/>
      <c r="CJ393" s="4"/>
      <c r="CK393" s="4"/>
      <c r="CL393" s="4"/>
      <c r="CM393" s="4"/>
      <c r="CN393" s="4"/>
      <c r="CO393" s="4"/>
      <c r="CP393" s="4"/>
      <c r="CQ393" s="4"/>
      <c r="CR393" s="4"/>
      <c r="CS393" s="4"/>
      <c r="CT393" s="4"/>
      <c r="CU393" s="4"/>
      <c r="CV393" s="4"/>
      <c r="CW393" s="4"/>
      <c r="CX393" s="4"/>
      <c r="CY393" s="4"/>
      <c r="CZ393" s="4"/>
      <c r="DA393" s="4"/>
      <c r="DB393" s="4"/>
      <c r="DC393" s="4"/>
      <c r="DD393" s="4"/>
      <c r="DE393" s="4"/>
      <c r="DF393" s="4"/>
      <c r="DG393" s="4"/>
      <c r="DH393" s="4"/>
      <c r="DI393" s="4"/>
      <c r="DJ393" s="4"/>
      <c r="DK393" s="4"/>
      <c r="DL393" s="4"/>
      <c r="DM393" s="4"/>
      <c r="DN393" s="4"/>
      <c r="DO393" s="4"/>
      <c r="DP393" s="4"/>
      <c r="DQ393" s="4"/>
      <c r="DR393" s="4"/>
      <c r="DS393" s="4"/>
      <c r="DT393" s="4"/>
      <c r="DU393" s="4"/>
      <c r="DV393" s="4"/>
      <c r="DW393" s="4"/>
      <c r="DX393" s="4"/>
      <c r="DY393" s="4"/>
      <c r="DZ393" s="4"/>
      <c r="EA393" s="4"/>
      <c r="EB393" s="4"/>
      <c r="EC393" s="4"/>
      <c r="ED393" s="4"/>
      <c r="EE393" s="4"/>
      <c r="EF393" s="4"/>
      <c r="EG393" s="4"/>
      <c r="EH393" s="4"/>
      <c r="EI393" s="4"/>
      <c r="EJ393" s="4"/>
      <c r="EK393" s="4"/>
      <c r="EL393" s="4"/>
      <c r="EM393" s="4"/>
      <c r="EN393" s="4"/>
      <c r="EO393" s="4"/>
      <c r="EP393" s="4"/>
      <c r="EQ393" s="4"/>
      <c r="ER393" s="4"/>
      <c r="ES393" s="4"/>
      <c r="ET393" s="4"/>
      <c r="EU393" s="4"/>
      <c r="EV393" s="4"/>
      <c r="EW393" s="4"/>
      <c r="EX393" s="4"/>
      <c r="EY393" s="4"/>
      <c r="EZ393" s="4"/>
      <c r="FA393" s="4"/>
      <c r="FB393" s="4"/>
      <c r="FC393" s="4"/>
    </row>
    <row r="394" spans="1:159" ht="15" customHeight="1">
      <c r="A394" s="6">
        <v>5</v>
      </c>
      <c r="B394" s="41" t="str">
        <f>VLOOKUP(Ruimtestaat[[#This Row],[Code]],Locaties[[Code]:[Locatie]],2,FALSE)</f>
        <v>De Windroos</v>
      </c>
      <c r="C394" s="41" t="str">
        <f>VLOOKUP(Ruimtestaat[[#This Row],[Code]],Locaties[#All],3,FALSE)</f>
        <v>Koningin Wilhelminalaan 2</v>
      </c>
      <c r="D394" s="41" t="str">
        <f>VLOOKUP(Ruimtestaat[[#This Row],[Code]],Locaties[#All],4,FALSE)</f>
        <v>Gorinchem</v>
      </c>
      <c r="E394" s="32"/>
      <c r="F394" s="32" t="s">
        <v>279</v>
      </c>
      <c r="G394" s="126">
        <v>118</v>
      </c>
      <c r="H394" s="42" t="s">
        <v>357</v>
      </c>
      <c r="I394" s="6">
        <v>5</v>
      </c>
      <c r="J394" s="42" t="str">
        <f>VLOOKUP(Ruimtestaat[[#This Row],[Ruimte code]],Ruimtegroepen[[#All],[Code]:[Ruimte omschrijving]],2,FALSE)</f>
        <v>Sanitair</v>
      </c>
      <c r="K394" s="32" t="s">
        <v>19</v>
      </c>
      <c r="L394" s="34" t="s">
        <v>28</v>
      </c>
      <c r="M394" s="124">
        <v>4.7</v>
      </c>
      <c r="N394" s="32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  <c r="BX394" s="4"/>
      <c r="BY394" s="4"/>
      <c r="BZ394" s="4"/>
      <c r="CA394" s="4"/>
      <c r="CB394" s="4"/>
      <c r="CC394" s="4"/>
      <c r="CD394" s="4"/>
      <c r="CE394" s="4"/>
      <c r="CF394" s="4"/>
      <c r="CG394" s="4"/>
      <c r="CH394" s="4"/>
      <c r="CI394" s="4"/>
      <c r="CJ394" s="4"/>
      <c r="CK394" s="4"/>
      <c r="CL394" s="4"/>
      <c r="CM394" s="4"/>
      <c r="CN394" s="4"/>
      <c r="CO394" s="4"/>
      <c r="CP394" s="4"/>
      <c r="CQ394" s="4"/>
      <c r="CR394" s="4"/>
      <c r="CS394" s="4"/>
      <c r="CT394" s="4"/>
      <c r="CU394" s="4"/>
      <c r="CV394" s="4"/>
      <c r="CW394" s="4"/>
      <c r="CX394" s="4"/>
      <c r="CY394" s="4"/>
      <c r="CZ394" s="4"/>
      <c r="DA394" s="4"/>
      <c r="DB394" s="4"/>
      <c r="DC394" s="4"/>
      <c r="DD394" s="4"/>
      <c r="DE394" s="4"/>
      <c r="DF394" s="4"/>
      <c r="DG394" s="4"/>
      <c r="DH394" s="4"/>
      <c r="DI394" s="4"/>
      <c r="DJ394" s="4"/>
      <c r="DK394" s="4"/>
      <c r="DL394" s="4"/>
      <c r="DM394" s="4"/>
      <c r="DN394" s="4"/>
      <c r="DO394" s="4"/>
      <c r="DP394" s="4"/>
      <c r="DQ394" s="4"/>
      <c r="DR394" s="4"/>
      <c r="DS394" s="4"/>
      <c r="DT394" s="4"/>
      <c r="DU394" s="4"/>
      <c r="DV394" s="4"/>
      <c r="DW394" s="4"/>
      <c r="DX394" s="4"/>
      <c r="DY394" s="4"/>
      <c r="DZ394" s="4"/>
      <c r="EA394" s="4"/>
      <c r="EB394" s="4"/>
      <c r="EC394" s="4"/>
      <c r="ED394" s="4"/>
      <c r="EE394" s="4"/>
      <c r="EF394" s="4"/>
      <c r="EG394" s="4"/>
      <c r="EH394" s="4"/>
      <c r="EI394" s="4"/>
      <c r="EJ394" s="4"/>
      <c r="EK394" s="4"/>
      <c r="EL394" s="4"/>
      <c r="EM394" s="4"/>
      <c r="EN394" s="4"/>
      <c r="EO394" s="4"/>
      <c r="EP394" s="4"/>
      <c r="EQ394" s="4"/>
      <c r="ER394" s="4"/>
      <c r="ES394" s="4"/>
      <c r="ET394" s="4"/>
      <c r="EU394" s="4"/>
      <c r="EV394" s="4"/>
      <c r="EW394" s="4"/>
      <c r="EX394" s="4"/>
      <c r="EY394" s="4"/>
      <c r="EZ394" s="4"/>
      <c r="FA394" s="4"/>
      <c r="FB394" s="4"/>
      <c r="FC394" s="4"/>
    </row>
    <row r="395" spans="1:159" ht="15" customHeight="1">
      <c r="A395" s="6">
        <v>5</v>
      </c>
      <c r="B395" s="41" t="str">
        <f>VLOOKUP(Ruimtestaat[[#This Row],[Code]],Locaties[[Code]:[Locatie]],2,FALSE)</f>
        <v>De Windroos</v>
      </c>
      <c r="C395" s="41" t="str">
        <f>VLOOKUP(Ruimtestaat[[#This Row],[Code]],Locaties[#All],3,FALSE)</f>
        <v>Koningin Wilhelminalaan 2</v>
      </c>
      <c r="D395" s="41" t="str">
        <f>VLOOKUP(Ruimtestaat[[#This Row],[Code]],Locaties[#All],4,FALSE)</f>
        <v>Gorinchem</v>
      </c>
      <c r="E395" s="32"/>
      <c r="F395" s="32" t="s">
        <v>279</v>
      </c>
      <c r="G395" s="126">
        <v>120</v>
      </c>
      <c r="H395" s="42" t="s">
        <v>276</v>
      </c>
      <c r="I395" s="6">
        <v>16</v>
      </c>
      <c r="J395" s="42" t="str">
        <f>VLOOKUP(Ruimtestaat[[#This Row],[Ruimte code]],Ruimtegroepen[[#All],[Code]:[Ruimte omschrijving]],2,FALSE)</f>
        <v>Leslokalen</v>
      </c>
      <c r="K395" s="32" t="s">
        <v>18</v>
      </c>
      <c r="L395" s="34" t="s">
        <v>124</v>
      </c>
      <c r="M395" s="124">
        <v>75.3</v>
      </c>
      <c r="N395" s="32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4"/>
      <c r="BW395" s="4"/>
      <c r="BX395" s="4"/>
      <c r="BY395" s="4"/>
      <c r="BZ395" s="4"/>
      <c r="CA395" s="4"/>
      <c r="CB395" s="4"/>
      <c r="CC395" s="4"/>
      <c r="CD395" s="4"/>
      <c r="CE395" s="4"/>
      <c r="CF395" s="4"/>
      <c r="CG395" s="4"/>
      <c r="CH395" s="4"/>
      <c r="CI395" s="4"/>
      <c r="CJ395" s="4"/>
      <c r="CK395" s="4"/>
      <c r="CL395" s="4"/>
      <c r="CM395" s="4"/>
      <c r="CN395" s="4"/>
      <c r="CO395" s="4"/>
      <c r="CP395" s="4"/>
      <c r="CQ395" s="4"/>
      <c r="CR395" s="4"/>
      <c r="CS395" s="4"/>
      <c r="CT395" s="4"/>
      <c r="CU395" s="4"/>
      <c r="CV395" s="4"/>
      <c r="CW395" s="4"/>
      <c r="CX395" s="4"/>
      <c r="CY395" s="4"/>
      <c r="CZ395" s="4"/>
      <c r="DA395" s="4"/>
      <c r="DB395" s="4"/>
      <c r="DC395" s="4"/>
      <c r="DD395" s="4"/>
      <c r="DE395" s="4"/>
      <c r="DF395" s="4"/>
      <c r="DG395" s="4"/>
      <c r="DH395" s="4"/>
      <c r="DI395" s="4"/>
      <c r="DJ395" s="4"/>
      <c r="DK395" s="4"/>
      <c r="DL395" s="4"/>
      <c r="DM395" s="4"/>
      <c r="DN395" s="4"/>
      <c r="DO395" s="4"/>
      <c r="DP395" s="4"/>
      <c r="DQ395" s="4"/>
      <c r="DR395" s="4"/>
      <c r="DS395" s="4"/>
      <c r="DT395" s="4"/>
      <c r="DU395" s="4"/>
      <c r="DV395" s="4"/>
      <c r="DW395" s="4"/>
      <c r="DX395" s="4"/>
      <c r="DY395" s="4"/>
      <c r="DZ395" s="4"/>
      <c r="EA395" s="4"/>
      <c r="EB395" s="4"/>
      <c r="EC395" s="4"/>
      <c r="ED395" s="4"/>
      <c r="EE395" s="4"/>
      <c r="EF395" s="4"/>
      <c r="EG395" s="4"/>
      <c r="EH395" s="4"/>
      <c r="EI395" s="4"/>
      <c r="EJ395" s="4"/>
      <c r="EK395" s="4"/>
      <c r="EL395" s="4"/>
      <c r="EM395" s="4"/>
      <c r="EN395" s="4"/>
      <c r="EO395" s="4"/>
      <c r="EP395" s="4"/>
      <c r="EQ395" s="4"/>
      <c r="ER395" s="4"/>
      <c r="ES395" s="4"/>
      <c r="ET395" s="4"/>
      <c r="EU395" s="4"/>
      <c r="EV395" s="4"/>
      <c r="EW395" s="4"/>
      <c r="EX395" s="4"/>
      <c r="EY395" s="4"/>
      <c r="EZ395" s="4"/>
      <c r="FA395" s="4"/>
      <c r="FB395" s="4"/>
      <c r="FC395" s="4"/>
    </row>
    <row r="396" spans="1:159" ht="15" customHeight="1">
      <c r="A396" s="6">
        <v>5</v>
      </c>
      <c r="B396" s="41" t="str">
        <f>VLOOKUP(Ruimtestaat[[#This Row],[Code]],Locaties[[Code]:[Locatie]],2,FALSE)</f>
        <v>De Windroos</v>
      </c>
      <c r="C396" s="41" t="str">
        <f>VLOOKUP(Ruimtestaat[[#This Row],[Code]],Locaties[#All],3,FALSE)</f>
        <v>Koningin Wilhelminalaan 2</v>
      </c>
      <c r="D396" s="41" t="str">
        <f>VLOOKUP(Ruimtestaat[[#This Row],[Code]],Locaties[#All],4,FALSE)</f>
        <v>Gorinchem</v>
      </c>
      <c r="E396" s="32"/>
      <c r="F396" s="32" t="s">
        <v>279</v>
      </c>
      <c r="G396" s="126">
        <v>121</v>
      </c>
      <c r="H396" s="42" t="s">
        <v>136</v>
      </c>
      <c r="I396" s="6">
        <v>2</v>
      </c>
      <c r="J396" s="42" t="str">
        <f>VLOOKUP(Ruimtestaat[[#This Row],[Ruimte code]],Ruimtegroepen[[#All],[Code]:[Ruimte omschrijving]],2,FALSE)</f>
        <v>Kantoren</v>
      </c>
      <c r="K396" s="32" t="s">
        <v>20</v>
      </c>
      <c r="L396" s="34" t="s">
        <v>29</v>
      </c>
      <c r="M396" s="124">
        <v>17.2</v>
      </c>
      <c r="N396" s="32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  <c r="BP396" s="4"/>
      <c r="BQ396" s="4"/>
      <c r="BR396" s="4"/>
      <c r="BS396" s="4"/>
      <c r="BT396" s="4"/>
      <c r="BU396" s="4"/>
      <c r="BV396" s="4"/>
      <c r="BW396" s="4"/>
      <c r="BX396" s="4"/>
      <c r="BY396" s="4"/>
      <c r="BZ396" s="4"/>
      <c r="CA396" s="4"/>
      <c r="CB396" s="4"/>
      <c r="CC396" s="4"/>
      <c r="CD396" s="4"/>
      <c r="CE396" s="4"/>
      <c r="CF396" s="4"/>
      <c r="CG396" s="4"/>
      <c r="CH396" s="4"/>
      <c r="CI396" s="4"/>
      <c r="CJ396" s="4"/>
      <c r="CK396" s="4"/>
      <c r="CL396" s="4"/>
      <c r="CM396" s="4"/>
      <c r="CN396" s="4"/>
      <c r="CO396" s="4"/>
      <c r="CP396" s="4"/>
      <c r="CQ396" s="4"/>
      <c r="CR396" s="4"/>
      <c r="CS396" s="4"/>
      <c r="CT396" s="4"/>
      <c r="CU396" s="4"/>
      <c r="CV396" s="4"/>
      <c r="CW396" s="4"/>
      <c r="CX396" s="4"/>
      <c r="CY396" s="4"/>
      <c r="CZ396" s="4"/>
      <c r="DA396" s="4"/>
      <c r="DB396" s="4"/>
      <c r="DC396" s="4"/>
      <c r="DD396" s="4"/>
      <c r="DE396" s="4"/>
      <c r="DF396" s="4"/>
      <c r="DG396" s="4"/>
      <c r="DH396" s="4"/>
      <c r="DI396" s="4"/>
      <c r="DJ396" s="4"/>
      <c r="DK396" s="4"/>
      <c r="DL396" s="4"/>
      <c r="DM396" s="4"/>
      <c r="DN396" s="4"/>
      <c r="DO396" s="4"/>
      <c r="DP396" s="4"/>
      <c r="DQ396" s="4"/>
      <c r="DR396" s="4"/>
      <c r="DS396" s="4"/>
      <c r="DT396" s="4"/>
      <c r="DU396" s="4"/>
      <c r="DV396" s="4"/>
      <c r="DW396" s="4"/>
      <c r="DX396" s="4"/>
      <c r="DY396" s="4"/>
      <c r="DZ396" s="4"/>
      <c r="EA396" s="4"/>
      <c r="EB396" s="4"/>
      <c r="EC396" s="4"/>
      <c r="ED396" s="4"/>
      <c r="EE396" s="4"/>
      <c r="EF396" s="4"/>
      <c r="EG396" s="4"/>
      <c r="EH396" s="4"/>
      <c r="EI396" s="4"/>
      <c r="EJ396" s="4"/>
      <c r="EK396" s="4"/>
      <c r="EL396" s="4"/>
      <c r="EM396" s="4"/>
      <c r="EN396" s="4"/>
      <c r="EO396" s="4"/>
      <c r="EP396" s="4"/>
      <c r="EQ396" s="4"/>
      <c r="ER396" s="4"/>
      <c r="ES396" s="4"/>
      <c r="ET396" s="4"/>
      <c r="EU396" s="4"/>
      <c r="EV396" s="4"/>
      <c r="EW396" s="4"/>
      <c r="EX396" s="4"/>
      <c r="EY396" s="4"/>
      <c r="EZ396" s="4"/>
      <c r="FA396" s="4"/>
      <c r="FB396" s="4"/>
      <c r="FC396" s="4"/>
    </row>
    <row r="397" spans="1:159" ht="15" customHeight="1">
      <c r="A397" s="6">
        <v>5</v>
      </c>
      <c r="B397" s="41" t="str">
        <f>VLOOKUP(Ruimtestaat[[#This Row],[Code]],Locaties[[Code]:[Locatie]],2,FALSE)</f>
        <v>De Windroos</v>
      </c>
      <c r="C397" s="41" t="str">
        <f>VLOOKUP(Ruimtestaat[[#This Row],[Code]],Locaties[#All],3,FALSE)</f>
        <v>Koningin Wilhelminalaan 2</v>
      </c>
      <c r="D397" s="41" t="str">
        <f>VLOOKUP(Ruimtestaat[[#This Row],[Code]],Locaties[#All],4,FALSE)</f>
        <v>Gorinchem</v>
      </c>
      <c r="E397" s="32"/>
      <c r="F397" s="32" t="s">
        <v>279</v>
      </c>
      <c r="G397" s="126">
        <v>122</v>
      </c>
      <c r="H397" s="42" t="s">
        <v>277</v>
      </c>
      <c r="I397" s="6">
        <v>6</v>
      </c>
      <c r="J397" s="42" t="str">
        <f>VLOOKUP(Ruimtestaat[[#This Row],[Ruimte code]],Ruimtegroepen[[#All],[Code]:[Ruimte omschrijving]],2,FALSE)</f>
        <v>Gangen/hallen</v>
      </c>
      <c r="K397" s="32" t="s">
        <v>19</v>
      </c>
      <c r="L397" s="34" t="s">
        <v>237</v>
      </c>
      <c r="M397" s="124">
        <v>78.599999999999994</v>
      </c>
      <c r="N397" s="32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  <c r="BP397" s="4"/>
      <c r="BQ397" s="4"/>
      <c r="BR397" s="4"/>
      <c r="BS397" s="4"/>
      <c r="BT397" s="4"/>
      <c r="BU397" s="4"/>
      <c r="BV397" s="4"/>
      <c r="BW397" s="4"/>
      <c r="BX397" s="4"/>
      <c r="BY397" s="4"/>
      <c r="BZ397" s="4"/>
      <c r="CA397" s="4"/>
      <c r="CB397" s="4"/>
      <c r="CC397" s="4"/>
      <c r="CD397" s="4"/>
      <c r="CE397" s="4"/>
      <c r="CF397" s="4"/>
      <c r="CG397" s="4"/>
      <c r="CH397" s="4"/>
      <c r="CI397" s="4"/>
      <c r="CJ397" s="4"/>
      <c r="CK397" s="4"/>
      <c r="CL397" s="4"/>
      <c r="CM397" s="4"/>
      <c r="CN397" s="4"/>
      <c r="CO397" s="4"/>
      <c r="CP397" s="4"/>
      <c r="CQ397" s="4"/>
      <c r="CR397" s="4"/>
      <c r="CS397" s="4"/>
      <c r="CT397" s="4"/>
      <c r="CU397" s="4"/>
      <c r="CV397" s="4"/>
      <c r="CW397" s="4"/>
      <c r="CX397" s="4"/>
      <c r="CY397" s="4"/>
      <c r="CZ397" s="4"/>
      <c r="DA397" s="4"/>
      <c r="DB397" s="4"/>
      <c r="DC397" s="4"/>
      <c r="DD397" s="4"/>
      <c r="DE397" s="4"/>
      <c r="DF397" s="4"/>
      <c r="DG397" s="4"/>
      <c r="DH397" s="4"/>
      <c r="DI397" s="4"/>
      <c r="DJ397" s="4"/>
      <c r="DK397" s="4"/>
      <c r="DL397" s="4"/>
      <c r="DM397" s="4"/>
      <c r="DN397" s="4"/>
      <c r="DO397" s="4"/>
      <c r="DP397" s="4"/>
      <c r="DQ397" s="4"/>
      <c r="DR397" s="4"/>
      <c r="DS397" s="4"/>
      <c r="DT397" s="4"/>
      <c r="DU397" s="4"/>
      <c r="DV397" s="4"/>
      <c r="DW397" s="4"/>
      <c r="DX397" s="4"/>
      <c r="DY397" s="4"/>
      <c r="DZ397" s="4"/>
      <c r="EA397" s="4"/>
      <c r="EB397" s="4"/>
      <c r="EC397" s="4"/>
      <c r="ED397" s="4"/>
      <c r="EE397" s="4"/>
      <c r="EF397" s="4"/>
      <c r="EG397" s="4"/>
      <c r="EH397" s="4"/>
      <c r="EI397" s="4"/>
      <c r="EJ397" s="4"/>
      <c r="EK397" s="4"/>
      <c r="EL397" s="4"/>
      <c r="EM397" s="4"/>
      <c r="EN397" s="4"/>
      <c r="EO397" s="4"/>
      <c r="EP397" s="4"/>
      <c r="EQ397" s="4"/>
      <c r="ER397" s="4"/>
      <c r="ES397" s="4"/>
      <c r="ET397" s="4"/>
      <c r="EU397" s="4"/>
      <c r="EV397" s="4"/>
      <c r="EW397" s="4"/>
      <c r="EX397" s="4"/>
      <c r="EY397" s="4"/>
      <c r="EZ397" s="4"/>
      <c r="FA397" s="4"/>
      <c r="FB397" s="4"/>
      <c r="FC397" s="4"/>
    </row>
    <row r="398" spans="1:159" ht="15" customHeight="1">
      <c r="A398" s="6">
        <v>6</v>
      </c>
      <c r="B398" s="41" t="str">
        <f>VLOOKUP(Ruimtestaat[[#This Row],[Code]],Locaties[[Code]:[Locatie]],2,FALSE)</f>
        <v>Schans</v>
      </c>
      <c r="C398" s="41" t="str">
        <f>VLOOKUP(Ruimtestaat[[#This Row],[Code]],Locaties[#All],3,FALSE)</f>
        <v>Munnikenland 27</v>
      </c>
      <c r="D398" s="41" t="str">
        <f>VLOOKUP(Ruimtestaat[[#This Row],[Code]],Locaties[#All],4,FALSE)</f>
        <v>Sleeuwijk</v>
      </c>
      <c r="E398" s="32"/>
      <c r="F398" s="32" t="s">
        <v>121</v>
      </c>
      <c r="G398" s="126">
        <v>1</v>
      </c>
      <c r="H398" s="42" t="s">
        <v>239</v>
      </c>
      <c r="I398" s="6">
        <v>2</v>
      </c>
      <c r="J398" s="42" t="str">
        <f>VLOOKUP(Ruimtestaat[[#This Row],[Ruimte code]],Ruimtegroepen[[#All],[Code]:[Ruimte omschrijving]],2,FALSE)</f>
        <v>Kantoren</v>
      </c>
      <c r="K398" s="32" t="s">
        <v>20</v>
      </c>
      <c r="L398" s="34" t="s">
        <v>29</v>
      </c>
      <c r="M398" s="124">
        <v>24.1</v>
      </c>
      <c r="N398" s="32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  <c r="BT398" s="4"/>
      <c r="BU398" s="4"/>
      <c r="BV398" s="4"/>
      <c r="BW398" s="4"/>
      <c r="BX398" s="4"/>
      <c r="BY398" s="4"/>
      <c r="BZ398" s="4"/>
      <c r="CA398" s="4"/>
      <c r="CB398" s="4"/>
      <c r="CC398" s="4"/>
      <c r="CD398" s="4"/>
      <c r="CE398" s="4"/>
      <c r="CF398" s="4"/>
      <c r="CG398" s="4"/>
      <c r="CH398" s="4"/>
      <c r="CI398" s="4"/>
      <c r="CJ398" s="4"/>
      <c r="CK398" s="4"/>
      <c r="CL398" s="4"/>
      <c r="CM398" s="4"/>
      <c r="CN398" s="4"/>
      <c r="CO398" s="4"/>
      <c r="CP398" s="4"/>
      <c r="CQ398" s="4"/>
      <c r="CR398" s="4"/>
      <c r="CS398" s="4"/>
      <c r="CT398" s="4"/>
      <c r="CU398" s="4"/>
      <c r="CV398" s="4"/>
      <c r="CW398" s="4"/>
      <c r="CX398" s="4"/>
      <c r="CY398" s="4"/>
      <c r="CZ398" s="4"/>
      <c r="DA398" s="4"/>
      <c r="DB398" s="4"/>
      <c r="DC398" s="4"/>
      <c r="DD398" s="4"/>
      <c r="DE398" s="4"/>
      <c r="DF398" s="4"/>
      <c r="DG398" s="4"/>
      <c r="DH398" s="4"/>
      <c r="DI398" s="4"/>
      <c r="DJ398" s="4"/>
      <c r="DK398" s="4"/>
      <c r="DL398" s="4"/>
      <c r="DM398" s="4"/>
      <c r="DN398" s="4"/>
      <c r="DO398" s="4"/>
      <c r="DP398" s="4"/>
      <c r="DQ398" s="4"/>
      <c r="DR398" s="4"/>
      <c r="DS398" s="4"/>
      <c r="DT398" s="4"/>
      <c r="DU398" s="4"/>
      <c r="DV398" s="4"/>
      <c r="DW398" s="4"/>
      <c r="DX398" s="4"/>
      <c r="DY398" s="4"/>
      <c r="DZ398" s="4"/>
      <c r="EA398" s="4"/>
      <c r="EB398" s="4"/>
      <c r="EC398" s="4"/>
      <c r="ED398" s="4"/>
      <c r="EE398" s="4"/>
      <c r="EF398" s="4"/>
      <c r="EG398" s="4"/>
      <c r="EH398" s="4"/>
      <c r="EI398" s="4"/>
      <c r="EJ398" s="4"/>
      <c r="EK398" s="4"/>
      <c r="EL398" s="4"/>
      <c r="EM398" s="4"/>
      <c r="EN398" s="4"/>
      <c r="EO398" s="4"/>
      <c r="EP398" s="4"/>
      <c r="EQ398" s="4"/>
      <c r="ER398" s="4"/>
      <c r="ES398" s="4"/>
      <c r="ET398" s="4"/>
      <c r="EU398" s="4"/>
      <c r="EV398" s="4"/>
      <c r="EW398" s="4"/>
      <c r="EX398" s="4"/>
      <c r="EY398" s="4"/>
      <c r="EZ398" s="4"/>
      <c r="FA398" s="4"/>
      <c r="FB398" s="4"/>
      <c r="FC398" s="4"/>
    </row>
    <row r="399" spans="1:159" ht="15" customHeight="1">
      <c r="A399" s="6">
        <v>6</v>
      </c>
      <c r="B399" s="41" t="str">
        <f>VLOOKUP(Ruimtestaat[[#This Row],[Code]],Locaties[[Code]:[Locatie]],2,FALSE)</f>
        <v>Schans</v>
      </c>
      <c r="C399" s="41" t="str">
        <f>VLOOKUP(Ruimtestaat[[#This Row],[Code]],Locaties[#All],3,FALSE)</f>
        <v>Munnikenland 27</v>
      </c>
      <c r="D399" s="41" t="str">
        <f>VLOOKUP(Ruimtestaat[[#This Row],[Code]],Locaties[#All],4,FALSE)</f>
        <v>Sleeuwijk</v>
      </c>
      <c r="E399" s="32"/>
      <c r="F399" s="32" t="s">
        <v>121</v>
      </c>
      <c r="G399" s="126">
        <v>2</v>
      </c>
      <c r="H399" s="42" t="s">
        <v>239</v>
      </c>
      <c r="I399" s="6">
        <v>2</v>
      </c>
      <c r="J399" s="42" t="str">
        <f>VLOOKUP(Ruimtestaat[[#This Row],[Ruimte code]],Ruimtegroepen[[#All],[Code]:[Ruimte omschrijving]],2,FALSE)</f>
        <v>Kantoren</v>
      </c>
      <c r="K399" s="32" t="s">
        <v>20</v>
      </c>
      <c r="L399" s="34" t="s">
        <v>29</v>
      </c>
      <c r="M399" s="124">
        <v>22.8</v>
      </c>
      <c r="N399" s="125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  <c r="BP399" s="4"/>
      <c r="BQ399" s="4"/>
      <c r="BR399" s="4"/>
      <c r="BS399" s="4"/>
      <c r="BT399" s="4"/>
      <c r="BU399" s="4"/>
      <c r="BV399" s="4"/>
      <c r="BW399" s="4"/>
      <c r="BX399" s="4"/>
      <c r="BY399" s="4"/>
      <c r="BZ399" s="4"/>
      <c r="CA399" s="4"/>
      <c r="CB399" s="4"/>
      <c r="CC399" s="4"/>
      <c r="CD399" s="4"/>
      <c r="CE399" s="4"/>
      <c r="CF399" s="4"/>
      <c r="CG399" s="4"/>
      <c r="CH399" s="4"/>
      <c r="CI399" s="4"/>
      <c r="CJ399" s="4"/>
      <c r="CK399" s="4"/>
      <c r="CL399" s="4"/>
      <c r="CM399" s="4"/>
      <c r="CN399" s="4"/>
      <c r="CO399" s="4"/>
      <c r="CP399" s="4"/>
      <c r="CQ399" s="4"/>
      <c r="CR399" s="4"/>
      <c r="CS399" s="4"/>
      <c r="CT399" s="4"/>
      <c r="CU399" s="4"/>
      <c r="CV399" s="4"/>
      <c r="CW399" s="4"/>
      <c r="CX399" s="4"/>
      <c r="CY399" s="4"/>
      <c r="CZ399" s="4"/>
      <c r="DA399" s="4"/>
      <c r="DB399" s="4"/>
      <c r="DC399" s="4"/>
      <c r="DD399" s="4"/>
      <c r="DE399" s="4"/>
      <c r="DF399" s="4"/>
      <c r="DG399" s="4"/>
      <c r="DH399" s="4"/>
      <c r="DI399" s="4"/>
      <c r="DJ399" s="4"/>
      <c r="DK399" s="4"/>
      <c r="DL399" s="4"/>
      <c r="DM399" s="4"/>
      <c r="DN399" s="4"/>
      <c r="DO399" s="4"/>
      <c r="DP399" s="4"/>
      <c r="DQ399" s="4"/>
      <c r="DR399" s="4"/>
      <c r="DS399" s="4"/>
      <c r="DT399" s="4"/>
      <c r="DU399" s="4"/>
      <c r="DV399" s="4"/>
      <c r="DW399" s="4"/>
      <c r="DX399" s="4"/>
      <c r="DY399" s="4"/>
      <c r="DZ399" s="4"/>
      <c r="EA399" s="4"/>
      <c r="EB399" s="4"/>
      <c r="EC399" s="4"/>
      <c r="ED399" s="4"/>
      <c r="EE399" s="4"/>
      <c r="EF399" s="4"/>
      <c r="EG399" s="4"/>
      <c r="EH399" s="4"/>
      <c r="EI399" s="4"/>
      <c r="EJ399" s="4"/>
      <c r="EK399" s="4"/>
      <c r="EL399" s="4"/>
      <c r="EM399" s="4"/>
      <c r="EN399" s="4"/>
      <c r="EO399" s="4"/>
      <c r="EP399" s="4"/>
      <c r="EQ399" s="4"/>
      <c r="ER399" s="4"/>
      <c r="ES399" s="4"/>
      <c r="ET399" s="4"/>
      <c r="EU399" s="4"/>
      <c r="EV399" s="4"/>
      <c r="EW399" s="4"/>
      <c r="EX399" s="4"/>
      <c r="EY399" s="4"/>
      <c r="EZ399" s="4"/>
      <c r="FA399" s="4"/>
      <c r="FB399" s="4"/>
      <c r="FC399" s="4"/>
    </row>
    <row r="400" spans="1:159" ht="15" customHeight="1">
      <c r="A400" s="6">
        <v>6</v>
      </c>
      <c r="B400" s="41" t="str">
        <f>VLOOKUP(Ruimtestaat[[#This Row],[Code]],Locaties[[Code]:[Locatie]],2,FALSE)</f>
        <v>Schans</v>
      </c>
      <c r="C400" s="41" t="str">
        <f>VLOOKUP(Ruimtestaat[[#This Row],[Code]],Locaties[#All],3,FALSE)</f>
        <v>Munnikenland 27</v>
      </c>
      <c r="D400" s="41" t="str">
        <f>VLOOKUP(Ruimtestaat[[#This Row],[Code]],Locaties[#All],4,FALSE)</f>
        <v>Sleeuwijk</v>
      </c>
      <c r="E400" s="32"/>
      <c r="F400" s="32" t="s">
        <v>121</v>
      </c>
      <c r="G400" s="127">
        <v>3</v>
      </c>
      <c r="H400" s="42" t="s">
        <v>239</v>
      </c>
      <c r="I400" s="32">
        <v>2</v>
      </c>
      <c r="J400" s="42" t="str">
        <f>VLOOKUP(Ruimtestaat[[#This Row],[Ruimte code]],Ruimtegroepen[[#All],[Code]:[Ruimte omschrijving]],2,FALSE)</f>
        <v>Kantoren</v>
      </c>
      <c r="K400" s="32" t="s">
        <v>20</v>
      </c>
      <c r="L400" s="34" t="s">
        <v>29</v>
      </c>
      <c r="M400" s="124">
        <v>22.8</v>
      </c>
      <c r="N400" s="125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  <c r="BP400" s="4"/>
      <c r="BQ400" s="4"/>
      <c r="BR400" s="4"/>
      <c r="BS400" s="4"/>
      <c r="BT400" s="4"/>
      <c r="BU400" s="4"/>
      <c r="BV400" s="4"/>
      <c r="BW400" s="4"/>
      <c r="BX400" s="4"/>
      <c r="BY400" s="4"/>
      <c r="BZ400" s="4"/>
      <c r="CA400" s="4"/>
      <c r="CB400" s="4"/>
      <c r="CC400" s="4"/>
      <c r="CD400" s="4"/>
      <c r="CE400" s="4"/>
      <c r="CF400" s="4"/>
      <c r="CG400" s="4"/>
      <c r="CH400" s="4"/>
      <c r="CI400" s="4"/>
      <c r="CJ400" s="4"/>
      <c r="CK400" s="4"/>
      <c r="CL400" s="4"/>
      <c r="CM400" s="4"/>
      <c r="CN400" s="4"/>
      <c r="CO400" s="4"/>
      <c r="CP400" s="4"/>
      <c r="CQ400" s="4"/>
      <c r="CR400" s="4"/>
      <c r="CS400" s="4"/>
      <c r="CT400" s="4"/>
      <c r="CU400" s="4"/>
      <c r="CV400" s="4"/>
      <c r="CW400" s="4"/>
      <c r="CX400" s="4"/>
      <c r="CY400" s="4"/>
      <c r="CZ400" s="4"/>
      <c r="DA400" s="4"/>
      <c r="DB400" s="4"/>
      <c r="DC400" s="4"/>
      <c r="DD400" s="4"/>
      <c r="DE400" s="4"/>
      <c r="DF400" s="4"/>
      <c r="DG400" s="4"/>
      <c r="DH400" s="4"/>
      <c r="DI400" s="4"/>
      <c r="DJ400" s="4"/>
      <c r="DK400" s="4"/>
      <c r="DL400" s="4"/>
      <c r="DM400" s="4"/>
      <c r="DN400" s="4"/>
      <c r="DO400" s="4"/>
      <c r="DP400" s="4"/>
      <c r="DQ400" s="4"/>
      <c r="DR400" s="4"/>
      <c r="DS400" s="4"/>
      <c r="DT400" s="4"/>
      <c r="DU400" s="4"/>
      <c r="DV400" s="4"/>
      <c r="DW400" s="4"/>
      <c r="DX400" s="4"/>
      <c r="DY400" s="4"/>
      <c r="DZ400" s="4"/>
      <c r="EA400" s="4"/>
      <c r="EB400" s="4"/>
      <c r="EC400" s="4"/>
      <c r="ED400" s="4"/>
      <c r="EE400" s="4"/>
      <c r="EF400" s="4"/>
      <c r="EG400" s="4"/>
      <c r="EH400" s="4"/>
      <c r="EI400" s="4"/>
      <c r="EJ400" s="4"/>
      <c r="EK400" s="4"/>
      <c r="EL400" s="4"/>
      <c r="EM400" s="4"/>
      <c r="EN400" s="4"/>
      <c r="EO400" s="4"/>
      <c r="EP400" s="4"/>
      <c r="EQ400" s="4"/>
      <c r="ER400" s="4"/>
      <c r="ES400" s="4"/>
      <c r="ET400" s="4"/>
      <c r="EU400" s="4"/>
      <c r="EV400" s="4"/>
      <c r="EW400" s="4"/>
      <c r="EX400" s="4"/>
      <c r="EY400" s="4"/>
      <c r="EZ400" s="4"/>
      <c r="FA400" s="4"/>
      <c r="FB400" s="4"/>
      <c r="FC400" s="4"/>
    </row>
    <row r="401" spans="1:159" ht="15" customHeight="1">
      <c r="A401" s="6">
        <v>6</v>
      </c>
      <c r="B401" s="41" t="str">
        <f>VLOOKUP(Ruimtestaat[[#This Row],[Code]],Locaties[[Code]:[Locatie]],2,FALSE)</f>
        <v>Schans</v>
      </c>
      <c r="C401" s="41" t="str">
        <f>VLOOKUP(Ruimtestaat[[#This Row],[Code]],Locaties[#All],3,FALSE)</f>
        <v>Munnikenland 27</v>
      </c>
      <c r="D401" s="41" t="str">
        <f>VLOOKUP(Ruimtestaat[[#This Row],[Code]],Locaties[#All],4,FALSE)</f>
        <v>Sleeuwijk</v>
      </c>
      <c r="E401" s="32"/>
      <c r="F401" s="32" t="s">
        <v>121</v>
      </c>
      <c r="G401" s="126">
        <v>4</v>
      </c>
      <c r="H401" s="42" t="s">
        <v>240</v>
      </c>
      <c r="I401" s="32">
        <v>6</v>
      </c>
      <c r="J401" s="42" t="str">
        <f>VLOOKUP(Ruimtestaat[[#This Row],[Ruimte code]],Ruimtegroepen[[#All],[Code]:[Ruimte omschrijving]],2,FALSE)</f>
        <v>Gangen/hallen</v>
      </c>
      <c r="K401" s="32" t="s">
        <v>18</v>
      </c>
      <c r="L401" s="34" t="s">
        <v>124</v>
      </c>
      <c r="M401" s="124">
        <v>10.199999999999999</v>
      </c>
      <c r="N401" s="32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  <c r="BP401" s="4"/>
      <c r="BQ401" s="4"/>
      <c r="BR401" s="4"/>
      <c r="BS401" s="4"/>
      <c r="BT401" s="4"/>
      <c r="BU401" s="4"/>
      <c r="BV401" s="4"/>
      <c r="BW401" s="4"/>
      <c r="BX401" s="4"/>
      <c r="BY401" s="4"/>
      <c r="BZ401" s="4"/>
      <c r="CA401" s="4"/>
      <c r="CB401" s="4"/>
      <c r="CC401" s="4"/>
      <c r="CD401" s="4"/>
      <c r="CE401" s="4"/>
      <c r="CF401" s="4"/>
      <c r="CG401" s="4"/>
      <c r="CH401" s="4"/>
      <c r="CI401" s="4"/>
      <c r="CJ401" s="4"/>
      <c r="CK401" s="4"/>
      <c r="CL401" s="4"/>
      <c r="CM401" s="4"/>
      <c r="CN401" s="4"/>
      <c r="CO401" s="4"/>
      <c r="CP401" s="4"/>
      <c r="CQ401" s="4"/>
      <c r="CR401" s="4"/>
      <c r="CS401" s="4"/>
      <c r="CT401" s="4"/>
      <c r="CU401" s="4"/>
      <c r="CV401" s="4"/>
      <c r="CW401" s="4"/>
      <c r="CX401" s="4"/>
      <c r="CY401" s="4"/>
      <c r="CZ401" s="4"/>
      <c r="DA401" s="4"/>
      <c r="DB401" s="4"/>
      <c r="DC401" s="4"/>
      <c r="DD401" s="4"/>
      <c r="DE401" s="4"/>
      <c r="DF401" s="4"/>
      <c r="DG401" s="4"/>
      <c r="DH401" s="4"/>
      <c r="DI401" s="4"/>
      <c r="DJ401" s="4"/>
      <c r="DK401" s="4"/>
      <c r="DL401" s="4"/>
      <c r="DM401" s="4"/>
      <c r="DN401" s="4"/>
      <c r="DO401" s="4"/>
      <c r="DP401" s="4"/>
      <c r="DQ401" s="4"/>
      <c r="DR401" s="4"/>
      <c r="DS401" s="4"/>
      <c r="DT401" s="4"/>
      <c r="DU401" s="4"/>
      <c r="DV401" s="4"/>
      <c r="DW401" s="4"/>
      <c r="DX401" s="4"/>
      <c r="DY401" s="4"/>
      <c r="DZ401" s="4"/>
      <c r="EA401" s="4"/>
      <c r="EB401" s="4"/>
      <c r="EC401" s="4"/>
      <c r="ED401" s="4"/>
      <c r="EE401" s="4"/>
      <c r="EF401" s="4"/>
      <c r="EG401" s="4"/>
      <c r="EH401" s="4"/>
      <c r="EI401" s="4"/>
      <c r="EJ401" s="4"/>
      <c r="EK401" s="4"/>
      <c r="EL401" s="4"/>
      <c r="EM401" s="4"/>
      <c r="EN401" s="4"/>
      <c r="EO401" s="4"/>
      <c r="EP401" s="4"/>
      <c r="EQ401" s="4"/>
      <c r="ER401" s="4"/>
      <c r="ES401" s="4"/>
      <c r="ET401" s="4"/>
      <c r="EU401" s="4"/>
      <c r="EV401" s="4"/>
      <c r="EW401" s="4"/>
      <c r="EX401" s="4"/>
      <c r="EY401" s="4"/>
      <c r="EZ401" s="4"/>
      <c r="FA401" s="4"/>
      <c r="FB401" s="4"/>
      <c r="FC401" s="4"/>
    </row>
    <row r="402" spans="1:159" ht="15" customHeight="1">
      <c r="A402" s="6">
        <v>6</v>
      </c>
      <c r="B402" s="41" t="str">
        <f>VLOOKUP(Ruimtestaat[[#This Row],[Code]],Locaties[[Code]:[Locatie]],2,FALSE)</f>
        <v>Schans</v>
      </c>
      <c r="C402" s="41" t="str">
        <f>VLOOKUP(Ruimtestaat[[#This Row],[Code]],Locaties[#All],3,FALSE)</f>
        <v>Munnikenland 27</v>
      </c>
      <c r="D402" s="41" t="str">
        <f>VLOOKUP(Ruimtestaat[[#This Row],[Code]],Locaties[#All],4,FALSE)</f>
        <v>Sleeuwijk</v>
      </c>
      <c r="E402" s="32"/>
      <c r="F402" s="32" t="s">
        <v>121</v>
      </c>
      <c r="G402" s="126">
        <v>5</v>
      </c>
      <c r="H402" s="42" t="s">
        <v>240</v>
      </c>
      <c r="I402" s="6">
        <v>6</v>
      </c>
      <c r="J402" s="42" t="str">
        <f>VLOOKUP(Ruimtestaat[[#This Row],[Ruimte code]],Ruimtegroepen[[#All],[Code]:[Ruimte omschrijving]],2,FALSE)</f>
        <v>Gangen/hallen</v>
      </c>
      <c r="K402" s="32" t="s">
        <v>18</v>
      </c>
      <c r="L402" s="34" t="s">
        <v>124</v>
      </c>
      <c r="M402" s="124">
        <v>10.199999999999999</v>
      </c>
      <c r="N402" s="125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  <c r="BP402" s="4"/>
      <c r="BQ402" s="4"/>
      <c r="BR402" s="4"/>
      <c r="BS402" s="4"/>
      <c r="BT402" s="4"/>
      <c r="BU402" s="4"/>
      <c r="BV402" s="4"/>
      <c r="BW402" s="4"/>
      <c r="BX402" s="4"/>
      <c r="BY402" s="4"/>
      <c r="BZ402" s="4"/>
      <c r="CA402" s="4"/>
      <c r="CB402" s="4"/>
      <c r="CC402" s="4"/>
      <c r="CD402" s="4"/>
      <c r="CE402" s="4"/>
      <c r="CF402" s="4"/>
      <c r="CG402" s="4"/>
      <c r="CH402" s="4"/>
      <c r="CI402" s="4"/>
      <c r="CJ402" s="4"/>
      <c r="CK402" s="4"/>
      <c r="CL402" s="4"/>
      <c r="CM402" s="4"/>
      <c r="CN402" s="4"/>
      <c r="CO402" s="4"/>
      <c r="CP402" s="4"/>
      <c r="CQ402" s="4"/>
      <c r="CR402" s="4"/>
      <c r="CS402" s="4"/>
      <c r="CT402" s="4"/>
      <c r="CU402" s="4"/>
      <c r="CV402" s="4"/>
      <c r="CW402" s="4"/>
      <c r="CX402" s="4"/>
      <c r="CY402" s="4"/>
      <c r="CZ402" s="4"/>
      <c r="DA402" s="4"/>
      <c r="DB402" s="4"/>
      <c r="DC402" s="4"/>
      <c r="DD402" s="4"/>
      <c r="DE402" s="4"/>
      <c r="DF402" s="4"/>
      <c r="DG402" s="4"/>
      <c r="DH402" s="4"/>
      <c r="DI402" s="4"/>
      <c r="DJ402" s="4"/>
      <c r="DK402" s="4"/>
      <c r="DL402" s="4"/>
      <c r="DM402" s="4"/>
      <c r="DN402" s="4"/>
      <c r="DO402" s="4"/>
      <c r="DP402" s="4"/>
      <c r="DQ402" s="4"/>
      <c r="DR402" s="4"/>
      <c r="DS402" s="4"/>
      <c r="DT402" s="4"/>
      <c r="DU402" s="4"/>
      <c r="DV402" s="4"/>
      <c r="DW402" s="4"/>
      <c r="DX402" s="4"/>
      <c r="DY402" s="4"/>
      <c r="DZ402" s="4"/>
      <c r="EA402" s="4"/>
      <c r="EB402" s="4"/>
      <c r="EC402" s="4"/>
      <c r="ED402" s="4"/>
      <c r="EE402" s="4"/>
      <c r="EF402" s="4"/>
      <c r="EG402" s="4"/>
      <c r="EH402" s="4"/>
      <c r="EI402" s="4"/>
      <c r="EJ402" s="4"/>
      <c r="EK402" s="4"/>
      <c r="EL402" s="4"/>
      <c r="EM402" s="4"/>
      <c r="EN402" s="4"/>
      <c r="EO402" s="4"/>
      <c r="EP402" s="4"/>
      <c r="EQ402" s="4"/>
      <c r="ER402" s="4"/>
      <c r="ES402" s="4"/>
      <c r="ET402" s="4"/>
      <c r="EU402" s="4"/>
      <c r="EV402" s="4"/>
      <c r="EW402" s="4"/>
      <c r="EX402" s="4"/>
      <c r="EY402" s="4"/>
      <c r="EZ402" s="4"/>
      <c r="FA402" s="4"/>
      <c r="FB402" s="4"/>
      <c r="FC402" s="4"/>
    </row>
    <row r="403" spans="1:159" ht="15" customHeight="1">
      <c r="A403" s="6">
        <v>6</v>
      </c>
      <c r="B403" s="41" t="str">
        <f>VLOOKUP(Ruimtestaat[[#This Row],[Code]],Locaties[[Code]:[Locatie]],2,FALSE)</f>
        <v>Schans</v>
      </c>
      <c r="C403" s="41" t="str">
        <f>VLOOKUP(Ruimtestaat[[#This Row],[Code]],Locaties[#All],3,FALSE)</f>
        <v>Munnikenland 27</v>
      </c>
      <c r="D403" s="41" t="str">
        <f>VLOOKUP(Ruimtestaat[[#This Row],[Code]],Locaties[#All],4,FALSE)</f>
        <v>Sleeuwijk</v>
      </c>
      <c r="E403" s="32"/>
      <c r="F403" s="32" t="s">
        <v>121</v>
      </c>
      <c r="G403" s="126">
        <v>6</v>
      </c>
      <c r="H403" s="42" t="s">
        <v>241</v>
      </c>
      <c r="I403" s="6">
        <v>14</v>
      </c>
      <c r="J403" s="42" t="str">
        <f>VLOOKUP(Ruimtestaat[[#This Row],[Ruimte code]],Ruimtegroepen[[#All],[Code]:[Ruimte omschrijving]],2,FALSE)</f>
        <v>Praktijklokalen</v>
      </c>
      <c r="K403" s="32" t="s">
        <v>18</v>
      </c>
      <c r="L403" s="34" t="s">
        <v>124</v>
      </c>
      <c r="M403" s="124">
        <v>65.7</v>
      </c>
      <c r="N403" s="125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  <c r="BP403" s="4"/>
      <c r="BQ403" s="4"/>
      <c r="BR403" s="4"/>
      <c r="BS403" s="4"/>
      <c r="BT403" s="4"/>
      <c r="BU403" s="4"/>
      <c r="BV403" s="4"/>
      <c r="BW403" s="4"/>
      <c r="BX403" s="4"/>
      <c r="BY403" s="4"/>
      <c r="BZ403" s="4"/>
      <c r="CA403" s="4"/>
      <c r="CB403" s="4"/>
      <c r="CC403" s="4"/>
      <c r="CD403" s="4"/>
      <c r="CE403" s="4"/>
      <c r="CF403" s="4"/>
      <c r="CG403" s="4"/>
      <c r="CH403" s="4"/>
      <c r="CI403" s="4"/>
      <c r="CJ403" s="4"/>
      <c r="CK403" s="4"/>
      <c r="CL403" s="4"/>
      <c r="CM403" s="4"/>
      <c r="CN403" s="4"/>
      <c r="CO403" s="4"/>
      <c r="CP403" s="4"/>
      <c r="CQ403" s="4"/>
      <c r="CR403" s="4"/>
      <c r="CS403" s="4"/>
      <c r="CT403" s="4"/>
      <c r="CU403" s="4"/>
      <c r="CV403" s="4"/>
      <c r="CW403" s="4"/>
      <c r="CX403" s="4"/>
      <c r="CY403" s="4"/>
      <c r="CZ403" s="4"/>
      <c r="DA403" s="4"/>
      <c r="DB403" s="4"/>
      <c r="DC403" s="4"/>
      <c r="DD403" s="4"/>
      <c r="DE403" s="4"/>
      <c r="DF403" s="4"/>
      <c r="DG403" s="4"/>
      <c r="DH403" s="4"/>
      <c r="DI403" s="4"/>
      <c r="DJ403" s="4"/>
      <c r="DK403" s="4"/>
      <c r="DL403" s="4"/>
      <c r="DM403" s="4"/>
      <c r="DN403" s="4"/>
      <c r="DO403" s="4"/>
      <c r="DP403" s="4"/>
      <c r="DQ403" s="4"/>
      <c r="DR403" s="4"/>
      <c r="DS403" s="4"/>
      <c r="DT403" s="4"/>
      <c r="DU403" s="4"/>
      <c r="DV403" s="4"/>
      <c r="DW403" s="4"/>
      <c r="DX403" s="4"/>
      <c r="DY403" s="4"/>
      <c r="DZ403" s="4"/>
      <c r="EA403" s="4"/>
      <c r="EB403" s="4"/>
      <c r="EC403" s="4"/>
      <c r="ED403" s="4"/>
      <c r="EE403" s="4"/>
      <c r="EF403" s="4"/>
      <c r="EG403" s="4"/>
      <c r="EH403" s="4"/>
      <c r="EI403" s="4"/>
      <c r="EJ403" s="4"/>
      <c r="EK403" s="4"/>
      <c r="EL403" s="4"/>
      <c r="EM403" s="4"/>
      <c r="EN403" s="4"/>
      <c r="EO403" s="4"/>
      <c r="EP403" s="4"/>
      <c r="EQ403" s="4"/>
      <c r="ER403" s="4"/>
      <c r="ES403" s="4"/>
      <c r="ET403" s="4"/>
      <c r="EU403" s="4"/>
      <c r="EV403" s="4"/>
      <c r="EW403" s="4"/>
      <c r="EX403" s="4"/>
      <c r="EY403" s="4"/>
      <c r="EZ403" s="4"/>
      <c r="FA403" s="4"/>
      <c r="FB403" s="4"/>
      <c r="FC403" s="4"/>
    </row>
    <row r="404" spans="1:159" ht="15" customHeight="1">
      <c r="A404" s="6">
        <v>6</v>
      </c>
      <c r="B404" s="41" t="str">
        <f>VLOOKUP(Ruimtestaat[[#This Row],[Code]],Locaties[[Code]:[Locatie]],2,FALSE)</f>
        <v>Schans</v>
      </c>
      <c r="C404" s="41" t="str">
        <f>VLOOKUP(Ruimtestaat[[#This Row],[Code]],Locaties[#All],3,FALSE)</f>
        <v>Munnikenland 27</v>
      </c>
      <c r="D404" s="41" t="str">
        <f>VLOOKUP(Ruimtestaat[[#This Row],[Code]],Locaties[#All],4,FALSE)</f>
        <v>Sleeuwijk</v>
      </c>
      <c r="E404" s="32"/>
      <c r="F404" s="32" t="s">
        <v>121</v>
      </c>
      <c r="G404" s="126" t="s">
        <v>258</v>
      </c>
      <c r="H404" s="42" t="s">
        <v>242</v>
      </c>
      <c r="I404" s="6">
        <v>5</v>
      </c>
      <c r="J404" s="42" t="str">
        <f>VLOOKUP(Ruimtestaat[[#This Row],[Ruimte code]],Ruimtegroepen[[#All],[Code]:[Ruimte omschrijving]],2,FALSE)</f>
        <v>Sanitair</v>
      </c>
      <c r="K404" s="32" t="s">
        <v>19</v>
      </c>
      <c r="L404" s="34" t="s">
        <v>237</v>
      </c>
      <c r="M404" s="124">
        <v>7.1</v>
      </c>
      <c r="N404" s="32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  <c r="BP404" s="4"/>
      <c r="BQ404" s="4"/>
      <c r="BR404" s="4"/>
      <c r="BS404" s="4"/>
      <c r="BT404" s="4"/>
      <c r="BU404" s="4"/>
      <c r="BV404" s="4"/>
      <c r="BW404" s="4"/>
      <c r="BX404" s="4"/>
      <c r="BY404" s="4"/>
      <c r="BZ404" s="4"/>
      <c r="CA404" s="4"/>
      <c r="CB404" s="4"/>
      <c r="CC404" s="4"/>
      <c r="CD404" s="4"/>
      <c r="CE404" s="4"/>
      <c r="CF404" s="4"/>
      <c r="CG404" s="4"/>
      <c r="CH404" s="4"/>
      <c r="CI404" s="4"/>
      <c r="CJ404" s="4"/>
      <c r="CK404" s="4"/>
      <c r="CL404" s="4"/>
      <c r="CM404" s="4"/>
      <c r="CN404" s="4"/>
      <c r="CO404" s="4"/>
      <c r="CP404" s="4"/>
      <c r="CQ404" s="4"/>
      <c r="CR404" s="4"/>
      <c r="CS404" s="4"/>
      <c r="CT404" s="4"/>
      <c r="CU404" s="4"/>
      <c r="CV404" s="4"/>
      <c r="CW404" s="4"/>
      <c r="CX404" s="4"/>
      <c r="CY404" s="4"/>
      <c r="CZ404" s="4"/>
      <c r="DA404" s="4"/>
      <c r="DB404" s="4"/>
      <c r="DC404" s="4"/>
      <c r="DD404" s="4"/>
      <c r="DE404" s="4"/>
      <c r="DF404" s="4"/>
      <c r="DG404" s="4"/>
      <c r="DH404" s="4"/>
      <c r="DI404" s="4"/>
      <c r="DJ404" s="4"/>
      <c r="DK404" s="4"/>
      <c r="DL404" s="4"/>
      <c r="DM404" s="4"/>
      <c r="DN404" s="4"/>
      <c r="DO404" s="4"/>
      <c r="DP404" s="4"/>
      <c r="DQ404" s="4"/>
      <c r="DR404" s="4"/>
      <c r="DS404" s="4"/>
      <c r="DT404" s="4"/>
      <c r="DU404" s="4"/>
      <c r="DV404" s="4"/>
      <c r="DW404" s="4"/>
      <c r="DX404" s="4"/>
      <c r="DY404" s="4"/>
      <c r="DZ404" s="4"/>
      <c r="EA404" s="4"/>
      <c r="EB404" s="4"/>
      <c r="EC404" s="4"/>
      <c r="ED404" s="4"/>
      <c r="EE404" s="4"/>
      <c r="EF404" s="4"/>
      <c r="EG404" s="4"/>
      <c r="EH404" s="4"/>
      <c r="EI404" s="4"/>
      <c r="EJ404" s="4"/>
      <c r="EK404" s="4"/>
      <c r="EL404" s="4"/>
      <c r="EM404" s="4"/>
      <c r="EN404" s="4"/>
      <c r="EO404" s="4"/>
      <c r="EP404" s="4"/>
      <c r="EQ404" s="4"/>
      <c r="ER404" s="4"/>
      <c r="ES404" s="4"/>
      <c r="ET404" s="4"/>
      <c r="EU404" s="4"/>
      <c r="EV404" s="4"/>
      <c r="EW404" s="4"/>
      <c r="EX404" s="4"/>
      <c r="EY404" s="4"/>
      <c r="EZ404" s="4"/>
      <c r="FA404" s="4"/>
      <c r="FB404" s="4"/>
      <c r="FC404" s="4"/>
    </row>
    <row r="405" spans="1:159" ht="15" customHeight="1">
      <c r="A405" s="6">
        <v>6</v>
      </c>
      <c r="B405" s="41" t="str">
        <f>VLOOKUP(Ruimtestaat[[#This Row],[Code]],Locaties[[Code]:[Locatie]],2,FALSE)</f>
        <v>Schans</v>
      </c>
      <c r="C405" s="41" t="str">
        <f>VLOOKUP(Ruimtestaat[[#This Row],[Code]],Locaties[#All],3,FALSE)</f>
        <v>Munnikenland 27</v>
      </c>
      <c r="D405" s="41" t="str">
        <f>VLOOKUP(Ruimtestaat[[#This Row],[Code]],Locaties[#All],4,FALSE)</f>
        <v>Sleeuwijk</v>
      </c>
      <c r="E405" s="32"/>
      <c r="F405" s="32" t="s">
        <v>121</v>
      </c>
      <c r="G405" s="126">
        <v>7</v>
      </c>
      <c r="H405" s="42" t="s">
        <v>243</v>
      </c>
      <c r="I405" s="6">
        <v>5</v>
      </c>
      <c r="J405" s="42" t="str">
        <f>VLOOKUP(Ruimtestaat[[#This Row],[Ruimte code]],Ruimtegroepen[[#All],[Code]:[Ruimte omschrijving]],2,FALSE)</f>
        <v>Sanitair</v>
      </c>
      <c r="K405" s="32" t="s">
        <v>19</v>
      </c>
      <c r="L405" s="34" t="s">
        <v>237</v>
      </c>
      <c r="M405" s="124">
        <v>5.0999999999999996</v>
      </c>
      <c r="N405" s="125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  <c r="BP405" s="4"/>
      <c r="BQ405" s="4"/>
      <c r="BR405" s="4"/>
      <c r="BS405" s="4"/>
      <c r="BT405" s="4"/>
      <c r="BU405" s="4"/>
      <c r="BV405" s="4"/>
      <c r="BW405" s="4"/>
      <c r="BX405" s="4"/>
      <c r="BY405" s="4"/>
      <c r="BZ405" s="4"/>
      <c r="CA405" s="4"/>
      <c r="CB405" s="4"/>
      <c r="CC405" s="4"/>
      <c r="CD405" s="4"/>
      <c r="CE405" s="4"/>
      <c r="CF405" s="4"/>
      <c r="CG405" s="4"/>
      <c r="CH405" s="4"/>
      <c r="CI405" s="4"/>
      <c r="CJ405" s="4"/>
      <c r="CK405" s="4"/>
      <c r="CL405" s="4"/>
      <c r="CM405" s="4"/>
      <c r="CN405" s="4"/>
      <c r="CO405" s="4"/>
      <c r="CP405" s="4"/>
      <c r="CQ405" s="4"/>
      <c r="CR405" s="4"/>
      <c r="CS405" s="4"/>
      <c r="CT405" s="4"/>
      <c r="CU405" s="4"/>
      <c r="CV405" s="4"/>
      <c r="CW405" s="4"/>
      <c r="CX405" s="4"/>
      <c r="CY405" s="4"/>
      <c r="CZ405" s="4"/>
      <c r="DA405" s="4"/>
      <c r="DB405" s="4"/>
      <c r="DC405" s="4"/>
      <c r="DD405" s="4"/>
      <c r="DE405" s="4"/>
      <c r="DF405" s="4"/>
      <c r="DG405" s="4"/>
      <c r="DH405" s="4"/>
      <c r="DI405" s="4"/>
      <c r="DJ405" s="4"/>
      <c r="DK405" s="4"/>
      <c r="DL405" s="4"/>
      <c r="DM405" s="4"/>
      <c r="DN405" s="4"/>
      <c r="DO405" s="4"/>
      <c r="DP405" s="4"/>
      <c r="DQ405" s="4"/>
      <c r="DR405" s="4"/>
      <c r="DS405" s="4"/>
      <c r="DT405" s="4"/>
      <c r="DU405" s="4"/>
      <c r="DV405" s="4"/>
      <c r="DW405" s="4"/>
      <c r="DX405" s="4"/>
      <c r="DY405" s="4"/>
      <c r="DZ405" s="4"/>
      <c r="EA405" s="4"/>
      <c r="EB405" s="4"/>
      <c r="EC405" s="4"/>
      <c r="ED405" s="4"/>
      <c r="EE405" s="4"/>
      <c r="EF405" s="4"/>
      <c r="EG405" s="4"/>
      <c r="EH405" s="4"/>
      <c r="EI405" s="4"/>
      <c r="EJ405" s="4"/>
      <c r="EK405" s="4"/>
      <c r="EL405" s="4"/>
      <c r="EM405" s="4"/>
      <c r="EN405" s="4"/>
      <c r="EO405" s="4"/>
      <c r="EP405" s="4"/>
      <c r="EQ405" s="4"/>
      <c r="ER405" s="4"/>
      <c r="ES405" s="4"/>
      <c r="ET405" s="4"/>
      <c r="EU405" s="4"/>
      <c r="EV405" s="4"/>
      <c r="EW405" s="4"/>
      <c r="EX405" s="4"/>
      <c r="EY405" s="4"/>
      <c r="EZ405" s="4"/>
      <c r="FA405" s="4"/>
      <c r="FB405" s="4"/>
      <c r="FC405" s="4"/>
    </row>
    <row r="406" spans="1:159" ht="15" customHeight="1">
      <c r="A406" s="6">
        <v>6</v>
      </c>
      <c r="B406" s="41" t="str">
        <f>VLOOKUP(Ruimtestaat[[#This Row],[Code]],Locaties[[Code]:[Locatie]],2,FALSE)</f>
        <v>Schans</v>
      </c>
      <c r="C406" s="41" t="str">
        <f>VLOOKUP(Ruimtestaat[[#This Row],[Code]],Locaties[#All],3,FALSE)</f>
        <v>Munnikenland 27</v>
      </c>
      <c r="D406" s="41" t="str">
        <f>VLOOKUP(Ruimtestaat[[#This Row],[Code]],Locaties[#All],4,FALSE)</f>
        <v>Sleeuwijk</v>
      </c>
      <c r="E406" s="32"/>
      <c r="F406" s="32" t="s">
        <v>121</v>
      </c>
      <c r="G406" s="126">
        <v>8</v>
      </c>
      <c r="H406" s="42" t="s">
        <v>243</v>
      </c>
      <c r="I406" s="6">
        <v>5</v>
      </c>
      <c r="J406" s="42" t="str">
        <f>VLOOKUP(Ruimtestaat[[#This Row],[Ruimte code]],Ruimtegroepen[[#All],[Code]:[Ruimte omschrijving]],2,FALSE)</f>
        <v>Sanitair</v>
      </c>
      <c r="K406" s="32" t="s">
        <v>19</v>
      </c>
      <c r="L406" s="34" t="s">
        <v>237</v>
      </c>
      <c r="M406" s="124">
        <v>3.4</v>
      </c>
      <c r="N406" s="125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  <c r="BP406" s="4"/>
      <c r="BQ406" s="4"/>
      <c r="BR406" s="4"/>
      <c r="BS406" s="4"/>
      <c r="BT406" s="4"/>
      <c r="BU406" s="4"/>
      <c r="BV406" s="4"/>
      <c r="BW406" s="4"/>
      <c r="BX406" s="4"/>
      <c r="BY406" s="4"/>
      <c r="BZ406" s="4"/>
      <c r="CA406" s="4"/>
      <c r="CB406" s="4"/>
      <c r="CC406" s="4"/>
      <c r="CD406" s="4"/>
      <c r="CE406" s="4"/>
      <c r="CF406" s="4"/>
      <c r="CG406" s="4"/>
      <c r="CH406" s="4"/>
      <c r="CI406" s="4"/>
      <c r="CJ406" s="4"/>
      <c r="CK406" s="4"/>
      <c r="CL406" s="4"/>
      <c r="CM406" s="4"/>
      <c r="CN406" s="4"/>
      <c r="CO406" s="4"/>
      <c r="CP406" s="4"/>
      <c r="CQ406" s="4"/>
      <c r="CR406" s="4"/>
      <c r="CS406" s="4"/>
      <c r="CT406" s="4"/>
      <c r="CU406" s="4"/>
      <c r="CV406" s="4"/>
      <c r="CW406" s="4"/>
      <c r="CX406" s="4"/>
      <c r="CY406" s="4"/>
      <c r="CZ406" s="4"/>
      <c r="DA406" s="4"/>
      <c r="DB406" s="4"/>
      <c r="DC406" s="4"/>
      <c r="DD406" s="4"/>
      <c r="DE406" s="4"/>
      <c r="DF406" s="4"/>
      <c r="DG406" s="4"/>
      <c r="DH406" s="4"/>
      <c r="DI406" s="4"/>
      <c r="DJ406" s="4"/>
      <c r="DK406" s="4"/>
      <c r="DL406" s="4"/>
      <c r="DM406" s="4"/>
      <c r="DN406" s="4"/>
      <c r="DO406" s="4"/>
      <c r="DP406" s="4"/>
      <c r="DQ406" s="4"/>
      <c r="DR406" s="4"/>
      <c r="DS406" s="4"/>
      <c r="DT406" s="4"/>
      <c r="DU406" s="4"/>
      <c r="DV406" s="4"/>
      <c r="DW406" s="4"/>
      <c r="DX406" s="4"/>
      <c r="DY406" s="4"/>
      <c r="DZ406" s="4"/>
      <c r="EA406" s="4"/>
      <c r="EB406" s="4"/>
      <c r="EC406" s="4"/>
      <c r="ED406" s="4"/>
      <c r="EE406" s="4"/>
      <c r="EF406" s="4"/>
      <c r="EG406" s="4"/>
      <c r="EH406" s="4"/>
      <c r="EI406" s="4"/>
      <c r="EJ406" s="4"/>
      <c r="EK406" s="4"/>
      <c r="EL406" s="4"/>
      <c r="EM406" s="4"/>
      <c r="EN406" s="4"/>
      <c r="EO406" s="4"/>
      <c r="EP406" s="4"/>
      <c r="EQ406" s="4"/>
      <c r="ER406" s="4"/>
      <c r="ES406" s="4"/>
      <c r="ET406" s="4"/>
      <c r="EU406" s="4"/>
      <c r="EV406" s="4"/>
      <c r="EW406" s="4"/>
      <c r="EX406" s="4"/>
      <c r="EY406" s="4"/>
      <c r="EZ406" s="4"/>
      <c r="FA406" s="4"/>
      <c r="FB406" s="4"/>
      <c r="FC406" s="4"/>
    </row>
    <row r="407" spans="1:159" ht="15" customHeight="1">
      <c r="A407" s="6">
        <v>6</v>
      </c>
      <c r="B407" s="41" t="str">
        <f>VLOOKUP(Ruimtestaat[[#This Row],[Code]],Locaties[[Code]:[Locatie]],2,FALSE)</f>
        <v>Schans</v>
      </c>
      <c r="C407" s="41" t="str">
        <f>VLOOKUP(Ruimtestaat[[#This Row],[Code]],Locaties[#All],3,FALSE)</f>
        <v>Munnikenland 27</v>
      </c>
      <c r="D407" s="41" t="str">
        <f>VLOOKUP(Ruimtestaat[[#This Row],[Code]],Locaties[#All],4,FALSE)</f>
        <v>Sleeuwijk</v>
      </c>
      <c r="E407" s="32"/>
      <c r="F407" s="32" t="s">
        <v>121</v>
      </c>
      <c r="G407" s="126">
        <v>9</v>
      </c>
      <c r="H407" s="42" t="s">
        <v>128</v>
      </c>
      <c r="I407" s="6">
        <v>6</v>
      </c>
      <c r="J407" s="42" t="str">
        <f>VLOOKUP(Ruimtestaat[[#This Row],[Ruimte code]],Ruimtegroepen[[#All],[Code]:[Ruimte omschrijving]],2,FALSE)</f>
        <v>Gangen/hallen</v>
      </c>
      <c r="K407" s="32" t="s">
        <v>18</v>
      </c>
      <c r="L407" s="34" t="s">
        <v>124</v>
      </c>
      <c r="M407" s="124">
        <v>59.1</v>
      </c>
      <c r="N407" s="32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  <c r="BP407" s="4"/>
      <c r="BQ407" s="4"/>
      <c r="BR407" s="4"/>
      <c r="BS407" s="4"/>
      <c r="BT407" s="4"/>
      <c r="BU407" s="4"/>
      <c r="BV407" s="4"/>
      <c r="BW407" s="4"/>
      <c r="BX407" s="4"/>
      <c r="BY407" s="4"/>
      <c r="BZ407" s="4"/>
      <c r="CA407" s="4"/>
      <c r="CB407" s="4"/>
      <c r="CC407" s="4"/>
      <c r="CD407" s="4"/>
      <c r="CE407" s="4"/>
      <c r="CF407" s="4"/>
      <c r="CG407" s="4"/>
      <c r="CH407" s="4"/>
      <c r="CI407" s="4"/>
      <c r="CJ407" s="4"/>
      <c r="CK407" s="4"/>
      <c r="CL407" s="4"/>
      <c r="CM407" s="4"/>
      <c r="CN407" s="4"/>
      <c r="CO407" s="4"/>
      <c r="CP407" s="4"/>
      <c r="CQ407" s="4"/>
      <c r="CR407" s="4"/>
      <c r="CS407" s="4"/>
      <c r="CT407" s="4"/>
      <c r="CU407" s="4"/>
      <c r="CV407" s="4"/>
      <c r="CW407" s="4"/>
      <c r="CX407" s="4"/>
      <c r="CY407" s="4"/>
      <c r="CZ407" s="4"/>
      <c r="DA407" s="4"/>
      <c r="DB407" s="4"/>
      <c r="DC407" s="4"/>
      <c r="DD407" s="4"/>
      <c r="DE407" s="4"/>
      <c r="DF407" s="4"/>
      <c r="DG407" s="4"/>
      <c r="DH407" s="4"/>
      <c r="DI407" s="4"/>
      <c r="DJ407" s="4"/>
      <c r="DK407" s="4"/>
      <c r="DL407" s="4"/>
      <c r="DM407" s="4"/>
      <c r="DN407" s="4"/>
      <c r="DO407" s="4"/>
      <c r="DP407" s="4"/>
      <c r="DQ407" s="4"/>
      <c r="DR407" s="4"/>
      <c r="DS407" s="4"/>
      <c r="DT407" s="4"/>
      <c r="DU407" s="4"/>
      <c r="DV407" s="4"/>
      <c r="DW407" s="4"/>
      <c r="DX407" s="4"/>
      <c r="DY407" s="4"/>
      <c r="DZ407" s="4"/>
      <c r="EA407" s="4"/>
      <c r="EB407" s="4"/>
      <c r="EC407" s="4"/>
      <c r="ED407" s="4"/>
      <c r="EE407" s="4"/>
      <c r="EF407" s="4"/>
      <c r="EG407" s="4"/>
      <c r="EH407" s="4"/>
      <c r="EI407" s="4"/>
      <c r="EJ407" s="4"/>
      <c r="EK407" s="4"/>
      <c r="EL407" s="4"/>
      <c r="EM407" s="4"/>
      <c r="EN407" s="4"/>
      <c r="EO407" s="4"/>
      <c r="EP407" s="4"/>
      <c r="EQ407" s="4"/>
      <c r="ER407" s="4"/>
      <c r="ES407" s="4"/>
      <c r="ET407" s="4"/>
      <c r="EU407" s="4"/>
      <c r="EV407" s="4"/>
      <c r="EW407" s="4"/>
      <c r="EX407" s="4"/>
      <c r="EY407" s="4"/>
      <c r="EZ407" s="4"/>
      <c r="FA407" s="4"/>
      <c r="FB407" s="4"/>
      <c r="FC407" s="4"/>
    </row>
    <row r="408" spans="1:159" ht="15" customHeight="1">
      <c r="A408" s="6">
        <v>6</v>
      </c>
      <c r="B408" s="41" t="str">
        <f>VLOOKUP(Ruimtestaat[[#This Row],[Code]],Locaties[[Code]:[Locatie]],2,FALSE)</f>
        <v>Schans</v>
      </c>
      <c r="C408" s="41" t="str">
        <f>VLOOKUP(Ruimtestaat[[#This Row],[Code]],Locaties[#All],3,FALSE)</f>
        <v>Munnikenland 27</v>
      </c>
      <c r="D408" s="41" t="str">
        <f>VLOOKUP(Ruimtestaat[[#This Row],[Code]],Locaties[#All],4,FALSE)</f>
        <v>Sleeuwijk</v>
      </c>
      <c r="E408" s="32"/>
      <c r="F408" s="32" t="s">
        <v>121</v>
      </c>
      <c r="G408" s="126">
        <v>10</v>
      </c>
      <c r="H408" s="42" t="s">
        <v>244</v>
      </c>
      <c r="I408" s="6">
        <v>10</v>
      </c>
      <c r="J408" s="42" t="str">
        <f>VLOOKUP(Ruimtestaat[[#This Row],[Ruimte code]],Ruimtegroepen[[#All],[Code]:[Ruimte omschrijving]],2,FALSE)</f>
        <v>Trappenhuizen/lift</v>
      </c>
      <c r="K408" s="32" t="s">
        <v>92</v>
      </c>
      <c r="L408" s="34" t="s">
        <v>74</v>
      </c>
      <c r="M408" s="124">
        <v>19.399999999999999</v>
      </c>
      <c r="N408" s="125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  <c r="BT408" s="4"/>
      <c r="BU408" s="4"/>
      <c r="BV408" s="4"/>
      <c r="BW408" s="4"/>
      <c r="BX408" s="4"/>
      <c r="BY408" s="4"/>
      <c r="BZ408" s="4"/>
      <c r="CA408" s="4"/>
      <c r="CB408" s="4"/>
      <c r="CC408" s="4"/>
      <c r="CD408" s="4"/>
      <c r="CE408" s="4"/>
      <c r="CF408" s="4"/>
      <c r="CG408" s="4"/>
      <c r="CH408" s="4"/>
      <c r="CI408" s="4"/>
      <c r="CJ408" s="4"/>
      <c r="CK408" s="4"/>
      <c r="CL408" s="4"/>
      <c r="CM408" s="4"/>
      <c r="CN408" s="4"/>
      <c r="CO408" s="4"/>
      <c r="CP408" s="4"/>
      <c r="CQ408" s="4"/>
      <c r="CR408" s="4"/>
      <c r="CS408" s="4"/>
      <c r="CT408" s="4"/>
      <c r="CU408" s="4"/>
      <c r="CV408" s="4"/>
      <c r="CW408" s="4"/>
      <c r="CX408" s="4"/>
      <c r="CY408" s="4"/>
      <c r="CZ408" s="4"/>
      <c r="DA408" s="4"/>
      <c r="DB408" s="4"/>
      <c r="DC408" s="4"/>
      <c r="DD408" s="4"/>
      <c r="DE408" s="4"/>
      <c r="DF408" s="4"/>
      <c r="DG408" s="4"/>
      <c r="DH408" s="4"/>
      <c r="DI408" s="4"/>
      <c r="DJ408" s="4"/>
      <c r="DK408" s="4"/>
      <c r="DL408" s="4"/>
      <c r="DM408" s="4"/>
      <c r="DN408" s="4"/>
      <c r="DO408" s="4"/>
      <c r="DP408" s="4"/>
      <c r="DQ408" s="4"/>
      <c r="DR408" s="4"/>
      <c r="DS408" s="4"/>
      <c r="DT408" s="4"/>
      <c r="DU408" s="4"/>
      <c r="DV408" s="4"/>
      <c r="DW408" s="4"/>
      <c r="DX408" s="4"/>
      <c r="DY408" s="4"/>
      <c r="DZ408" s="4"/>
      <c r="EA408" s="4"/>
      <c r="EB408" s="4"/>
      <c r="EC408" s="4"/>
      <c r="ED408" s="4"/>
      <c r="EE408" s="4"/>
      <c r="EF408" s="4"/>
      <c r="EG408" s="4"/>
      <c r="EH408" s="4"/>
      <c r="EI408" s="4"/>
      <c r="EJ408" s="4"/>
      <c r="EK408" s="4"/>
      <c r="EL408" s="4"/>
      <c r="EM408" s="4"/>
      <c r="EN408" s="4"/>
      <c r="EO408" s="4"/>
      <c r="EP408" s="4"/>
      <c r="EQ408" s="4"/>
      <c r="ER408" s="4"/>
      <c r="ES408" s="4"/>
      <c r="ET408" s="4"/>
      <c r="EU408" s="4"/>
      <c r="EV408" s="4"/>
      <c r="EW408" s="4"/>
      <c r="EX408" s="4"/>
      <c r="EY408" s="4"/>
      <c r="EZ408" s="4"/>
      <c r="FA408" s="4"/>
      <c r="FB408" s="4"/>
      <c r="FC408" s="4"/>
    </row>
    <row r="409" spans="1:159" ht="15" customHeight="1">
      <c r="A409" s="6">
        <v>6</v>
      </c>
      <c r="B409" s="41" t="str">
        <f>VLOOKUP(Ruimtestaat[[#This Row],[Code]],Locaties[[Code]:[Locatie]],2,FALSE)</f>
        <v>Schans</v>
      </c>
      <c r="C409" s="41" t="str">
        <f>VLOOKUP(Ruimtestaat[[#This Row],[Code]],Locaties[#All],3,FALSE)</f>
        <v>Munnikenland 27</v>
      </c>
      <c r="D409" s="41" t="str">
        <f>VLOOKUP(Ruimtestaat[[#This Row],[Code]],Locaties[#All],4,FALSE)</f>
        <v>Sleeuwijk</v>
      </c>
      <c r="E409" s="32"/>
      <c r="F409" s="32" t="s">
        <v>121</v>
      </c>
      <c r="G409" s="126">
        <v>11</v>
      </c>
      <c r="H409" s="42" t="s">
        <v>245</v>
      </c>
      <c r="I409" s="6">
        <v>20</v>
      </c>
      <c r="J409" s="42" t="str">
        <f>VLOOKUP(Ruimtestaat[[#This Row],[Ruimte code]],Ruimtegroepen[[#All],[Code]:[Ruimte omschrijving]],2,FALSE)</f>
        <v>Niet in Onderhoud</v>
      </c>
      <c r="K409" s="32"/>
      <c r="L409" s="34"/>
      <c r="M409" s="124"/>
      <c r="N409" s="125">
        <v>0</v>
      </c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  <c r="BT409" s="4"/>
      <c r="BU409" s="4"/>
      <c r="BV409" s="4"/>
      <c r="BW409" s="4"/>
      <c r="BX409" s="4"/>
      <c r="BY409" s="4"/>
      <c r="BZ409" s="4"/>
      <c r="CA409" s="4"/>
      <c r="CB409" s="4"/>
      <c r="CC409" s="4"/>
      <c r="CD409" s="4"/>
      <c r="CE409" s="4"/>
      <c r="CF409" s="4"/>
      <c r="CG409" s="4"/>
      <c r="CH409" s="4"/>
      <c r="CI409" s="4"/>
      <c r="CJ409" s="4"/>
      <c r="CK409" s="4"/>
      <c r="CL409" s="4"/>
      <c r="CM409" s="4"/>
      <c r="CN409" s="4"/>
      <c r="CO409" s="4"/>
      <c r="CP409" s="4"/>
      <c r="CQ409" s="4"/>
      <c r="CR409" s="4"/>
      <c r="CS409" s="4"/>
      <c r="CT409" s="4"/>
      <c r="CU409" s="4"/>
      <c r="CV409" s="4"/>
      <c r="CW409" s="4"/>
      <c r="CX409" s="4"/>
      <c r="CY409" s="4"/>
      <c r="CZ409" s="4"/>
      <c r="DA409" s="4"/>
      <c r="DB409" s="4"/>
      <c r="DC409" s="4"/>
      <c r="DD409" s="4"/>
      <c r="DE409" s="4"/>
      <c r="DF409" s="4"/>
      <c r="DG409" s="4"/>
      <c r="DH409" s="4"/>
      <c r="DI409" s="4"/>
      <c r="DJ409" s="4"/>
      <c r="DK409" s="4"/>
      <c r="DL409" s="4"/>
      <c r="DM409" s="4"/>
      <c r="DN409" s="4"/>
      <c r="DO409" s="4"/>
      <c r="DP409" s="4"/>
      <c r="DQ409" s="4"/>
      <c r="DR409" s="4"/>
      <c r="DS409" s="4"/>
      <c r="DT409" s="4"/>
      <c r="DU409" s="4"/>
      <c r="DV409" s="4"/>
      <c r="DW409" s="4"/>
      <c r="DX409" s="4"/>
      <c r="DY409" s="4"/>
      <c r="DZ409" s="4"/>
      <c r="EA409" s="4"/>
      <c r="EB409" s="4"/>
      <c r="EC409" s="4"/>
      <c r="ED409" s="4"/>
      <c r="EE409" s="4"/>
      <c r="EF409" s="4"/>
      <c r="EG409" s="4"/>
      <c r="EH409" s="4"/>
      <c r="EI409" s="4"/>
      <c r="EJ409" s="4"/>
      <c r="EK409" s="4"/>
      <c r="EL409" s="4"/>
      <c r="EM409" s="4"/>
      <c r="EN409" s="4"/>
      <c r="EO409" s="4"/>
      <c r="EP409" s="4"/>
      <c r="EQ409" s="4"/>
      <c r="ER409" s="4"/>
      <c r="ES409" s="4"/>
      <c r="ET409" s="4"/>
      <c r="EU409" s="4"/>
      <c r="EV409" s="4"/>
      <c r="EW409" s="4"/>
      <c r="EX409" s="4"/>
      <c r="EY409" s="4"/>
      <c r="EZ409" s="4"/>
      <c r="FA409" s="4"/>
      <c r="FB409" s="4"/>
      <c r="FC409" s="4"/>
    </row>
    <row r="410" spans="1:159" ht="15" customHeight="1">
      <c r="A410" s="6">
        <v>6</v>
      </c>
      <c r="B410" s="41" t="str">
        <f>VLOOKUP(Ruimtestaat[[#This Row],[Code]],Locaties[[Code]:[Locatie]],2,FALSE)</f>
        <v>Schans</v>
      </c>
      <c r="C410" s="41" t="str">
        <f>VLOOKUP(Ruimtestaat[[#This Row],[Code]],Locaties[#All],3,FALSE)</f>
        <v>Munnikenland 27</v>
      </c>
      <c r="D410" s="41" t="str">
        <f>VLOOKUP(Ruimtestaat[[#This Row],[Code]],Locaties[#All],4,FALSE)</f>
        <v>Sleeuwijk</v>
      </c>
      <c r="E410" s="32"/>
      <c r="F410" s="32" t="s">
        <v>121</v>
      </c>
      <c r="G410" s="126">
        <v>12</v>
      </c>
      <c r="H410" s="42" t="s">
        <v>246</v>
      </c>
      <c r="I410" s="6">
        <v>14</v>
      </c>
      <c r="J410" s="42" t="str">
        <f>VLOOKUP(Ruimtestaat[[#This Row],[Ruimte code]],Ruimtegroepen[[#All],[Code]:[Ruimte omschrijving]],2,FALSE)</f>
        <v>Praktijklokalen</v>
      </c>
      <c r="K410" s="32" t="s">
        <v>18</v>
      </c>
      <c r="L410" s="34" t="s">
        <v>124</v>
      </c>
      <c r="M410" s="124">
        <v>116</v>
      </c>
      <c r="N410" s="32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  <c r="BP410" s="4"/>
      <c r="BQ410" s="4"/>
      <c r="BR410" s="4"/>
      <c r="BS410" s="4"/>
      <c r="BT410" s="4"/>
      <c r="BU410" s="4"/>
      <c r="BV410" s="4"/>
      <c r="BW410" s="4"/>
      <c r="BX410" s="4"/>
      <c r="BY410" s="4"/>
      <c r="BZ410" s="4"/>
      <c r="CA410" s="4"/>
      <c r="CB410" s="4"/>
      <c r="CC410" s="4"/>
      <c r="CD410" s="4"/>
      <c r="CE410" s="4"/>
      <c r="CF410" s="4"/>
      <c r="CG410" s="4"/>
      <c r="CH410" s="4"/>
      <c r="CI410" s="4"/>
      <c r="CJ410" s="4"/>
      <c r="CK410" s="4"/>
      <c r="CL410" s="4"/>
      <c r="CM410" s="4"/>
      <c r="CN410" s="4"/>
      <c r="CO410" s="4"/>
      <c r="CP410" s="4"/>
      <c r="CQ410" s="4"/>
      <c r="CR410" s="4"/>
      <c r="CS410" s="4"/>
      <c r="CT410" s="4"/>
      <c r="CU410" s="4"/>
      <c r="CV410" s="4"/>
      <c r="CW410" s="4"/>
      <c r="CX410" s="4"/>
      <c r="CY410" s="4"/>
      <c r="CZ410" s="4"/>
      <c r="DA410" s="4"/>
      <c r="DB410" s="4"/>
      <c r="DC410" s="4"/>
      <c r="DD410" s="4"/>
      <c r="DE410" s="4"/>
      <c r="DF410" s="4"/>
      <c r="DG410" s="4"/>
      <c r="DH410" s="4"/>
      <c r="DI410" s="4"/>
      <c r="DJ410" s="4"/>
      <c r="DK410" s="4"/>
      <c r="DL410" s="4"/>
      <c r="DM410" s="4"/>
      <c r="DN410" s="4"/>
      <c r="DO410" s="4"/>
      <c r="DP410" s="4"/>
      <c r="DQ410" s="4"/>
      <c r="DR410" s="4"/>
      <c r="DS410" s="4"/>
      <c r="DT410" s="4"/>
      <c r="DU410" s="4"/>
      <c r="DV410" s="4"/>
      <c r="DW410" s="4"/>
      <c r="DX410" s="4"/>
      <c r="DY410" s="4"/>
      <c r="DZ410" s="4"/>
      <c r="EA410" s="4"/>
      <c r="EB410" s="4"/>
      <c r="EC410" s="4"/>
      <c r="ED410" s="4"/>
      <c r="EE410" s="4"/>
      <c r="EF410" s="4"/>
      <c r="EG410" s="4"/>
      <c r="EH410" s="4"/>
      <c r="EI410" s="4"/>
      <c r="EJ410" s="4"/>
      <c r="EK410" s="4"/>
      <c r="EL410" s="4"/>
      <c r="EM410" s="4"/>
      <c r="EN410" s="4"/>
      <c r="EO410" s="4"/>
      <c r="EP410" s="4"/>
      <c r="EQ410" s="4"/>
      <c r="ER410" s="4"/>
      <c r="ES410" s="4"/>
      <c r="ET410" s="4"/>
      <c r="EU410" s="4"/>
      <c r="EV410" s="4"/>
      <c r="EW410" s="4"/>
      <c r="EX410" s="4"/>
      <c r="EY410" s="4"/>
      <c r="EZ410" s="4"/>
      <c r="FA410" s="4"/>
      <c r="FB410" s="4"/>
      <c r="FC410" s="4"/>
    </row>
    <row r="411" spans="1:159" ht="15" customHeight="1">
      <c r="A411" s="6">
        <v>6</v>
      </c>
      <c r="B411" s="41" t="str">
        <f>VLOOKUP(Ruimtestaat[[#This Row],[Code]],Locaties[[Code]:[Locatie]],2,FALSE)</f>
        <v>Schans</v>
      </c>
      <c r="C411" s="41" t="str">
        <f>VLOOKUP(Ruimtestaat[[#This Row],[Code]],Locaties[#All],3,FALSE)</f>
        <v>Munnikenland 27</v>
      </c>
      <c r="D411" s="41" t="str">
        <f>VLOOKUP(Ruimtestaat[[#This Row],[Code]],Locaties[#All],4,FALSE)</f>
        <v>Sleeuwijk</v>
      </c>
      <c r="E411" s="32"/>
      <c r="F411" s="32" t="s">
        <v>121</v>
      </c>
      <c r="G411" s="126" t="s">
        <v>259</v>
      </c>
      <c r="H411" s="42" t="s">
        <v>247</v>
      </c>
      <c r="I411" s="6">
        <v>20</v>
      </c>
      <c r="J411" s="42" t="str">
        <f>VLOOKUP(Ruimtestaat[[#This Row],[Ruimte code]],Ruimtegroepen[[#All],[Code]:[Ruimte omschrijving]],2,FALSE)</f>
        <v>Niet in Onderhoud</v>
      </c>
      <c r="K411" s="32" t="s">
        <v>18</v>
      </c>
      <c r="L411" s="34" t="s">
        <v>124</v>
      </c>
      <c r="M411" s="124"/>
      <c r="N411" s="125">
        <v>0</v>
      </c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  <c r="BP411" s="4"/>
      <c r="BQ411" s="4"/>
      <c r="BR411" s="4"/>
      <c r="BS411" s="4"/>
      <c r="BT411" s="4"/>
      <c r="BU411" s="4"/>
      <c r="BV411" s="4"/>
      <c r="BW411" s="4"/>
      <c r="BX411" s="4"/>
      <c r="BY411" s="4"/>
      <c r="BZ411" s="4"/>
      <c r="CA411" s="4"/>
      <c r="CB411" s="4"/>
      <c r="CC411" s="4"/>
      <c r="CD411" s="4"/>
      <c r="CE411" s="4"/>
      <c r="CF411" s="4"/>
      <c r="CG411" s="4"/>
      <c r="CH411" s="4"/>
      <c r="CI411" s="4"/>
      <c r="CJ411" s="4"/>
      <c r="CK411" s="4"/>
      <c r="CL411" s="4"/>
      <c r="CM411" s="4"/>
      <c r="CN411" s="4"/>
      <c r="CO411" s="4"/>
      <c r="CP411" s="4"/>
      <c r="CQ411" s="4"/>
      <c r="CR411" s="4"/>
      <c r="CS411" s="4"/>
      <c r="CT411" s="4"/>
      <c r="CU411" s="4"/>
      <c r="CV411" s="4"/>
      <c r="CW411" s="4"/>
      <c r="CX411" s="4"/>
      <c r="CY411" s="4"/>
      <c r="CZ411" s="4"/>
      <c r="DA411" s="4"/>
      <c r="DB411" s="4"/>
      <c r="DC411" s="4"/>
      <c r="DD411" s="4"/>
      <c r="DE411" s="4"/>
      <c r="DF411" s="4"/>
      <c r="DG411" s="4"/>
      <c r="DH411" s="4"/>
      <c r="DI411" s="4"/>
      <c r="DJ411" s="4"/>
      <c r="DK411" s="4"/>
      <c r="DL411" s="4"/>
      <c r="DM411" s="4"/>
      <c r="DN411" s="4"/>
      <c r="DO411" s="4"/>
      <c r="DP411" s="4"/>
      <c r="DQ411" s="4"/>
      <c r="DR411" s="4"/>
      <c r="DS411" s="4"/>
      <c r="DT411" s="4"/>
      <c r="DU411" s="4"/>
      <c r="DV411" s="4"/>
      <c r="DW411" s="4"/>
      <c r="DX411" s="4"/>
      <c r="DY411" s="4"/>
      <c r="DZ411" s="4"/>
      <c r="EA411" s="4"/>
      <c r="EB411" s="4"/>
      <c r="EC411" s="4"/>
      <c r="ED411" s="4"/>
      <c r="EE411" s="4"/>
      <c r="EF411" s="4"/>
      <c r="EG411" s="4"/>
      <c r="EH411" s="4"/>
      <c r="EI411" s="4"/>
      <c r="EJ411" s="4"/>
      <c r="EK411" s="4"/>
      <c r="EL411" s="4"/>
      <c r="EM411" s="4"/>
      <c r="EN411" s="4"/>
      <c r="EO411" s="4"/>
      <c r="EP411" s="4"/>
      <c r="EQ411" s="4"/>
      <c r="ER411" s="4"/>
      <c r="ES411" s="4"/>
      <c r="ET411" s="4"/>
      <c r="EU411" s="4"/>
      <c r="EV411" s="4"/>
      <c r="EW411" s="4"/>
      <c r="EX411" s="4"/>
      <c r="EY411" s="4"/>
      <c r="EZ411" s="4"/>
      <c r="FA411" s="4"/>
      <c r="FB411" s="4"/>
      <c r="FC411" s="4"/>
    </row>
    <row r="412" spans="1:159" ht="15" customHeight="1">
      <c r="A412" s="6">
        <v>6</v>
      </c>
      <c r="B412" s="41" t="str">
        <f>VLOOKUP(Ruimtestaat[[#This Row],[Code]],Locaties[[Code]:[Locatie]],2,FALSE)</f>
        <v>Schans</v>
      </c>
      <c r="C412" s="41" t="str">
        <f>VLOOKUP(Ruimtestaat[[#This Row],[Code]],Locaties[#All],3,FALSE)</f>
        <v>Munnikenland 27</v>
      </c>
      <c r="D412" s="41" t="str">
        <f>VLOOKUP(Ruimtestaat[[#This Row],[Code]],Locaties[#All],4,FALSE)</f>
        <v>Sleeuwijk</v>
      </c>
      <c r="E412" s="32"/>
      <c r="F412" s="32" t="s">
        <v>121</v>
      </c>
      <c r="G412" s="126">
        <v>13</v>
      </c>
      <c r="H412" s="42" t="s">
        <v>246</v>
      </c>
      <c r="I412" s="6">
        <v>14</v>
      </c>
      <c r="J412" s="42" t="str">
        <f>VLOOKUP(Ruimtestaat[[#This Row],[Ruimte code]],Ruimtegroepen[[#All],[Code]:[Ruimte omschrijving]],2,FALSE)</f>
        <v>Praktijklokalen</v>
      </c>
      <c r="K412" s="32" t="s">
        <v>18</v>
      </c>
      <c r="L412" s="34" t="s">
        <v>124</v>
      </c>
      <c r="M412" s="124">
        <v>92.4</v>
      </c>
      <c r="N412" s="125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  <c r="CF412" s="4"/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4"/>
      <c r="CX412" s="4"/>
      <c r="CY412" s="4"/>
      <c r="CZ412" s="4"/>
      <c r="DA412" s="4"/>
      <c r="DB412" s="4"/>
      <c r="DC412" s="4"/>
      <c r="DD412" s="4"/>
      <c r="DE412" s="4"/>
      <c r="DF412" s="4"/>
      <c r="DG412" s="4"/>
      <c r="DH412" s="4"/>
      <c r="DI412" s="4"/>
      <c r="DJ412" s="4"/>
      <c r="DK412" s="4"/>
      <c r="DL412" s="4"/>
      <c r="DM412" s="4"/>
      <c r="DN412" s="4"/>
      <c r="DO412" s="4"/>
      <c r="DP412" s="4"/>
      <c r="DQ412" s="4"/>
      <c r="DR412" s="4"/>
      <c r="DS412" s="4"/>
      <c r="DT412" s="4"/>
      <c r="DU412" s="4"/>
      <c r="DV412" s="4"/>
      <c r="DW412" s="4"/>
      <c r="DX412" s="4"/>
      <c r="DY412" s="4"/>
      <c r="DZ412" s="4"/>
      <c r="EA412" s="4"/>
      <c r="EB412" s="4"/>
      <c r="EC412" s="4"/>
      <c r="ED412" s="4"/>
      <c r="EE412" s="4"/>
      <c r="EF412" s="4"/>
      <c r="EG412" s="4"/>
      <c r="EH412" s="4"/>
      <c r="EI412" s="4"/>
      <c r="EJ412" s="4"/>
      <c r="EK412" s="4"/>
      <c r="EL412" s="4"/>
      <c r="EM412" s="4"/>
      <c r="EN412" s="4"/>
      <c r="EO412" s="4"/>
      <c r="EP412" s="4"/>
      <c r="EQ412" s="4"/>
      <c r="ER412" s="4"/>
      <c r="ES412" s="4"/>
      <c r="ET412" s="4"/>
      <c r="EU412" s="4"/>
      <c r="EV412" s="4"/>
      <c r="EW412" s="4"/>
      <c r="EX412" s="4"/>
      <c r="EY412" s="4"/>
      <c r="EZ412" s="4"/>
      <c r="FA412" s="4"/>
      <c r="FB412" s="4"/>
      <c r="FC412" s="4"/>
    </row>
    <row r="413" spans="1:159" ht="15" customHeight="1">
      <c r="A413" s="6">
        <v>6</v>
      </c>
      <c r="B413" s="41" t="str">
        <f>VLOOKUP(Ruimtestaat[[#This Row],[Code]],Locaties[[Code]:[Locatie]],2,FALSE)</f>
        <v>Schans</v>
      </c>
      <c r="C413" s="41" t="str">
        <f>VLOOKUP(Ruimtestaat[[#This Row],[Code]],Locaties[#All],3,FALSE)</f>
        <v>Munnikenland 27</v>
      </c>
      <c r="D413" s="41" t="str">
        <f>VLOOKUP(Ruimtestaat[[#This Row],[Code]],Locaties[#All],4,FALSE)</f>
        <v>Sleeuwijk</v>
      </c>
      <c r="E413" s="32"/>
      <c r="F413" s="32" t="s">
        <v>121</v>
      </c>
      <c r="G413" s="126" t="s">
        <v>260</v>
      </c>
      <c r="H413" s="42" t="s">
        <v>246</v>
      </c>
      <c r="I413" s="6">
        <v>14</v>
      </c>
      <c r="J413" s="42" t="str">
        <f>VLOOKUP(Ruimtestaat[[#This Row],[Ruimte code]],Ruimtegroepen[[#All],[Code]:[Ruimte omschrijving]],2,FALSE)</f>
        <v>Praktijklokalen</v>
      </c>
      <c r="K413" s="32" t="s">
        <v>18</v>
      </c>
      <c r="L413" s="34" t="s">
        <v>124</v>
      </c>
      <c r="M413" s="124"/>
      <c r="N413" s="32">
        <v>0</v>
      </c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  <c r="BP413" s="4"/>
      <c r="BQ413" s="4"/>
      <c r="BR413" s="4"/>
      <c r="BS413" s="4"/>
      <c r="BT413" s="4"/>
      <c r="BU413" s="4"/>
      <c r="BV413" s="4"/>
      <c r="BW413" s="4"/>
      <c r="BX413" s="4"/>
      <c r="BY413" s="4"/>
      <c r="BZ413" s="4"/>
      <c r="CA413" s="4"/>
      <c r="CB413" s="4"/>
      <c r="CC413" s="4"/>
      <c r="CD413" s="4"/>
      <c r="CE413" s="4"/>
      <c r="CF413" s="4"/>
      <c r="CG413" s="4"/>
      <c r="CH413" s="4"/>
      <c r="CI413" s="4"/>
      <c r="CJ413" s="4"/>
      <c r="CK413" s="4"/>
      <c r="CL413" s="4"/>
      <c r="CM413" s="4"/>
      <c r="CN413" s="4"/>
      <c r="CO413" s="4"/>
      <c r="CP413" s="4"/>
      <c r="CQ413" s="4"/>
      <c r="CR413" s="4"/>
      <c r="CS413" s="4"/>
      <c r="CT413" s="4"/>
      <c r="CU413" s="4"/>
      <c r="CV413" s="4"/>
      <c r="CW413" s="4"/>
      <c r="CX413" s="4"/>
      <c r="CY413" s="4"/>
      <c r="CZ413" s="4"/>
      <c r="DA413" s="4"/>
      <c r="DB413" s="4"/>
      <c r="DC413" s="4"/>
      <c r="DD413" s="4"/>
      <c r="DE413" s="4"/>
      <c r="DF413" s="4"/>
      <c r="DG413" s="4"/>
      <c r="DH413" s="4"/>
      <c r="DI413" s="4"/>
      <c r="DJ413" s="4"/>
      <c r="DK413" s="4"/>
      <c r="DL413" s="4"/>
      <c r="DM413" s="4"/>
      <c r="DN413" s="4"/>
      <c r="DO413" s="4"/>
      <c r="DP413" s="4"/>
      <c r="DQ413" s="4"/>
      <c r="DR413" s="4"/>
      <c r="DS413" s="4"/>
      <c r="DT413" s="4"/>
      <c r="DU413" s="4"/>
      <c r="DV413" s="4"/>
      <c r="DW413" s="4"/>
      <c r="DX413" s="4"/>
      <c r="DY413" s="4"/>
      <c r="DZ413" s="4"/>
      <c r="EA413" s="4"/>
      <c r="EB413" s="4"/>
      <c r="EC413" s="4"/>
      <c r="ED413" s="4"/>
      <c r="EE413" s="4"/>
      <c r="EF413" s="4"/>
      <c r="EG413" s="4"/>
      <c r="EH413" s="4"/>
      <c r="EI413" s="4"/>
      <c r="EJ413" s="4"/>
      <c r="EK413" s="4"/>
      <c r="EL413" s="4"/>
      <c r="EM413" s="4"/>
      <c r="EN413" s="4"/>
      <c r="EO413" s="4"/>
      <c r="EP413" s="4"/>
      <c r="EQ413" s="4"/>
      <c r="ER413" s="4"/>
      <c r="ES413" s="4"/>
      <c r="ET413" s="4"/>
      <c r="EU413" s="4"/>
      <c r="EV413" s="4"/>
      <c r="EW413" s="4"/>
      <c r="EX413" s="4"/>
      <c r="EY413" s="4"/>
      <c r="EZ413" s="4"/>
      <c r="FA413" s="4"/>
      <c r="FB413" s="4"/>
      <c r="FC413" s="4"/>
    </row>
    <row r="414" spans="1:159" ht="15" customHeight="1">
      <c r="A414" s="6">
        <v>6</v>
      </c>
      <c r="B414" s="41" t="str">
        <f>VLOOKUP(Ruimtestaat[[#This Row],[Code]],Locaties[[Code]:[Locatie]],2,FALSE)</f>
        <v>Schans</v>
      </c>
      <c r="C414" s="41" t="str">
        <f>VLOOKUP(Ruimtestaat[[#This Row],[Code]],Locaties[#All],3,FALSE)</f>
        <v>Munnikenland 27</v>
      </c>
      <c r="D414" s="41" t="str">
        <f>VLOOKUP(Ruimtestaat[[#This Row],[Code]],Locaties[#All],4,FALSE)</f>
        <v>Sleeuwijk</v>
      </c>
      <c r="E414" s="32"/>
      <c r="F414" s="32" t="s">
        <v>121</v>
      </c>
      <c r="G414" s="126">
        <v>14</v>
      </c>
      <c r="H414" s="42" t="s">
        <v>239</v>
      </c>
      <c r="I414" s="6">
        <v>2</v>
      </c>
      <c r="J414" s="42" t="str">
        <f>VLOOKUP(Ruimtestaat[[#This Row],[Ruimte code]],Ruimtegroepen[[#All],[Code]:[Ruimte omschrijving]],2,FALSE)</f>
        <v>Kantoren</v>
      </c>
      <c r="K414" s="32" t="s">
        <v>20</v>
      </c>
      <c r="L414" s="34" t="s">
        <v>29</v>
      </c>
      <c r="M414" s="124">
        <v>10.6</v>
      </c>
      <c r="N414" s="125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  <c r="BP414" s="4"/>
      <c r="BQ414" s="4"/>
      <c r="BR414" s="4"/>
      <c r="BS414" s="4"/>
      <c r="BT414" s="4"/>
      <c r="BU414" s="4"/>
      <c r="BV414" s="4"/>
      <c r="BW414" s="4"/>
      <c r="BX414" s="4"/>
      <c r="BY414" s="4"/>
      <c r="BZ414" s="4"/>
      <c r="CA414" s="4"/>
      <c r="CB414" s="4"/>
      <c r="CC414" s="4"/>
      <c r="CD414" s="4"/>
      <c r="CE414" s="4"/>
      <c r="CF414" s="4"/>
      <c r="CG414" s="4"/>
      <c r="CH414" s="4"/>
      <c r="CI414" s="4"/>
      <c r="CJ414" s="4"/>
      <c r="CK414" s="4"/>
      <c r="CL414" s="4"/>
      <c r="CM414" s="4"/>
      <c r="CN414" s="4"/>
      <c r="CO414" s="4"/>
      <c r="CP414" s="4"/>
      <c r="CQ414" s="4"/>
      <c r="CR414" s="4"/>
      <c r="CS414" s="4"/>
      <c r="CT414" s="4"/>
      <c r="CU414" s="4"/>
      <c r="CV414" s="4"/>
      <c r="CW414" s="4"/>
      <c r="CX414" s="4"/>
      <c r="CY414" s="4"/>
      <c r="CZ414" s="4"/>
      <c r="DA414" s="4"/>
      <c r="DB414" s="4"/>
      <c r="DC414" s="4"/>
      <c r="DD414" s="4"/>
      <c r="DE414" s="4"/>
      <c r="DF414" s="4"/>
      <c r="DG414" s="4"/>
      <c r="DH414" s="4"/>
      <c r="DI414" s="4"/>
      <c r="DJ414" s="4"/>
      <c r="DK414" s="4"/>
      <c r="DL414" s="4"/>
      <c r="DM414" s="4"/>
      <c r="DN414" s="4"/>
      <c r="DO414" s="4"/>
      <c r="DP414" s="4"/>
      <c r="DQ414" s="4"/>
      <c r="DR414" s="4"/>
      <c r="DS414" s="4"/>
      <c r="DT414" s="4"/>
      <c r="DU414" s="4"/>
      <c r="DV414" s="4"/>
      <c r="DW414" s="4"/>
      <c r="DX414" s="4"/>
      <c r="DY414" s="4"/>
      <c r="DZ414" s="4"/>
      <c r="EA414" s="4"/>
      <c r="EB414" s="4"/>
      <c r="EC414" s="4"/>
      <c r="ED414" s="4"/>
      <c r="EE414" s="4"/>
      <c r="EF414" s="4"/>
      <c r="EG414" s="4"/>
      <c r="EH414" s="4"/>
      <c r="EI414" s="4"/>
      <c r="EJ414" s="4"/>
      <c r="EK414" s="4"/>
      <c r="EL414" s="4"/>
      <c r="EM414" s="4"/>
      <c r="EN414" s="4"/>
      <c r="EO414" s="4"/>
      <c r="EP414" s="4"/>
      <c r="EQ414" s="4"/>
      <c r="ER414" s="4"/>
      <c r="ES414" s="4"/>
      <c r="ET414" s="4"/>
      <c r="EU414" s="4"/>
      <c r="EV414" s="4"/>
      <c r="EW414" s="4"/>
      <c r="EX414" s="4"/>
      <c r="EY414" s="4"/>
      <c r="EZ414" s="4"/>
      <c r="FA414" s="4"/>
      <c r="FB414" s="4"/>
      <c r="FC414" s="4"/>
    </row>
    <row r="415" spans="1:159" ht="15" customHeight="1">
      <c r="A415" s="6">
        <v>6</v>
      </c>
      <c r="B415" s="41" t="str">
        <f>VLOOKUP(Ruimtestaat[[#This Row],[Code]],Locaties[[Code]:[Locatie]],2,FALSE)</f>
        <v>Schans</v>
      </c>
      <c r="C415" s="41" t="str">
        <f>VLOOKUP(Ruimtestaat[[#This Row],[Code]],Locaties[#All],3,FALSE)</f>
        <v>Munnikenland 27</v>
      </c>
      <c r="D415" s="41" t="str">
        <f>VLOOKUP(Ruimtestaat[[#This Row],[Code]],Locaties[#All],4,FALSE)</f>
        <v>Sleeuwijk</v>
      </c>
      <c r="E415" s="32"/>
      <c r="F415" s="32" t="s">
        <v>121</v>
      </c>
      <c r="G415" s="126" t="s">
        <v>261</v>
      </c>
      <c r="H415" s="42" t="s">
        <v>239</v>
      </c>
      <c r="I415" s="6">
        <v>2</v>
      </c>
      <c r="J415" s="42" t="str">
        <f>VLOOKUP(Ruimtestaat[[#This Row],[Ruimte code]],Ruimtegroepen[[#All],[Code]:[Ruimte omschrijving]],2,FALSE)</f>
        <v>Kantoren</v>
      </c>
      <c r="K415" s="32" t="s">
        <v>20</v>
      </c>
      <c r="L415" s="34" t="s">
        <v>29</v>
      </c>
      <c r="M415" s="124">
        <v>10.6</v>
      </c>
      <c r="N415" s="125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  <c r="BP415" s="4"/>
      <c r="BQ415" s="4"/>
      <c r="BR415" s="4"/>
      <c r="BS415" s="4"/>
      <c r="BT415" s="4"/>
      <c r="BU415" s="4"/>
      <c r="BV415" s="4"/>
      <c r="BW415" s="4"/>
      <c r="BX415" s="4"/>
      <c r="BY415" s="4"/>
      <c r="BZ415" s="4"/>
      <c r="CA415" s="4"/>
      <c r="CB415" s="4"/>
      <c r="CC415" s="4"/>
      <c r="CD415" s="4"/>
      <c r="CE415" s="4"/>
      <c r="CF415" s="4"/>
      <c r="CG415" s="4"/>
      <c r="CH415" s="4"/>
      <c r="CI415" s="4"/>
      <c r="CJ415" s="4"/>
      <c r="CK415" s="4"/>
      <c r="CL415" s="4"/>
      <c r="CM415" s="4"/>
      <c r="CN415" s="4"/>
      <c r="CO415" s="4"/>
      <c r="CP415" s="4"/>
      <c r="CQ415" s="4"/>
      <c r="CR415" s="4"/>
      <c r="CS415" s="4"/>
      <c r="CT415" s="4"/>
      <c r="CU415" s="4"/>
      <c r="CV415" s="4"/>
      <c r="CW415" s="4"/>
      <c r="CX415" s="4"/>
      <c r="CY415" s="4"/>
      <c r="CZ415" s="4"/>
      <c r="DA415" s="4"/>
      <c r="DB415" s="4"/>
      <c r="DC415" s="4"/>
      <c r="DD415" s="4"/>
      <c r="DE415" s="4"/>
      <c r="DF415" s="4"/>
      <c r="DG415" s="4"/>
      <c r="DH415" s="4"/>
      <c r="DI415" s="4"/>
      <c r="DJ415" s="4"/>
      <c r="DK415" s="4"/>
      <c r="DL415" s="4"/>
      <c r="DM415" s="4"/>
      <c r="DN415" s="4"/>
      <c r="DO415" s="4"/>
      <c r="DP415" s="4"/>
      <c r="DQ415" s="4"/>
      <c r="DR415" s="4"/>
      <c r="DS415" s="4"/>
      <c r="DT415" s="4"/>
      <c r="DU415" s="4"/>
      <c r="DV415" s="4"/>
      <c r="DW415" s="4"/>
      <c r="DX415" s="4"/>
      <c r="DY415" s="4"/>
      <c r="DZ415" s="4"/>
      <c r="EA415" s="4"/>
      <c r="EB415" s="4"/>
      <c r="EC415" s="4"/>
      <c r="ED415" s="4"/>
      <c r="EE415" s="4"/>
      <c r="EF415" s="4"/>
      <c r="EG415" s="4"/>
      <c r="EH415" s="4"/>
      <c r="EI415" s="4"/>
      <c r="EJ415" s="4"/>
      <c r="EK415" s="4"/>
      <c r="EL415" s="4"/>
      <c r="EM415" s="4"/>
      <c r="EN415" s="4"/>
      <c r="EO415" s="4"/>
      <c r="EP415" s="4"/>
      <c r="EQ415" s="4"/>
      <c r="ER415" s="4"/>
      <c r="ES415" s="4"/>
      <c r="ET415" s="4"/>
      <c r="EU415" s="4"/>
      <c r="EV415" s="4"/>
      <c r="EW415" s="4"/>
      <c r="EX415" s="4"/>
      <c r="EY415" s="4"/>
      <c r="EZ415" s="4"/>
      <c r="FA415" s="4"/>
      <c r="FB415" s="4"/>
      <c r="FC415" s="4"/>
    </row>
    <row r="416" spans="1:159" ht="15" customHeight="1">
      <c r="A416" s="6">
        <v>6</v>
      </c>
      <c r="B416" s="41" t="str">
        <f>VLOOKUP(Ruimtestaat[[#This Row],[Code]],Locaties[[Code]:[Locatie]],2,FALSE)</f>
        <v>Schans</v>
      </c>
      <c r="C416" s="41" t="str">
        <f>VLOOKUP(Ruimtestaat[[#This Row],[Code]],Locaties[#All],3,FALSE)</f>
        <v>Munnikenland 27</v>
      </c>
      <c r="D416" s="41" t="str">
        <f>VLOOKUP(Ruimtestaat[[#This Row],[Code]],Locaties[#All],4,FALSE)</f>
        <v>Sleeuwijk</v>
      </c>
      <c r="E416" s="32"/>
      <c r="F416" s="32" t="s">
        <v>121</v>
      </c>
      <c r="G416" s="126">
        <v>17</v>
      </c>
      <c r="H416" s="42" t="s">
        <v>239</v>
      </c>
      <c r="I416" s="6">
        <v>2</v>
      </c>
      <c r="J416" s="42" t="str">
        <f>VLOOKUP(Ruimtestaat[[#This Row],[Ruimte code]],Ruimtegroepen[[#All],[Code]:[Ruimte omschrijving]],2,FALSE)</f>
        <v>Kantoren</v>
      </c>
      <c r="K416" s="32" t="s">
        <v>20</v>
      </c>
      <c r="L416" s="34" t="s">
        <v>29</v>
      </c>
      <c r="M416" s="124">
        <v>12.1</v>
      </c>
      <c r="N416" s="32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  <c r="BP416" s="4"/>
      <c r="BQ416" s="4"/>
      <c r="BR416" s="4"/>
      <c r="BS416" s="4"/>
      <c r="BT416" s="4"/>
      <c r="BU416" s="4"/>
      <c r="BV416" s="4"/>
      <c r="BW416" s="4"/>
      <c r="BX416" s="4"/>
      <c r="BY416" s="4"/>
      <c r="BZ416" s="4"/>
      <c r="CA416" s="4"/>
      <c r="CB416" s="4"/>
      <c r="CC416" s="4"/>
      <c r="CD416" s="4"/>
      <c r="CE416" s="4"/>
      <c r="CF416" s="4"/>
      <c r="CG416" s="4"/>
      <c r="CH416" s="4"/>
      <c r="CI416" s="4"/>
      <c r="CJ416" s="4"/>
      <c r="CK416" s="4"/>
      <c r="CL416" s="4"/>
      <c r="CM416" s="4"/>
      <c r="CN416" s="4"/>
      <c r="CO416" s="4"/>
      <c r="CP416" s="4"/>
      <c r="CQ416" s="4"/>
      <c r="CR416" s="4"/>
      <c r="CS416" s="4"/>
      <c r="CT416" s="4"/>
      <c r="CU416" s="4"/>
      <c r="CV416" s="4"/>
      <c r="CW416" s="4"/>
      <c r="CX416" s="4"/>
      <c r="CY416" s="4"/>
      <c r="CZ416" s="4"/>
      <c r="DA416" s="4"/>
      <c r="DB416" s="4"/>
      <c r="DC416" s="4"/>
      <c r="DD416" s="4"/>
      <c r="DE416" s="4"/>
      <c r="DF416" s="4"/>
      <c r="DG416" s="4"/>
      <c r="DH416" s="4"/>
      <c r="DI416" s="4"/>
      <c r="DJ416" s="4"/>
      <c r="DK416" s="4"/>
      <c r="DL416" s="4"/>
      <c r="DM416" s="4"/>
      <c r="DN416" s="4"/>
      <c r="DO416" s="4"/>
      <c r="DP416" s="4"/>
      <c r="DQ416" s="4"/>
      <c r="DR416" s="4"/>
      <c r="DS416" s="4"/>
      <c r="DT416" s="4"/>
      <c r="DU416" s="4"/>
      <c r="DV416" s="4"/>
      <c r="DW416" s="4"/>
      <c r="DX416" s="4"/>
      <c r="DY416" s="4"/>
      <c r="DZ416" s="4"/>
      <c r="EA416" s="4"/>
      <c r="EB416" s="4"/>
      <c r="EC416" s="4"/>
      <c r="ED416" s="4"/>
      <c r="EE416" s="4"/>
      <c r="EF416" s="4"/>
      <c r="EG416" s="4"/>
      <c r="EH416" s="4"/>
      <c r="EI416" s="4"/>
      <c r="EJ416" s="4"/>
      <c r="EK416" s="4"/>
      <c r="EL416" s="4"/>
      <c r="EM416" s="4"/>
      <c r="EN416" s="4"/>
      <c r="EO416" s="4"/>
      <c r="EP416" s="4"/>
      <c r="EQ416" s="4"/>
      <c r="ER416" s="4"/>
      <c r="ES416" s="4"/>
      <c r="ET416" s="4"/>
      <c r="EU416" s="4"/>
      <c r="EV416" s="4"/>
      <c r="EW416" s="4"/>
      <c r="EX416" s="4"/>
      <c r="EY416" s="4"/>
      <c r="EZ416" s="4"/>
      <c r="FA416" s="4"/>
      <c r="FB416" s="4"/>
      <c r="FC416" s="4"/>
    </row>
    <row r="417" spans="1:159" ht="15" customHeight="1">
      <c r="A417" s="6">
        <v>6</v>
      </c>
      <c r="B417" s="41" t="str">
        <f>VLOOKUP(Ruimtestaat[[#This Row],[Code]],Locaties[[Code]:[Locatie]],2,FALSE)</f>
        <v>Schans</v>
      </c>
      <c r="C417" s="41" t="str">
        <f>VLOOKUP(Ruimtestaat[[#This Row],[Code]],Locaties[#All],3,FALSE)</f>
        <v>Munnikenland 27</v>
      </c>
      <c r="D417" s="41" t="str">
        <f>VLOOKUP(Ruimtestaat[[#This Row],[Code]],Locaties[#All],4,FALSE)</f>
        <v>Sleeuwijk</v>
      </c>
      <c r="E417" s="32"/>
      <c r="F417" s="32" t="s">
        <v>121</v>
      </c>
      <c r="G417" s="126">
        <v>15</v>
      </c>
      <c r="H417" s="42" t="s">
        <v>248</v>
      </c>
      <c r="I417" s="6">
        <v>5</v>
      </c>
      <c r="J417" s="42" t="str">
        <f>VLOOKUP(Ruimtestaat[[#This Row],[Ruimte code]],Ruimtegroepen[[#All],[Code]:[Ruimte omschrijving]],2,FALSE)</f>
        <v>Sanitair</v>
      </c>
      <c r="K417" s="32" t="s">
        <v>18</v>
      </c>
      <c r="L417" s="34" t="s">
        <v>124</v>
      </c>
      <c r="M417" s="124">
        <v>7.1</v>
      </c>
      <c r="N417" s="125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  <c r="BP417" s="4"/>
      <c r="BQ417" s="4"/>
      <c r="BR417" s="4"/>
      <c r="BS417" s="4"/>
      <c r="BT417" s="4"/>
      <c r="BU417" s="4"/>
      <c r="BV417" s="4"/>
      <c r="BW417" s="4"/>
      <c r="BX417" s="4"/>
      <c r="BY417" s="4"/>
      <c r="BZ417" s="4"/>
      <c r="CA417" s="4"/>
      <c r="CB417" s="4"/>
      <c r="CC417" s="4"/>
      <c r="CD417" s="4"/>
      <c r="CE417" s="4"/>
      <c r="CF417" s="4"/>
      <c r="CG417" s="4"/>
      <c r="CH417" s="4"/>
      <c r="CI417" s="4"/>
      <c r="CJ417" s="4"/>
      <c r="CK417" s="4"/>
      <c r="CL417" s="4"/>
      <c r="CM417" s="4"/>
      <c r="CN417" s="4"/>
      <c r="CO417" s="4"/>
      <c r="CP417" s="4"/>
      <c r="CQ417" s="4"/>
      <c r="CR417" s="4"/>
      <c r="CS417" s="4"/>
      <c r="CT417" s="4"/>
      <c r="CU417" s="4"/>
      <c r="CV417" s="4"/>
      <c r="CW417" s="4"/>
      <c r="CX417" s="4"/>
      <c r="CY417" s="4"/>
      <c r="CZ417" s="4"/>
      <c r="DA417" s="4"/>
      <c r="DB417" s="4"/>
      <c r="DC417" s="4"/>
      <c r="DD417" s="4"/>
      <c r="DE417" s="4"/>
      <c r="DF417" s="4"/>
      <c r="DG417" s="4"/>
      <c r="DH417" s="4"/>
      <c r="DI417" s="4"/>
      <c r="DJ417" s="4"/>
      <c r="DK417" s="4"/>
      <c r="DL417" s="4"/>
      <c r="DM417" s="4"/>
      <c r="DN417" s="4"/>
      <c r="DO417" s="4"/>
      <c r="DP417" s="4"/>
      <c r="DQ417" s="4"/>
      <c r="DR417" s="4"/>
      <c r="DS417" s="4"/>
      <c r="DT417" s="4"/>
      <c r="DU417" s="4"/>
      <c r="DV417" s="4"/>
      <c r="DW417" s="4"/>
      <c r="DX417" s="4"/>
      <c r="DY417" s="4"/>
      <c r="DZ417" s="4"/>
      <c r="EA417" s="4"/>
      <c r="EB417" s="4"/>
      <c r="EC417" s="4"/>
      <c r="ED417" s="4"/>
      <c r="EE417" s="4"/>
      <c r="EF417" s="4"/>
      <c r="EG417" s="4"/>
      <c r="EH417" s="4"/>
      <c r="EI417" s="4"/>
      <c r="EJ417" s="4"/>
      <c r="EK417" s="4"/>
      <c r="EL417" s="4"/>
      <c r="EM417" s="4"/>
      <c r="EN417" s="4"/>
      <c r="EO417" s="4"/>
      <c r="EP417" s="4"/>
      <c r="EQ417" s="4"/>
      <c r="ER417" s="4"/>
      <c r="ES417" s="4"/>
      <c r="ET417" s="4"/>
      <c r="EU417" s="4"/>
      <c r="EV417" s="4"/>
      <c r="EW417" s="4"/>
      <c r="EX417" s="4"/>
      <c r="EY417" s="4"/>
      <c r="EZ417" s="4"/>
      <c r="FA417" s="4"/>
      <c r="FB417" s="4"/>
      <c r="FC417" s="4"/>
    </row>
    <row r="418" spans="1:159" ht="15" customHeight="1">
      <c r="A418" s="6">
        <v>6</v>
      </c>
      <c r="B418" s="41" t="str">
        <f>VLOOKUP(Ruimtestaat[[#This Row],[Code]],Locaties[[Code]:[Locatie]],2,FALSE)</f>
        <v>Schans</v>
      </c>
      <c r="C418" s="41" t="str">
        <f>VLOOKUP(Ruimtestaat[[#This Row],[Code]],Locaties[#All],3,FALSE)</f>
        <v>Munnikenland 27</v>
      </c>
      <c r="D418" s="41" t="str">
        <f>VLOOKUP(Ruimtestaat[[#This Row],[Code]],Locaties[#All],4,FALSE)</f>
        <v>Sleeuwijk</v>
      </c>
      <c r="E418" s="32"/>
      <c r="F418" s="32" t="s">
        <v>121</v>
      </c>
      <c r="G418" s="126">
        <v>18</v>
      </c>
      <c r="H418" s="42" t="s">
        <v>249</v>
      </c>
      <c r="I418" s="6">
        <v>16</v>
      </c>
      <c r="J418" s="42" t="str">
        <f>VLOOKUP(Ruimtestaat[[#This Row],[Ruimte code]],Ruimtegroepen[[#All],[Code]:[Ruimte omschrijving]],2,FALSE)</f>
        <v>Leslokalen</v>
      </c>
      <c r="K418" s="32" t="s">
        <v>18</v>
      </c>
      <c r="L418" s="34" t="s">
        <v>124</v>
      </c>
      <c r="M418" s="124">
        <v>54.9</v>
      </c>
      <c r="N418" s="125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  <c r="BP418" s="4"/>
      <c r="BQ418" s="4"/>
      <c r="BR418" s="4"/>
      <c r="BS418" s="4"/>
      <c r="BT418" s="4"/>
      <c r="BU418" s="4"/>
      <c r="BV418" s="4"/>
      <c r="BW418" s="4"/>
      <c r="BX418" s="4"/>
      <c r="BY418" s="4"/>
      <c r="BZ418" s="4"/>
      <c r="CA418" s="4"/>
      <c r="CB418" s="4"/>
      <c r="CC418" s="4"/>
      <c r="CD418" s="4"/>
      <c r="CE418" s="4"/>
      <c r="CF418" s="4"/>
      <c r="CG418" s="4"/>
      <c r="CH418" s="4"/>
      <c r="CI418" s="4"/>
      <c r="CJ418" s="4"/>
      <c r="CK418" s="4"/>
      <c r="CL418" s="4"/>
      <c r="CM418" s="4"/>
      <c r="CN418" s="4"/>
      <c r="CO418" s="4"/>
      <c r="CP418" s="4"/>
      <c r="CQ418" s="4"/>
      <c r="CR418" s="4"/>
      <c r="CS418" s="4"/>
      <c r="CT418" s="4"/>
      <c r="CU418" s="4"/>
      <c r="CV418" s="4"/>
      <c r="CW418" s="4"/>
      <c r="CX418" s="4"/>
      <c r="CY418" s="4"/>
      <c r="CZ418" s="4"/>
      <c r="DA418" s="4"/>
      <c r="DB418" s="4"/>
      <c r="DC418" s="4"/>
      <c r="DD418" s="4"/>
      <c r="DE418" s="4"/>
      <c r="DF418" s="4"/>
      <c r="DG418" s="4"/>
      <c r="DH418" s="4"/>
      <c r="DI418" s="4"/>
      <c r="DJ418" s="4"/>
      <c r="DK418" s="4"/>
      <c r="DL418" s="4"/>
      <c r="DM418" s="4"/>
      <c r="DN418" s="4"/>
      <c r="DO418" s="4"/>
      <c r="DP418" s="4"/>
      <c r="DQ418" s="4"/>
      <c r="DR418" s="4"/>
      <c r="DS418" s="4"/>
      <c r="DT418" s="4"/>
      <c r="DU418" s="4"/>
      <c r="DV418" s="4"/>
      <c r="DW418" s="4"/>
      <c r="DX418" s="4"/>
      <c r="DY418" s="4"/>
      <c r="DZ418" s="4"/>
      <c r="EA418" s="4"/>
      <c r="EB418" s="4"/>
      <c r="EC418" s="4"/>
      <c r="ED418" s="4"/>
      <c r="EE418" s="4"/>
      <c r="EF418" s="4"/>
      <c r="EG418" s="4"/>
      <c r="EH418" s="4"/>
      <c r="EI418" s="4"/>
      <c r="EJ418" s="4"/>
      <c r="EK418" s="4"/>
      <c r="EL418" s="4"/>
      <c r="EM418" s="4"/>
      <c r="EN418" s="4"/>
      <c r="EO418" s="4"/>
      <c r="EP418" s="4"/>
      <c r="EQ418" s="4"/>
      <c r="ER418" s="4"/>
      <c r="ES418" s="4"/>
      <c r="ET418" s="4"/>
      <c r="EU418" s="4"/>
      <c r="EV418" s="4"/>
      <c r="EW418" s="4"/>
      <c r="EX418" s="4"/>
      <c r="EY418" s="4"/>
      <c r="EZ418" s="4"/>
      <c r="FA418" s="4"/>
      <c r="FB418" s="4"/>
      <c r="FC418" s="4"/>
    </row>
    <row r="419" spans="1:159" ht="15" customHeight="1">
      <c r="A419" s="6">
        <v>6</v>
      </c>
      <c r="B419" s="41" t="str">
        <f>VLOOKUP(Ruimtestaat[[#This Row],[Code]],Locaties[[Code]:[Locatie]],2,FALSE)</f>
        <v>Schans</v>
      </c>
      <c r="C419" s="41" t="str">
        <f>VLOOKUP(Ruimtestaat[[#This Row],[Code]],Locaties[#All],3,FALSE)</f>
        <v>Munnikenland 27</v>
      </c>
      <c r="D419" s="41" t="str">
        <f>VLOOKUP(Ruimtestaat[[#This Row],[Code]],Locaties[#All],4,FALSE)</f>
        <v>Sleeuwijk</v>
      </c>
      <c r="E419" s="32"/>
      <c r="F419" s="32" t="s">
        <v>121</v>
      </c>
      <c r="G419" s="126" t="s">
        <v>262</v>
      </c>
      <c r="H419" s="42" t="s">
        <v>244</v>
      </c>
      <c r="I419" s="6">
        <v>10</v>
      </c>
      <c r="J419" s="42" t="str">
        <f>VLOOKUP(Ruimtestaat[[#This Row],[Ruimte code]],Ruimtegroepen[[#All],[Code]:[Ruimte omschrijving]],2,FALSE)</f>
        <v>Trappenhuizen/lift</v>
      </c>
      <c r="K419" s="32" t="s">
        <v>92</v>
      </c>
      <c r="L419" s="34" t="s">
        <v>74</v>
      </c>
      <c r="M419" s="124">
        <v>19.399999999999999</v>
      </c>
      <c r="N419" s="32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  <c r="BP419" s="4"/>
      <c r="BQ419" s="4"/>
      <c r="BR419" s="4"/>
      <c r="BS419" s="4"/>
      <c r="BT419" s="4"/>
      <c r="BU419" s="4"/>
      <c r="BV419" s="4"/>
      <c r="BW419" s="4"/>
      <c r="BX419" s="4"/>
      <c r="BY419" s="4"/>
      <c r="BZ419" s="4"/>
      <c r="CA419" s="4"/>
      <c r="CB419" s="4"/>
      <c r="CC419" s="4"/>
      <c r="CD419" s="4"/>
      <c r="CE419" s="4"/>
      <c r="CF419" s="4"/>
      <c r="CG419" s="4"/>
      <c r="CH419" s="4"/>
      <c r="CI419" s="4"/>
      <c r="CJ419" s="4"/>
      <c r="CK419" s="4"/>
      <c r="CL419" s="4"/>
      <c r="CM419" s="4"/>
      <c r="CN419" s="4"/>
      <c r="CO419" s="4"/>
      <c r="CP419" s="4"/>
      <c r="CQ419" s="4"/>
      <c r="CR419" s="4"/>
      <c r="CS419" s="4"/>
      <c r="CT419" s="4"/>
      <c r="CU419" s="4"/>
      <c r="CV419" s="4"/>
      <c r="CW419" s="4"/>
      <c r="CX419" s="4"/>
      <c r="CY419" s="4"/>
      <c r="CZ419" s="4"/>
      <c r="DA419" s="4"/>
      <c r="DB419" s="4"/>
      <c r="DC419" s="4"/>
      <c r="DD419" s="4"/>
      <c r="DE419" s="4"/>
      <c r="DF419" s="4"/>
      <c r="DG419" s="4"/>
      <c r="DH419" s="4"/>
      <c r="DI419" s="4"/>
      <c r="DJ419" s="4"/>
      <c r="DK419" s="4"/>
      <c r="DL419" s="4"/>
      <c r="DM419" s="4"/>
      <c r="DN419" s="4"/>
      <c r="DO419" s="4"/>
      <c r="DP419" s="4"/>
      <c r="DQ419" s="4"/>
      <c r="DR419" s="4"/>
      <c r="DS419" s="4"/>
      <c r="DT419" s="4"/>
      <c r="DU419" s="4"/>
      <c r="DV419" s="4"/>
      <c r="DW419" s="4"/>
      <c r="DX419" s="4"/>
      <c r="DY419" s="4"/>
      <c r="DZ419" s="4"/>
      <c r="EA419" s="4"/>
      <c r="EB419" s="4"/>
      <c r="EC419" s="4"/>
      <c r="ED419" s="4"/>
      <c r="EE419" s="4"/>
      <c r="EF419" s="4"/>
      <c r="EG419" s="4"/>
      <c r="EH419" s="4"/>
      <c r="EI419" s="4"/>
      <c r="EJ419" s="4"/>
      <c r="EK419" s="4"/>
      <c r="EL419" s="4"/>
      <c r="EM419" s="4"/>
      <c r="EN419" s="4"/>
      <c r="EO419" s="4"/>
      <c r="EP419" s="4"/>
      <c r="EQ419" s="4"/>
      <c r="ER419" s="4"/>
      <c r="ES419" s="4"/>
      <c r="ET419" s="4"/>
      <c r="EU419" s="4"/>
      <c r="EV419" s="4"/>
      <c r="EW419" s="4"/>
      <c r="EX419" s="4"/>
      <c r="EY419" s="4"/>
      <c r="EZ419" s="4"/>
      <c r="FA419" s="4"/>
      <c r="FB419" s="4"/>
      <c r="FC419" s="4"/>
    </row>
    <row r="420" spans="1:159" ht="15" customHeight="1">
      <c r="A420" s="6">
        <v>6</v>
      </c>
      <c r="B420" s="41" t="str">
        <f>VLOOKUP(Ruimtestaat[[#This Row],[Code]],Locaties[[Code]:[Locatie]],2,FALSE)</f>
        <v>Schans</v>
      </c>
      <c r="C420" s="41" t="str">
        <f>VLOOKUP(Ruimtestaat[[#This Row],[Code]],Locaties[#All],3,FALSE)</f>
        <v>Munnikenland 27</v>
      </c>
      <c r="D420" s="41" t="str">
        <f>VLOOKUP(Ruimtestaat[[#This Row],[Code]],Locaties[#All],4,FALSE)</f>
        <v>Sleeuwijk</v>
      </c>
      <c r="E420" s="32"/>
      <c r="F420" s="32" t="s">
        <v>121</v>
      </c>
      <c r="G420" s="126">
        <v>19</v>
      </c>
      <c r="H420" s="42" t="s">
        <v>250</v>
      </c>
      <c r="I420" s="6">
        <v>15</v>
      </c>
      <c r="J420" s="42" t="str">
        <f>VLOOKUP(Ruimtestaat[[#This Row],[Ruimte code]],Ruimtegroepen[[#All],[Code]:[Ruimte omschrijving]],2,FALSE)</f>
        <v>Keuken/pantry</v>
      </c>
      <c r="K420" s="32" t="s">
        <v>19</v>
      </c>
      <c r="L420" s="34" t="s">
        <v>225</v>
      </c>
      <c r="M420" s="124">
        <v>63.9</v>
      </c>
      <c r="N420" s="125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  <c r="BP420" s="4"/>
      <c r="BQ420" s="4"/>
      <c r="BR420" s="4"/>
      <c r="BS420" s="4"/>
      <c r="BT420" s="4"/>
      <c r="BU420" s="4"/>
      <c r="BV420" s="4"/>
      <c r="BW420" s="4"/>
      <c r="BX420" s="4"/>
      <c r="BY420" s="4"/>
      <c r="BZ420" s="4"/>
      <c r="CA420" s="4"/>
      <c r="CB420" s="4"/>
      <c r="CC420" s="4"/>
      <c r="CD420" s="4"/>
      <c r="CE420" s="4"/>
      <c r="CF420" s="4"/>
      <c r="CG420" s="4"/>
      <c r="CH420" s="4"/>
      <c r="CI420" s="4"/>
      <c r="CJ420" s="4"/>
      <c r="CK420" s="4"/>
      <c r="CL420" s="4"/>
      <c r="CM420" s="4"/>
      <c r="CN420" s="4"/>
      <c r="CO420" s="4"/>
      <c r="CP420" s="4"/>
      <c r="CQ420" s="4"/>
      <c r="CR420" s="4"/>
      <c r="CS420" s="4"/>
      <c r="CT420" s="4"/>
      <c r="CU420" s="4"/>
      <c r="CV420" s="4"/>
      <c r="CW420" s="4"/>
      <c r="CX420" s="4"/>
      <c r="CY420" s="4"/>
      <c r="CZ420" s="4"/>
      <c r="DA420" s="4"/>
      <c r="DB420" s="4"/>
      <c r="DC420" s="4"/>
      <c r="DD420" s="4"/>
      <c r="DE420" s="4"/>
      <c r="DF420" s="4"/>
      <c r="DG420" s="4"/>
      <c r="DH420" s="4"/>
      <c r="DI420" s="4"/>
      <c r="DJ420" s="4"/>
      <c r="DK420" s="4"/>
      <c r="DL420" s="4"/>
      <c r="DM420" s="4"/>
      <c r="DN420" s="4"/>
      <c r="DO420" s="4"/>
      <c r="DP420" s="4"/>
      <c r="DQ420" s="4"/>
      <c r="DR420" s="4"/>
      <c r="DS420" s="4"/>
      <c r="DT420" s="4"/>
      <c r="DU420" s="4"/>
      <c r="DV420" s="4"/>
      <c r="DW420" s="4"/>
      <c r="DX420" s="4"/>
      <c r="DY420" s="4"/>
      <c r="DZ420" s="4"/>
      <c r="EA420" s="4"/>
      <c r="EB420" s="4"/>
      <c r="EC420" s="4"/>
      <c r="ED420" s="4"/>
      <c r="EE420" s="4"/>
      <c r="EF420" s="4"/>
      <c r="EG420" s="4"/>
      <c r="EH420" s="4"/>
      <c r="EI420" s="4"/>
      <c r="EJ420" s="4"/>
      <c r="EK420" s="4"/>
      <c r="EL420" s="4"/>
      <c r="EM420" s="4"/>
      <c r="EN420" s="4"/>
      <c r="EO420" s="4"/>
      <c r="EP420" s="4"/>
      <c r="EQ420" s="4"/>
      <c r="ER420" s="4"/>
      <c r="ES420" s="4"/>
      <c r="ET420" s="4"/>
      <c r="EU420" s="4"/>
      <c r="EV420" s="4"/>
      <c r="EW420" s="4"/>
      <c r="EX420" s="4"/>
      <c r="EY420" s="4"/>
      <c r="EZ420" s="4"/>
      <c r="FA420" s="4"/>
      <c r="FB420" s="4"/>
      <c r="FC420" s="4"/>
    </row>
    <row r="421" spans="1:159" ht="15" customHeight="1">
      <c r="A421" s="6">
        <v>6</v>
      </c>
      <c r="B421" s="41" t="str">
        <f>VLOOKUP(Ruimtestaat[[#This Row],[Code]],Locaties[[Code]:[Locatie]],2,FALSE)</f>
        <v>Schans</v>
      </c>
      <c r="C421" s="41" t="str">
        <f>VLOOKUP(Ruimtestaat[[#This Row],[Code]],Locaties[#All],3,FALSE)</f>
        <v>Munnikenland 27</v>
      </c>
      <c r="D421" s="41" t="str">
        <f>VLOOKUP(Ruimtestaat[[#This Row],[Code]],Locaties[#All],4,FALSE)</f>
        <v>Sleeuwijk</v>
      </c>
      <c r="E421" s="32"/>
      <c r="F421" s="32" t="s">
        <v>121</v>
      </c>
      <c r="G421" s="126" t="s">
        <v>263</v>
      </c>
      <c r="H421" s="42" t="s">
        <v>241</v>
      </c>
      <c r="I421" s="6">
        <v>14</v>
      </c>
      <c r="J421" s="42" t="str">
        <f>VLOOKUP(Ruimtestaat[[#This Row],[Ruimte code]],Ruimtegroepen[[#All],[Code]:[Ruimte omschrijving]],2,FALSE)</f>
        <v>Praktijklokalen</v>
      </c>
      <c r="K421" s="32" t="s">
        <v>20</v>
      </c>
      <c r="L421" s="34" t="s">
        <v>29</v>
      </c>
      <c r="M421" s="124">
        <v>51.3</v>
      </c>
      <c r="N421" s="125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  <c r="BP421" s="4"/>
      <c r="BQ421" s="4"/>
      <c r="BR421" s="4"/>
      <c r="BS421" s="4"/>
      <c r="BT421" s="4"/>
      <c r="BU421" s="4"/>
      <c r="BV421" s="4"/>
      <c r="BW421" s="4"/>
      <c r="BX421" s="4"/>
      <c r="BY421" s="4"/>
      <c r="BZ421" s="4"/>
      <c r="CA421" s="4"/>
      <c r="CB421" s="4"/>
      <c r="CC421" s="4"/>
      <c r="CD421" s="4"/>
      <c r="CE421" s="4"/>
      <c r="CF421" s="4"/>
      <c r="CG421" s="4"/>
      <c r="CH421" s="4"/>
      <c r="CI421" s="4"/>
      <c r="CJ421" s="4"/>
      <c r="CK421" s="4"/>
      <c r="CL421" s="4"/>
      <c r="CM421" s="4"/>
      <c r="CN421" s="4"/>
      <c r="CO421" s="4"/>
      <c r="CP421" s="4"/>
      <c r="CQ421" s="4"/>
      <c r="CR421" s="4"/>
      <c r="CS421" s="4"/>
      <c r="CT421" s="4"/>
      <c r="CU421" s="4"/>
      <c r="CV421" s="4"/>
      <c r="CW421" s="4"/>
      <c r="CX421" s="4"/>
      <c r="CY421" s="4"/>
      <c r="CZ421" s="4"/>
      <c r="DA421" s="4"/>
      <c r="DB421" s="4"/>
      <c r="DC421" s="4"/>
      <c r="DD421" s="4"/>
      <c r="DE421" s="4"/>
      <c r="DF421" s="4"/>
      <c r="DG421" s="4"/>
      <c r="DH421" s="4"/>
      <c r="DI421" s="4"/>
      <c r="DJ421" s="4"/>
      <c r="DK421" s="4"/>
      <c r="DL421" s="4"/>
      <c r="DM421" s="4"/>
      <c r="DN421" s="4"/>
      <c r="DO421" s="4"/>
      <c r="DP421" s="4"/>
      <c r="DQ421" s="4"/>
      <c r="DR421" s="4"/>
      <c r="DS421" s="4"/>
      <c r="DT421" s="4"/>
      <c r="DU421" s="4"/>
      <c r="DV421" s="4"/>
      <c r="DW421" s="4"/>
      <c r="DX421" s="4"/>
      <c r="DY421" s="4"/>
      <c r="DZ421" s="4"/>
      <c r="EA421" s="4"/>
      <c r="EB421" s="4"/>
      <c r="EC421" s="4"/>
      <c r="ED421" s="4"/>
      <c r="EE421" s="4"/>
      <c r="EF421" s="4"/>
      <c r="EG421" s="4"/>
      <c r="EH421" s="4"/>
      <c r="EI421" s="4"/>
      <c r="EJ421" s="4"/>
      <c r="EK421" s="4"/>
      <c r="EL421" s="4"/>
      <c r="EM421" s="4"/>
      <c r="EN421" s="4"/>
      <c r="EO421" s="4"/>
      <c r="EP421" s="4"/>
      <c r="EQ421" s="4"/>
      <c r="ER421" s="4"/>
      <c r="ES421" s="4"/>
      <c r="ET421" s="4"/>
      <c r="EU421" s="4"/>
      <c r="EV421" s="4"/>
      <c r="EW421" s="4"/>
      <c r="EX421" s="4"/>
      <c r="EY421" s="4"/>
      <c r="EZ421" s="4"/>
      <c r="FA421" s="4"/>
      <c r="FB421" s="4"/>
      <c r="FC421" s="4"/>
    </row>
    <row r="422" spans="1:159" ht="15" customHeight="1">
      <c r="A422" s="6">
        <v>6</v>
      </c>
      <c r="B422" s="41" t="str">
        <f>VLOOKUP(Ruimtestaat[[#This Row],[Code]],Locaties[[Code]:[Locatie]],2,FALSE)</f>
        <v>Schans</v>
      </c>
      <c r="C422" s="41" t="str">
        <f>VLOOKUP(Ruimtestaat[[#This Row],[Code]],Locaties[#All],3,FALSE)</f>
        <v>Munnikenland 27</v>
      </c>
      <c r="D422" s="41" t="str">
        <f>VLOOKUP(Ruimtestaat[[#This Row],[Code]],Locaties[#All],4,FALSE)</f>
        <v>Sleeuwijk</v>
      </c>
      <c r="E422" s="32"/>
      <c r="F422" s="32" t="s">
        <v>121</v>
      </c>
      <c r="G422" s="126" t="s">
        <v>264</v>
      </c>
      <c r="H422" s="42" t="s">
        <v>251</v>
      </c>
      <c r="I422" s="6">
        <v>15</v>
      </c>
      <c r="J422" s="42" t="str">
        <f>VLOOKUP(Ruimtestaat[[#This Row],[Ruimte code]],Ruimtegroepen[[#All],[Code]:[Ruimte omschrijving]],2,FALSE)</f>
        <v>Keuken/pantry</v>
      </c>
      <c r="K422" s="32" t="s">
        <v>19</v>
      </c>
      <c r="L422" s="34" t="s">
        <v>225</v>
      </c>
      <c r="M422" s="124">
        <v>8.5</v>
      </c>
      <c r="N422" s="32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  <c r="BP422" s="4"/>
      <c r="BQ422" s="4"/>
      <c r="BR422" s="4"/>
      <c r="BS422" s="4"/>
      <c r="BT422" s="4"/>
      <c r="BU422" s="4"/>
      <c r="BV422" s="4"/>
      <c r="BW422" s="4"/>
      <c r="BX422" s="4"/>
      <c r="BY422" s="4"/>
      <c r="BZ422" s="4"/>
      <c r="CA422" s="4"/>
      <c r="CB422" s="4"/>
      <c r="CC422" s="4"/>
      <c r="CD422" s="4"/>
      <c r="CE422" s="4"/>
      <c r="CF422" s="4"/>
      <c r="CG422" s="4"/>
      <c r="CH422" s="4"/>
      <c r="CI422" s="4"/>
      <c r="CJ422" s="4"/>
      <c r="CK422" s="4"/>
      <c r="CL422" s="4"/>
      <c r="CM422" s="4"/>
      <c r="CN422" s="4"/>
      <c r="CO422" s="4"/>
      <c r="CP422" s="4"/>
      <c r="CQ422" s="4"/>
      <c r="CR422" s="4"/>
      <c r="CS422" s="4"/>
      <c r="CT422" s="4"/>
      <c r="CU422" s="4"/>
      <c r="CV422" s="4"/>
      <c r="CW422" s="4"/>
      <c r="CX422" s="4"/>
      <c r="CY422" s="4"/>
      <c r="CZ422" s="4"/>
      <c r="DA422" s="4"/>
      <c r="DB422" s="4"/>
      <c r="DC422" s="4"/>
      <c r="DD422" s="4"/>
      <c r="DE422" s="4"/>
      <c r="DF422" s="4"/>
      <c r="DG422" s="4"/>
      <c r="DH422" s="4"/>
      <c r="DI422" s="4"/>
      <c r="DJ422" s="4"/>
      <c r="DK422" s="4"/>
      <c r="DL422" s="4"/>
      <c r="DM422" s="4"/>
      <c r="DN422" s="4"/>
      <c r="DO422" s="4"/>
      <c r="DP422" s="4"/>
      <c r="DQ422" s="4"/>
      <c r="DR422" s="4"/>
      <c r="DS422" s="4"/>
      <c r="DT422" s="4"/>
      <c r="DU422" s="4"/>
      <c r="DV422" s="4"/>
      <c r="DW422" s="4"/>
      <c r="DX422" s="4"/>
      <c r="DY422" s="4"/>
      <c r="DZ422" s="4"/>
      <c r="EA422" s="4"/>
      <c r="EB422" s="4"/>
      <c r="EC422" s="4"/>
      <c r="ED422" s="4"/>
      <c r="EE422" s="4"/>
      <c r="EF422" s="4"/>
      <c r="EG422" s="4"/>
      <c r="EH422" s="4"/>
      <c r="EI422" s="4"/>
      <c r="EJ422" s="4"/>
      <c r="EK422" s="4"/>
      <c r="EL422" s="4"/>
      <c r="EM422" s="4"/>
      <c r="EN422" s="4"/>
      <c r="EO422" s="4"/>
      <c r="EP422" s="4"/>
      <c r="EQ422" s="4"/>
      <c r="ER422" s="4"/>
      <c r="ES422" s="4"/>
      <c r="ET422" s="4"/>
      <c r="EU422" s="4"/>
      <c r="EV422" s="4"/>
      <c r="EW422" s="4"/>
      <c r="EX422" s="4"/>
      <c r="EY422" s="4"/>
      <c r="EZ422" s="4"/>
      <c r="FA422" s="4"/>
      <c r="FB422" s="4"/>
      <c r="FC422" s="4"/>
    </row>
    <row r="423" spans="1:159" ht="15" customHeight="1">
      <c r="A423" s="6">
        <v>6</v>
      </c>
      <c r="B423" s="41" t="str">
        <f>VLOOKUP(Ruimtestaat[[#This Row],[Code]],Locaties[[Code]:[Locatie]],2,FALSE)</f>
        <v>Schans</v>
      </c>
      <c r="C423" s="41" t="str">
        <f>VLOOKUP(Ruimtestaat[[#This Row],[Code]],Locaties[#All],3,FALSE)</f>
        <v>Munnikenland 27</v>
      </c>
      <c r="D423" s="41" t="str">
        <f>VLOOKUP(Ruimtestaat[[#This Row],[Code]],Locaties[#All],4,FALSE)</f>
        <v>Sleeuwijk</v>
      </c>
      <c r="E423" s="32"/>
      <c r="F423" s="32" t="s">
        <v>121</v>
      </c>
      <c r="G423" s="126" t="s">
        <v>265</v>
      </c>
      <c r="H423" s="42" t="s">
        <v>252</v>
      </c>
      <c r="I423" s="6">
        <v>1</v>
      </c>
      <c r="J423" s="42" t="str">
        <f>VLOOKUP(Ruimtestaat[[#This Row],[Ruimte code]],Ruimtegroepen[[#All],[Code]:[Ruimte omschrijving]],2,FALSE)</f>
        <v>Magazijnen/bergingen</v>
      </c>
      <c r="K423" s="32" t="s">
        <v>19</v>
      </c>
      <c r="L423" s="34" t="s">
        <v>225</v>
      </c>
      <c r="M423" s="124">
        <v>14.2</v>
      </c>
      <c r="N423" s="125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  <c r="BP423" s="4"/>
      <c r="BQ423" s="4"/>
      <c r="BR423" s="4"/>
      <c r="BS423" s="4"/>
      <c r="BT423" s="4"/>
      <c r="BU423" s="4"/>
      <c r="BV423" s="4"/>
      <c r="BW423" s="4"/>
      <c r="BX423" s="4"/>
      <c r="BY423" s="4"/>
      <c r="BZ423" s="4"/>
      <c r="CA423" s="4"/>
      <c r="CB423" s="4"/>
      <c r="CC423" s="4"/>
      <c r="CD423" s="4"/>
      <c r="CE423" s="4"/>
      <c r="CF423" s="4"/>
      <c r="CG423" s="4"/>
      <c r="CH423" s="4"/>
      <c r="CI423" s="4"/>
      <c r="CJ423" s="4"/>
      <c r="CK423" s="4"/>
      <c r="CL423" s="4"/>
      <c r="CM423" s="4"/>
      <c r="CN423" s="4"/>
      <c r="CO423" s="4"/>
      <c r="CP423" s="4"/>
      <c r="CQ423" s="4"/>
      <c r="CR423" s="4"/>
      <c r="CS423" s="4"/>
      <c r="CT423" s="4"/>
      <c r="CU423" s="4"/>
      <c r="CV423" s="4"/>
      <c r="CW423" s="4"/>
      <c r="CX423" s="4"/>
      <c r="CY423" s="4"/>
      <c r="CZ423" s="4"/>
      <c r="DA423" s="4"/>
      <c r="DB423" s="4"/>
      <c r="DC423" s="4"/>
      <c r="DD423" s="4"/>
      <c r="DE423" s="4"/>
      <c r="DF423" s="4"/>
      <c r="DG423" s="4"/>
      <c r="DH423" s="4"/>
      <c r="DI423" s="4"/>
      <c r="DJ423" s="4"/>
      <c r="DK423" s="4"/>
      <c r="DL423" s="4"/>
      <c r="DM423" s="4"/>
      <c r="DN423" s="4"/>
      <c r="DO423" s="4"/>
      <c r="DP423" s="4"/>
      <c r="DQ423" s="4"/>
      <c r="DR423" s="4"/>
      <c r="DS423" s="4"/>
      <c r="DT423" s="4"/>
      <c r="DU423" s="4"/>
      <c r="DV423" s="4"/>
      <c r="DW423" s="4"/>
      <c r="DX423" s="4"/>
      <c r="DY423" s="4"/>
      <c r="DZ423" s="4"/>
      <c r="EA423" s="4"/>
      <c r="EB423" s="4"/>
      <c r="EC423" s="4"/>
      <c r="ED423" s="4"/>
      <c r="EE423" s="4"/>
      <c r="EF423" s="4"/>
      <c r="EG423" s="4"/>
      <c r="EH423" s="4"/>
      <c r="EI423" s="4"/>
      <c r="EJ423" s="4"/>
      <c r="EK423" s="4"/>
      <c r="EL423" s="4"/>
      <c r="EM423" s="4"/>
      <c r="EN423" s="4"/>
      <c r="EO423" s="4"/>
      <c r="EP423" s="4"/>
      <c r="EQ423" s="4"/>
      <c r="ER423" s="4"/>
      <c r="ES423" s="4"/>
      <c r="ET423" s="4"/>
      <c r="EU423" s="4"/>
      <c r="EV423" s="4"/>
      <c r="EW423" s="4"/>
      <c r="EX423" s="4"/>
      <c r="EY423" s="4"/>
      <c r="EZ423" s="4"/>
      <c r="FA423" s="4"/>
      <c r="FB423" s="4"/>
      <c r="FC423" s="4"/>
    </row>
    <row r="424" spans="1:159" ht="15" customHeight="1">
      <c r="A424" s="6">
        <v>6</v>
      </c>
      <c r="B424" s="41" t="str">
        <f>VLOOKUP(Ruimtestaat[[#This Row],[Code]],Locaties[[Code]:[Locatie]],2,FALSE)</f>
        <v>Schans</v>
      </c>
      <c r="C424" s="41" t="str">
        <f>VLOOKUP(Ruimtestaat[[#This Row],[Code]],Locaties[#All],3,FALSE)</f>
        <v>Munnikenland 27</v>
      </c>
      <c r="D424" s="41" t="str">
        <f>VLOOKUP(Ruimtestaat[[#This Row],[Code]],Locaties[#All],4,FALSE)</f>
        <v>Sleeuwijk</v>
      </c>
      <c r="E424" s="32"/>
      <c r="F424" s="32" t="s">
        <v>121</v>
      </c>
      <c r="G424" s="126">
        <v>20</v>
      </c>
      <c r="H424" s="42" t="s">
        <v>253</v>
      </c>
      <c r="I424" s="6">
        <v>12</v>
      </c>
      <c r="J424" s="42" t="str">
        <f>VLOOKUP(Ruimtestaat[[#This Row],[Ruimte code]],Ruimtegroepen[[#All],[Code]:[Ruimte omschrijving]],2,FALSE)</f>
        <v>Kantine/Aula</v>
      </c>
      <c r="K424" s="32" t="s">
        <v>20</v>
      </c>
      <c r="L424" s="34" t="s">
        <v>29</v>
      </c>
      <c r="M424" s="124">
        <v>59.6</v>
      </c>
      <c r="N424" s="125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  <c r="BP424" s="4"/>
      <c r="BQ424" s="4"/>
      <c r="BR424" s="4"/>
      <c r="BS424" s="4"/>
      <c r="BT424" s="4"/>
      <c r="BU424" s="4"/>
      <c r="BV424" s="4"/>
      <c r="BW424" s="4"/>
      <c r="BX424" s="4"/>
      <c r="BY424" s="4"/>
      <c r="BZ424" s="4"/>
      <c r="CA424" s="4"/>
      <c r="CB424" s="4"/>
      <c r="CC424" s="4"/>
      <c r="CD424" s="4"/>
      <c r="CE424" s="4"/>
      <c r="CF424" s="4"/>
      <c r="CG424" s="4"/>
      <c r="CH424" s="4"/>
      <c r="CI424" s="4"/>
      <c r="CJ424" s="4"/>
      <c r="CK424" s="4"/>
      <c r="CL424" s="4"/>
      <c r="CM424" s="4"/>
      <c r="CN424" s="4"/>
      <c r="CO424" s="4"/>
      <c r="CP424" s="4"/>
      <c r="CQ424" s="4"/>
      <c r="CR424" s="4"/>
      <c r="CS424" s="4"/>
      <c r="CT424" s="4"/>
      <c r="CU424" s="4"/>
      <c r="CV424" s="4"/>
      <c r="CW424" s="4"/>
      <c r="CX424" s="4"/>
      <c r="CY424" s="4"/>
      <c r="CZ424" s="4"/>
      <c r="DA424" s="4"/>
      <c r="DB424" s="4"/>
      <c r="DC424" s="4"/>
      <c r="DD424" s="4"/>
      <c r="DE424" s="4"/>
      <c r="DF424" s="4"/>
      <c r="DG424" s="4"/>
      <c r="DH424" s="4"/>
      <c r="DI424" s="4"/>
      <c r="DJ424" s="4"/>
      <c r="DK424" s="4"/>
      <c r="DL424" s="4"/>
      <c r="DM424" s="4"/>
      <c r="DN424" s="4"/>
      <c r="DO424" s="4"/>
      <c r="DP424" s="4"/>
      <c r="DQ424" s="4"/>
      <c r="DR424" s="4"/>
      <c r="DS424" s="4"/>
      <c r="DT424" s="4"/>
      <c r="DU424" s="4"/>
      <c r="DV424" s="4"/>
      <c r="DW424" s="4"/>
      <c r="DX424" s="4"/>
      <c r="DY424" s="4"/>
      <c r="DZ424" s="4"/>
      <c r="EA424" s="4"/>
      <c r="EB424" s="4"/>
      <c r="EC424" s="4"/>
      <c r="ED424" s="4"/>
      <c r="EE424" s="4"/>
      <c r="EF424" s="4"/>
      <c r="EG424" s="4"/>
      <c r="EH424" s="4"/>
      <c r="EI424" s="4"/>
      <c r="EJ424" s="4"/>
      <c r="EK424" s="4"/>
      <c r="EL424" s="4"/>
      <c r="EM424" s="4"/>
      <c r="EN424" s="4"/>
      <c r="EO424" s="4"/>
      <c r="EP424" s="4"/>
      <c r="EQ424" s="4"/>
      <c r="ER424" s="4"/>
      <c r="ES424" s="4"/>
      <c r="ET424" s="4"/>
      <c r="EU424" s="4"/>
      <c r="EV424" s="4"/>
      <c r="EW424" s="4"/>
      <c r="EX424" s="4"/>
      <c r="EY424" s="4"/>
      <c r="EZ424" s="4"/>
      <c r="FA424" s="4"/>
      <c r="FB424" s="4"/>
      <c r="FC424" s="4"/>
    </row>
    <row r="425" spans="1:159" ht="15" customHeight="1">
      <c r="A425" s="6">
        <v>6</v>
      </c>
      <c r="B425" s="41" t="str">
        <f>VLOOKUP(Ruimtestaat[[#This Row],[Code]],Locaties[[Code]:[Locatie]],2,FALSE)</f>
        <v>Schans</v>
      </c>
      <c r="C425" s="41" t="str">
        <f>VLOOKUP(Ruimtestaat[[#This Row],[Code]],Locaties[#All],3,FALSE)</f>
        <v>Munnikenland 27</v>
      </c>
      <c r="D425" s="41" t="str">
        <f>VLOOKUP(Ruimtestaat[[#This Row],[Code]],Locaties[#All],4,FALSE)</f>
        <v>Sleeuwijk</v>
      </c>
      <c r="E425" s="32"/>
      <c r="F425" s="32" t="s">
        <v>121</v>
      </c>
      <c r="G425" s="126" t="s">
        <v>266</v>
      </c>
      <c r="H425" s="42" t="s">
        <v>128</v>
      </c>
      <c r="I425" s="6">
        <v>6</v>
      </c>
      <c r="J425" s="42" t="str">
        <f>VLOOKUP(Ruimtestaat[[#This Row],[Ruimte code]],Ruimtegroepen[[#All],[Code]:[Ruimte omschrijving]],2,FALSE)</f>
        <v>Gangen/hallen</v>
      </c>
      <c r="K425" s="32" t="s">
        <v>18</v>
      </c>
      <c r="L425" s="34" t="s">
        <v>124</v>
      </c>
      <c r="M425" s="124">
        <v>11.7</v>
      </c>
      <c r="N425" s="32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  <c r="BP425" s="4"/>
      <c r="BQ425" s="4"/>
      <c r="BR425" s="4"/>
      <c r="BS425" s="4"/>
      <c r="BT425" s="4"/>
      <c r="BU425" s="4"/>
      <c r="BV425" s="4"/>
      <c r="BW425" s="4"/>
      <c r="BX425" s="4"/>
      <c r="BY425" s="4"/>
      <c r="BZ425" s="4"/>
      <c r="CA425" s="4"/>
      <c r="CB425" s="4"/>
      <c r="CC425" s="4"/>
      <c r="CD425" s="4"/>
      <c r="CE425" s="4"/>
      <c r="CF425" s="4"/>
      <c r="CG425" s="4"/>
      <c r="CH425" s="4"/>
      <c r="CI425" s="4"/>
      <c r="CJ425" s="4"/>
      <c r="CK425" s="4"/>
      <c r="CL425" s="4"/>
      <c r="CM425" s="4"/>
      <c r="CN425" s="4"/>
      <c r="CO425" s="4"/>
      <c r="CP425" s="4"/>
      <c r="CQ425" s="4"/>
      <c r="CR425" s="4"/>
      <c r="CS425" s="4"/>
      <c r="CT425" s="4"/>
      <c r="CU425" s="4"/>
      <c r="CV425" s="4"/>
      <c r="CW425" s="4"/>
      <c r="CX425" s="4"/>
      <c r="CY425" s="4"/>
      <c r="CZ425" s="4"/>
      <c r="DA425" s="4"/>
      <c r="DB425" s="4"/>
      <c r="DC425" s="4"/>
      <c r="DD425" s="4"/>
      <c r="DE425" s="4"/>
      <c r="DF425" s="4"/>
      <c r="DG425" s="4"/>
      <c r="DH425" s="4"/>
      <c r="DI425" s="4"/>
      <c r="DJ425" s="4"/>
      <c r="DK425" s="4"/>
      <c r="DL425" s="4"/>
      <c r="DM425" s="4"/>
      <c r="DN425" s="4"/>
      <c r="DO425" s="4"/>
      <c r="DP425" s="4"/>
      <c r="DQ425" s="4"/>
      <c r="DR425" s="4"/>
      <c r="DS425" s="4"/>
      <c r="DT425" s="4"/>
      <c r="DU425" s="4"/>
      <c r="DV425" s="4"/>
      <c r="DW425" s="4"/>
      <c r="DX425" s="4"/>
      <c r="DY425" s="4"/>
      <c r="DZ425" s="4"/>
      <c r="EA425" s="4"/>
      <c r="EB425" s="4"/>
      <c r="EC425" s="4"/>
      <c r="ED425" s="4"/>
      <c r="EE425" s="4"/>
      <c r="EF425" s="4"/>
      <c r="EG425" s="4"/>
      <c r="EH425" s="4"/>
      <c r="EI425" s="4"/>
      <c r="EJ425" s="4"/>
      <c r="EK425" s="4"/>
      <c r="EL425" s="4"/>
      <c r="EM425" s="4"/>
      <c r="EN425" s="4"/>
      <c r="EO425" s="4"/>
      <c r="EP425" s="4"/>
      <c r="EQ425" s="4"/>
      <c r="ER425" s="4"/>
      <c r="ES425" s="4"/>
      <c r="ET425" s="4"/>
      <c r="EU425" s="4"/>
      <c r="EV425" s="4"/>
      <c r="EW425" s="4"/>
      <c r="EX425" s="4"/>
      <c r="EY425" s="4"/>
      <c r="EZ425" s="4"/>
      <c r="FA425" s="4"/>
      <c r="FB425" s="4"/>
      <c r="FC425" s="4"/>
    </row>
    <row r="426" spans="1:159" ht="15" customHeight="1">
      <c r="A426" s="6">
        <v>6</v>
      </c>
      <c r="B426" s="41" t="str">
        <f>VLOOKUP(Ruimtestaat[[#This Row],[Code]],Locaties[[Code]:[Locatie]],2,FALSE)</f>
        <v>Schans</v>
      </c>
      <c r="C426" s="41" t="str">
        <f>VLOOKUP(Ruimtestaat[[#This Row],[Code]],Locaties[#All],3,FALSE)</f>
        <v>Munnikenland 27</v>
      </c>
      <c r="D426" s="41" t="str">
        <f>VLOOKUP(Ruimtestaat[[#This Row],[Code]],Locaties[#All],4,FALSE)</f>
        <v>Sleeuwijk</v>
      </c>
      <c r="E426" s="32"/>
      <c r="F426" s="32" t="s">
        <v>121</v>
      </c>
      <c r="G426" s="126" t="s">
        <v>267</v>
      </c>
      <c r="H426" s="42" t="s">
        <v>242</v>
      </c>
      <c r="I426" s="6">
        <v>5</v>
      </c>
      <c r="J426" s="42" t="str">
        <f>VLOOKUP(Ruimtestaat[[#This Row],[Ruimte code]],Ruimtegroepen[[#All],[Code]:[Ruimte omschrijving]],2,FALSE)</f>
        <v>Sanitair</v>
      </c>
      <c r="K426" s="32" t="s">
        <v>19</v>
      </c>
      <c r="L426" s="34" t="s">
        <v>237</v>
      </c>
      <c r="M426" s="124">
        <v>1</v>
      </c>
      <c r="N426" s="125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  <c r="BP426" s="4"/>
      <c r="BQ426" s="4"/>
      <c r="BR426" s="4"/>
      <c r="BS426" s="4"/>
      <c r="BT426" s="4"/>
      <c r="BU426" s="4"/>
      <c r="BV426" s="4"/>
      <c r="BW426" s="4"/>
      <c r="BX426" s="4"/>
      <c r="BY426" s="4"/>
      <c r="BZ426" s="4"/>
      <c r="CA426" s="4"/>
      <c r="CB426" s="4"/>
      <c r="CC426" s="4"/>
      <c r="CD426" s="4"/>
      <c r="CE426" s="4"/>
      <c r="CF426" s="4"/>
      <c r="CG426" s="4"/>
      <c r="CH426" s="4"/>
      <c r="CI426" s="4"/>
      <c r="CJ426" s="4"/>
      <c r="CK426" s="4"/>
      <c r="CL426" s="4"/>
      <c r="CM426" s="4"/>
      <c r="CN426" s="4"/>
      <c r="CO426" s="4"/>
      <c r="CP426" s="4"/>
      <c r="CQ426" s="4"/>
      <c r="CR426" s="4"/>
      <c r="CS426" s="4"/>
      <c r="CT426" s="4"/>
      <c r="CU426" s="4"/>
      <c r="CV426" s="4"/>
      <c r="CW426" s="4"/>
      <c r="CX426" s="4"/>
      <c r="CY426" s="4"/>
      <c r="CZ426" s="4"/>
      <c r="DA426" s="4"/>
      <c r="DB426" s="4"/>
      <c r="DC426" s="4"/>
      <c r="DD426" s="4"/>
      <c r="DE426" s="4"/>
      <c r="DF426" s="4"/>
      <c r="DG426" s="4"/>
      <c r="DH426" s="4"/>
      <c r="DI426" s="4"/>
      <c r="DJ426" s="4"/>
      <c r="DK426" s="4"/>
      <c r="DL426" s="4"/>
      <c r="DM426" s="4"/>
      <c r="DN426" s="4"/>
      <c r="DO426" s="4"/>
      <c r="DP426" s="4"/>
      <c r="DQ426" s="4"/>
      <c r="DR426" s="4"/>
      <c r="DS426" s="4"/>
      <c r="DT426" s="4"/>
      <c r="DU426" s="4"/>
      <c r="DV426" s="4"/>
      <c r="DW426" s="4"/>
      <c r="DX426" s="4"/>
      <c r="DY426" s="4"/>
      <c r="DZ426" s="4"/>
      <c r="EA426" s="4"/>
      <c r="EB426" s="4"/>
      <c r="EC426" s="4"/>
      <c r="ED426" s="4"/>
      <c r="EE426" s="4"/>
      <c r="EF426" s="4"/>
      <c r="EG426" s="4"/>
      <c r="EH426" s="4"/>
      <c r="EI426" s="4"/>
      <c r="EJ426" s="4"/>
      <c r="EK426" s="4"/>
      <c r="EL426" s="4"/>
      <c r="EM426" s="4"/>
      <c r="EN426" s="4"/>
      <c r="EO426" s="4"/>
      <c r="EP426" s="4"/>
      <c r="EQ426" s="4"/>
      <c r="ER426" s="4"/>
      <c r="ES426" s="4"/>
      <c r="ET426" s="4"/>
      <c r="EU426" s="4"/>
      <c r="EV426" s="4"/>
      <c r="EW426" s="4"/>
      <c r="EX426" s="4"/>
      <c r="EY426" s="4"/>
      <c r="EZ426" s="4"/>
      <c r="FA426" s="4"/>
      <c r="FB426" s="4"/>
      <c r="FC426" s="4"/>
    </row>
    <row r="427" spans="1:159" ht="15" customHeight="1">
      <c r="A427" s="6">
        <v>6</v>
      </c>
      <c r="B427" s="41" t="str">
        <f>VLOOKUP(Ruimtestaat[[#This Row],[Code]],Locaties[[Code]:[Locatie]],2,FALSE)</f>
        <v>Schans</v>
      </c>
      <c r="C427" s="41" t="str">
        <f>VLOOKUP(Ruimtestaat[[#This Row],[Code]],Locaties[#All],3,FALSE)</f>
        <v>Munnikenland 27</v>
      </c>
      <c r="D427" s="41" t="str">
        <f>VLOOKUP(Ruimtestaat[[#This Row],[Code]],Locaties[#All],4,FALSE)</f>
        <v>Sleeuwijk</v>
      </c>
      <c r="E427" s="32"/>
      <c r="F427" s="32" t="s">
        <v>121</v>
      </c>
      <c r="G427" s="126" t="s">
        <v>268</v>
      </c>
      <c r="H427" s="42" t="s">
        <v>243</v>
      </c>
      <c r="I427" s="6">
        <v>5</v>
      </c>
      <c r="J427" s="42" t="str">
        <f>VLOOKUP(Ruimtestaat[[#This Row],[Ruimte code]],Ruimtegroepen[[#All],[Code]:[Ruimte omschrijving]],2,FALSE)</f>
        <v>Sanitair</v>
      </c>
      <c r="K427" s="32" t="s">
        <v>19</v>
      </c>
      <c r="L427" s="34" t="s">
        <v>237</v>
      </c>
      <c r="M427" s="124">
        <v>1</v>
      </c>
      <c r="N427" s="125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  <c r="BP427" s="4"/>
      <c r="BQ427" s="4"/>
      <c r="BR427" s="4"/>
      <c r="BS427" s="4"/>
      <c r="BT427" s="4"/>
      <c r="BU427" s="4"/>
      <c r="BV427" s="4"/>
      <c r="BW427" s="4"/>
      <c r="BX427" s="4"/>
      <c r="BY427" s="4"/>
      <c r="BZ427" s="4"/>
      <c r="CA427" s="4"/>
      <c r="CB427" s="4"/>
      <c r="CC427" s="4"/>
      <c r="CD427" s="4"/>
      <c r="CE427" s="4"/>
      <c r="CF427" s="4"/>
      <c r="CG427" s="4"/>
      <c r="CH427" s="4"/>
      <c r="CI427" s="4"/>
      <c r="CJ427" s="4"/>
      <c r="CK427" s="4"/>
      <c r="CL427" s="4"/>
      <c r="CM427" s="4"/>
      <c r="CN427" s="4"/>
      <c r="CO427" s="4"/>
      <c r="CP427" s="4"/>
      <c r="CQ427" s="4"/>
      <c r="CR427" s="4"/>
      <c r="CS427" s="4"/>
      <c r="CT427" s="4"/>
      <c r="CU427" s="4"/>
      <c r="CV427" s="4"/>
      <c r="CW427" s="4"/>
      <c r="CX427" s="4"/>
      <c r="CY427" s="4"/>
      <c r="CZ427" s="4"/>
      <c r="DA427" s="4"/>
      <c r="DB427" s="4"/>
      <c r="DC427" s="4"/>
      <c r="DD427" s="4"/>
      <c r="DE427" s="4"/>
      <c r="DF427" s="4"/>
      <c r="DG427" s="4"/>
      <c r="DH427" s="4"/>
      <c r="DI427" s="4"/>
      <c r="DJ427" s="4"/>
      <c r="DK427" s="4"/>
      <c r="DL427" s="4"/>
      <c r="DM427" s="4"/>
      <c r="DN427" s="4"/>
      <c r="DO427" s="4"/>
      <c r="DP427" s="4"/>
      <c r="DQ427" s="4"/>
      <c r="DR427" s="4"/>
      <c r="DS427" s="4"/>
      <c r="DT427" s="4"/>
      <c r="DU427" s="4"/>
      <c r="DV427" s="4"/>
      <c r="DW427" s="4"/>
      <c r="DX427" s="4"/>
      <c r="DY427" s="4"/>
      <c r="DZ427" s="4"/>
      <c r="EA427" s="4"/>
      <c r="EB427" s="4"/>
      <c r="EC427" s="4"/>
      <c r="ED427" s="4"/>
      <c r="EE427" s="4"/>
      <c r="EF427" s="4"/>
      <c r="EG427" s="4"/>
      <c r="EH427" s="4"/>
      <c r="EI427" s="4"/>
      <c r="EJ427" s="4"/>
      <c r="EK427" s="4"/>
      <c r="EL427" s="4"/>
      <c r="EM427" s="4"/>
      <c r="EN427" s="4"/>
      <c r="EO427" s="4"/>
      <c r="EP427" s="4"/>
      <c r="EQ427" s="4"/>
      <c r="ER427" s="4"/>
      <c r="ES427" s="4"/>
      <c r="ET427" s="4"/>
      <c r="EU427" s="4"/>
      <c r="EV427" s="4"/>
      <c r="EW427" s="4"/>
      <c r="EX427" s="4"/>
      <c r="EY427" s="4"/>
      <c r="EZ427" s="4"/>
      <c r="FA427" s="4"/>
      <c r="FB427" s="4"/>
      <c r="FC427" s="4"/>
    </row>
    <row r="428" spans="1:159" ht="15" customHeight="1">
      <c r="A428" s="6">
        <v>6</v>
      </c>
      <c r="B428" s="41" t="str">
        <f>VLOOKUP(Ruimtestaat[[#This Row],[Code]],Locaties[[Code]:[Locatie]],2,FALSE)</f>
        <v>Schans</v>
      </c>
      <c r="C428" s="41" t="str">
        <f>VLOOKUP(Ruimtestaat[[#This Row],[Code]],Locaties[#All],3,FALSE)</f>
        <v>Munnikenland 27</v>
      </c>
      <c r="D428" s="41" t="str">
        <f>VLOOKUP(Ruimtestaat[[#This Row],[Code]],Locaties[#All],4,FALSE)</f>
        <v>Sleeuwijk</v>
      </c>
      <c r="E428" s="32"/>
      <c r="F428" s="32" t="s">
        <v>121</v>
      </c>
      <c r="G428" s="126">
        <v>21</v>
      </c>
      <c r="H428" s="42" t="s">
        <v>0</v>
      </c>
      <c r="I428" s="6">
        <v>5</v>
      </c>
      <c r="J428" s="42" t="str">
        <f>VLOOKUP(Ruimtestaat[[#This Row],[Ruimte code]],Ruimtegroepen[[#All],[Code]:[Ruimte omschrijving]],2,FALSE)</f>
        <v>Sanitair</v>
      </c>
      <c r="K428" s="32" t="s">
        <v>19</v>
      </c>
      <c r="L428" s="34" t="s">
        <v>237</v>
      </c>
      <c r="M428" s="124">
        <v>2.7</v>
      </c>
      <c r="N428" s="32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  <c r="BP428" s="4"/>
      <c r="BQ428" s="4"/>
      <c r="BR428" s="4"/>
      <c r="BS428" s="4"/>
      <c r="BT428" s="4"/>
      <c r="BU428" s="4"/>
      <c r="BV428" s="4"/>
      <c r="BW428" s="4"/>
      <c r="BX428" s="4"/>
      <c r="BY428" s="4"/>
      <c r="BZ428" s="4"/>
      <c r="CA428" s="4"/>
      <c r="CB428" s="4"/>
      <c r="CC428" s="4"/>
      <c r="CD428" s="4"/>
      <c r="CE428" s="4"/>
      <c r="CF428" s="4"/>
      <c r="CG428" s="4"/>
      <c r="CH428" s="4"/>
      <c r="CI428" s="4"/>
      <c r="CJ428" s="4"/>
      <c r="CK428" s="4"/>
      <c r="CL428" s="4"/>
      <c r="CM428" s="4"/>
      <c r="CN428" s="4"/>
      <c r="CO428" s="4"/>
      <c r="CP428" s="4"/>
      <c r="CQ428" s="4"/>
      <c r="CR428" s="4"/>
      <c r="CS428" s="4"/>
      <c r="CT428" s="4"/>
      <c r="CU428" s="4"/>
      <c r="CV428" s="4"/>
      <c r="CW428" s="4"/>
      <c r="CX428" s="4"/>
      <c r="CY428" s="4"/>
      <c r="CZ428" s="4"/>
      <c r="DA428" s="4"/>
      <c r="DB428" s="4"/>
      <c r="DC428" s="4"/>
      <c r="DD428" s="4"/>
      <c r="DE428" s="4"/>
      <c r="DF428" s="4"/>
      <c r="DG428" s="4"/>
      <c r="DH428" s="4"/>
      <c r="DI428" s="4"/>
      <c r="DJ428" s="4"/>
      <c r="DK428" s="4"/>
      <c r="DL428" s="4"/>
      <c r="DM428" s="4"/>
      <c r="DN428" s="4"/>
      <c r="DO428" s="4"/>
      <c r="DP428" s="4"/>
      <c r="DQ428" s="4"/>
      <c r="DR428" s="4"/>
      <c r="DS428" s="4"/>
      <c r="DT428" s="4"/>
      <c r="DU428" s="4"/>
      <c r="DV428" s="4"/>
      <c r="DW428" s="4"/>
      <c r="DX428" s="4"/>
      <c r="DY428" s="4"/>
      <c r="DZ428" s="4"/>
      <c r="EA428" s="4"/>
      <c r="EB428" s="4"/>
      <c r="EC428" s="4"/>
      <c r="ED428" s="4"/>
      <c r="EE428" s="4"/>
      <c r="EF428" s="4"/>
      <c r="EG428" s="4"/>
      <c r="EH428" s="4"/>
      <c r="EI428" s="4"/>
      <c r="EJ428" s="4"/>
      <c r="EK428" s="4"/>
      <c r="EL428" s="4"/>
      <c r="EM428" s="4"/>
      <c r="EN428" s="4"/>
      <c r="EO428" s="4"/>
      <c r="EP428" s="4"/>
      <c r="EQ428" s="4"/>
      <c r="ER428" s="4"/>
      <c r="ES428" s="4"/>
      <c r="ET428" s="4"/>
      <c r="EU428" s="4"/>
      <c r="EV428" s="4"/>
      <c r="EW428" s="4"/>
      <c r="EX428" s="4"/>
      <c r="EY428" s="4"/>
      <c r="EZ428" s="4"/>
      <c r="FA428" s="4"/>
      <c r="FB428" s="4"/>
      <c r="FC428" s="4"/>
    </row>
    <row r="429" spans="1:159" ht="15" customHeight="1">
      <c r="A429" s="6">
        <v>6</v>
      </c>
      <c r="B429" s="41" t="str">
        <f>VLOOKUP(Ruimtestaat[[#This Row],[Code]],Locaties[[Code]:[Locatie]],2,FALSE)</f>
        <v>Schans</v>
      </c>
      <c r="C429" s="41" t="str">
        <f>VLOOKUP(Ruimtestaat[[#This Row],[Code]],Locaties[#All],3,FALSE)</f>
        <v>Munnikenland 27</v>
      </c>
      <c r="D429" s="41" t="str">
        <f>VLOOKUP(Ruimtestaat[[#This Row],[Code]],Locaties[#All],4,FALSE)</f>
        <v>Sleeuwijk</v>
      </c>
      <c r="E429" s="32"/>
      <c r="F429" s="32" t="s">
        <v>121</v>
      </c>
      <c r="G429" s="126">
        <v>22</v>
      </c>
      <c r="H429" s="42" t="s">
        <v>0</v>
      </c>
      <c r="I429" s="6">
        <v>5</v>
      </c>
      <c r="J429" s="42" t="str">
        <f>VLOOKUP(Ruimtestaat[[#This Row],[Ruimte code]],Ruimtegroepen[[#All],[Code]:[Ruimte omschrijving]],2,FALSE)</f>
        <v>Sanitair</v>
      </c>
      <c r="K429" s="32" t="s">
        <v>19</v>
      </c>
      <c r="L429" s="34" t="s">
        <v>237</v>
      </c>
      <c r="M429" s="124">
        <v>2.7</v>
      </c>
      <c r="N429" s="125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  <c r="BP429" s="4"/>
      <c r="BQ429" s="4"/>
      <c r="BR429" s="4"/>
      <c r="BS429" s="4"/>
      <c r="BT429" s="4"/>
      <c r="BU429" s="4"/>
      <c r="BV429" s="4"/>
      <c r="BW429" s="4"/>
      <c r="BX429" s="4"/>
      <c r="BY429" s="4"/>
      <c r="BZ429" s="4"/>
      <c r="CA429" s="4"/>
      <c r="CB429" s="4"/>
      <c r="CC429" s="4"/>
      <c r="CD429" s="4"/>
      <c r="CE429" s="4"/>
      <c r="CF429" s="4"/>
      <c r="CG429" s="4"/>
      <c r="CH429" s="4"/>
      <c r="CI429" s="4"/>
      <c r="CJ429" s="4"/>
      <c r="CK429" s="4"/>
      <c r="CL429" s="4"/>
      <c r="CM429" s="4"/>
      <c r="CN429" s="4"/>
      <c r="CO429" s="4"/>
      <c r="CP429" s="4"/>
      <c r="CQ429" s="4"/>
      <c r="CR429" s="4"/>
      <c r="CS429" s="4"/>
      <c r="CT429" s="4"/>
      <c r="CU429" s="4"/>
      <c r="CV429" s="4"/>
      <c r="CW429" s="4"/>
      <c r="CX429" s="4"/>
      <c r="CY429" s="4"/>
      <c r="CZ429" s="4"/>
      <c r="DA429" s="4"/>
      <c r="DB429" s="4"/>
      <c r="DC429" s="4"/>
      <c r="DD429" s="4"/>
      <c r="DE429" s="4"/>
      <c r="DF429" s="4"/>
      <c r="DG429" s="4"/>
      <c r="DH429" s="4"/>
      <c r="DI429" s="4"/>
      <c r="DJ429" s="4"/>
      <c r="DK429" s="4"/>
      <c r="DL429" s="4"/>
      <c r="DM429" s="4"/>
      <c r="DN429" s="4"/>
      <c r="DO429" s="4"/>
      <c r="DP429" s="4"/>
      <c r="DQ429" s="4"/>
      <c r="DR429" s="4"/>
      <c r="DS429" s="4"/>
      <c r="DT429" s="4"/>
      <c r="DU429" s="4"/>
      <c r="DV429" s="4"/>
      <c r="DW429" s="4"/>
      <c r="DX429" s="4"/>
      <c r="DY429" s="4"/>
      <c r="DZ429" s="4"/>
      <c r="EA429" s="4"/>
      <c r="EB429" s="4"/>
      <c r="EC429" s="4"/>
      <c r="ED429" s="4"/>
      <c r="EE429" s="4"/>
      <c r="EF429" s="4"/>
      <c r="EG429" s="4"/>
      <c r="EH429" s="4"/>
      <c r="EI429" s="4"/>
      <c r="EJ429" s="4"/>
      <c r="EK429" s="4"/>
      <c r="EL429" s="4"/>
      <c r="EM429" s="4"/>
      <c r="EN429" s="4"/>
      <c r="EO429" s="4"/>
      <c r="EP429" s="4"/>
      <c r="EQ429" s="4"/>
      <c r="ER429" s="4"/>
      <c r="ES429" s="4"/>
      <c r="ET429" s="4"/>
      <c r="EU429" s="4"/>
      <c r="EV429" s="4"/>
      <c r="EW429" s="4"/>
      <c r="EX429" s="4"/>
      <c r="EY429" s="4"/>
      <c r="EZ429" s="4"/>
      <c r="FA429" s="4"/>
      <c r="FB429" s="4"/>
      <c r="FC429" s="4"/>
    </row>
    <row r="430" spans="1:159" ht="15" customHeight="1">
      <c r="A430" s="6">
        <v>6</v>
      </c>
      <c r="B430" s="41" t="str">
        <f>VLOOKUP(Ruimtestaat[[#This Row],[Code]],Locaties[[Code]:[Locatie]],2,FALSE)</f>
        <v>Schans</v>
      </c>
      <c r="C430" s="41" t="str">
        <f>VLOOKUP(Ruimtestaat[[#This Row],[Code]],Locaties[#All],3,FALSE)</f>
        <v>Munnikenland 27</v>
      </c>
      <c r="D430" s="41" t="str">
        <f>VLOOKUP(Ruimtestaat[[#This Row],[Code]],Locaties[#All],4,FALSE)</f>
        <v>Sleeuwijk</v>
      </c>
      <c r="E430" s="32"/>
      <c r="F430" s="32" t="s">
        <v>121</v>
      </c>
      <c r="G430" s="126">
        <v>23</v>
      </c>
      <c r="H430" s="42" t="s">
        <v>0</v>
      </c>
      <c r="I430" s="6">
        <v>5</v>
      </c>
      <c r="J430" s="42" t="str">
        <f>VLOOKUP(Ruimtestaat[[#This Row],[Ruimte code]],Ruimtegroepen[[#All],[Code]:[Ruimte omschrijving]],2,FALSE)</f>
        <v>Sanitair</v>
      </c>
      <c r="K430" s="32" t="s">
        <v>19</v>
      </c>
      <c r="L430" s="34" t="s">
        <v>237</v>
      </c>
      <c r="M430" s="124">
        <v>2.7</v>
      </c>
      <c r="N430" s="125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  <c r="BP430" s="4"/>
      <c r="BQ430" s="4"/>
      <c r="BR430" s="4"/>
      <c r="BS430" s="4"/>
      <c r="BT430" s="4"/>
      <c r="BU430" s="4"/>
      <c r="BV430" s="4"/>
      <c r="BW430" s="4"/>
      <c r="BX430" s="4"/>
      <c r="BY430" s="4"/>
      <c r="BZ430" s="4"/>
      <c r="CA430" s="4"/>
      <c r="CB430" s="4"/>
      <c r="CC430" s="4"/>
      <c r="CD430" s="4"/>
      <c r="CE430" s="4"/>
      <c r="CF430" s="4"/>
      <c r="CG430" s="4"/>
      <c r="CH430" s="4"/>
      <c r="CI430" s="4"/>
      <c r="CJ430" s="4"/>
      <c r="CK430" s="4"/>
      <c r="CL430" s="4"/>
      <c r="CM430" s="4"/>
      <c r="CN430" s="4"/>
      <c r="CO430" s="4"/>
      <c r="CP430" s="4"/>
      <c r="CQ430" s="4"/>
      <c r="CR430" s="4"/>
      <c r="CS430" s="4"/>
      <c r="CT430" s="4"/>
      <c r="CU430" s="4"/>
      <c r="CV430" s="4"/>
      <c r="CW430" s="4"/>
      <c r="CX430" s="4"/>
      <c r="CY430" s="4"/>
      <c r="CZ430" s="4"/>
      <c r="DA430" s="4"/>
      <c r="DB430" s="4"/>
      <c r="DC430" s="4"/>
      <c r="DD430" s="4"/>
      <c r="DE430" s="4"/>
      <c r="DF430" s="4"/>
      <c r="DG430" s="4"/>
      <c r="DH430" s="4"/>
      <c r="DI430" s="4"/>
      <c r="DJ430" s="4"/>
      <c r="DK430" s="4"/>
      <c r="DL430" s="4"/>
      <c r="DM430" s="4"/>
      <c r="DN430" s="4"/>
      <c r="DO430" s="4"/>
      <c r="DP430" s="4"/>
      <c r="DQ430" s="4"/>
      <c r="DR430" s="4"/>
      <c r="DS430" s="4"/>
      <c r="DT430" s="4"/>
      <c r="DU430" s="4"/>
      <c r="DV430" s="4"/>
      <c r="DW430" s="4"/>
      <c r="DX430" s="4"/>
      <c r="DY430" s="4"/>
      <c r="DZ430" s="4"/>
      <c r="EA430" s="4"/>
      <c r="EB430" s="4"/>
      <c r="EC430" s="4"/>
      <c r="ED430" s="4"/>
      <c r="EE430" s="4"/>
      <c r="EF430" s="4"/>
      <c r="EG430" s="4"/>
      <c r="EH430" s="4"/>
      <c r="EI430" s="4"/>
      <c r="EJ430" s="4"/>
      <c r="EK430" s="4"/>
      <c r="EL430" s="4"/>
      <c r="EM430" s="4"/>
      <c r="EN430" s="4"/>
      <c r="EO430" s="4"/>
      <c r="EP430" s="4"/>
      <c r="EQ430" s="4"/>
      <c r="ER430" s="4"/>
      <c r="ES430" s="4"/>
      <c r="ET430" s="4"/>
      <c r="EU430" s="4"/>
      <c r="EV430" s="4"/>
      <c r="EW430" s="4"/>
      <c r="EX430" s="4"/>
      <c r="EY430" s="4"/>
      <c r="EZ430" s="4"/>
      <c r="FA430" s="4"/>
      <c r="FB430" s="4"/>
      <c r="FC430" s="4"/>
    </row>
    <row r="431" spans="1:159" ht="15" customHeight="1">
      <c r="A431" s="6">
        <v>6</v>
      </c>
      <c r="B431" s="41" t="str">
        <f>VLOOKUP(Ruimtestaat[[#This Row],[Code]],Locaties[[Code]:[Locatie]],2,FALSE)</f>
        <v>Schans</v>
      </c>
      <c r="C431" s="41" t="str">
        <f>VLOOKUP(Ruimtestaat[[#This Row],[Code]],Locaties[#All],3,FALSE)</f>
        <v>Munnikenland 27</v>
      </c>
      <c r="D431" s="41" t="str">
        <f>VLOOKUP(Ruimtestaat[[#This Row],[Code]],Locaties[#All],4,FALSE)</f>
        <v>Sleeuwijk</v>
      </c>
      <c r="E431" s="32"/>
      <c r="F431" s="32" t="s">
        <v>121</v>
      </c>
      <c r="G431" s="126">
        <v>25</v>
      </c>
      <c r="H431" s="42" t="s">
        <v>254</v>
      </c>
      <c r="I431" s="6">
        <v>6</v>
      </c>
      <c r="J431" s="42" t="str">
        <f>VLOOKUP(Ruimtestaat[[#This Row],[Ruimte code]],Ruimtegroepen[[#All],[Code]:[Ruimte omschrijving]],2,FALSE)</f>
        <v>Gangen/hallen</v>
      </c>
      <c r="K431" s="32" t="s">
        <v>18</v>
      </c>
      <c r="L431" s="34" t="s">
        <v>124</v>
      </c>
      <c r="M431" s="124">
        <v>38.200000000000003</v>
      </c>
      <c r="N431" s="32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  <c r="BP431" s="4"/>
      <c r="BQ431" s="4"/>
      <c r="BR431" s="4"/>
      <c r="BS431" s="4"/>
      <c r="BT431" s="4"/>
      <c r="BU431" s="4"/>
      <c r="BV431" s="4"/>
      <c r="BW431" s="4"/>
      <c r="BX431" s="4"/>
      <c r="BY431" s="4"/>
      <c r="BZ431" s="4"/>
      <c r="CA431" s="4"/>
      <c r="CB431" s="4"/>
      <c r="CC431" s="4"/>
      <c r="CD431" s="4"/>
      <c r="CE431" s="4"/>
      <c r="CF431" s="4"/>
      <c r="CG431" s="4"/>
      <c r="CH431" s="4"/>
      <c r="CI431" s="4"/>
      <c r="CJ431" s="4"/>
      <c r="CK431" s="4"/>
      <c r="CL431" s="4"/>
      <c r="CM431" s="4"/>
      <c r="CN431" s="4"/>
      <c r="CO431" s="4"/>
      <c r="CP431" s="4"/>
      <c r="CQ431" s="4"/>
      <c r="CR431" s="4"/>
      <c r="CS431" s="4"/>
      <c r="CT431" s="4"/>
      <c r="CU431" s="4"/>
      <c r="CV431" s="4"/>
      <c r="CW431" s="4"/>
      <c r="CX431" s="4"/>
      <c r="CY431" s="4"/>
      <c r="CZ431" s="4"/>
      <c r="DA431" s="4"/>
      <c r="DB431" s="4"/>
      <c r="DC431" s="4"/>
      <c r="DD431" s="4"/>
      <c r="DE431" s="4"/>
      <c r="DF431" s="4"/>
      <c r="DG431" s="4"/>
      <c r="DH431" s="4"/>
      <c r="DI431" s="4"/>
      <c r="DJ431" s="4"/>
      <c r="DK431" s="4"/>
      <c r="DL431" s="4"/>
      <c r="DM431" s="4"/>
      <c r="DN431" s="4"/>
      <c r="DO431" s="4"/>
      <c r="DP431" s="4"/>
      <c r="DQ431" s="4"/>
      <c r="DR431" s="4"/>
      <c r="DS431" s="4"/>
      <c r="DT431" s="4"/>
      <c r="DU431" s="4"/>
      <c r="DV431" s="4"/>
      <c r="DW431" s="4"/>
      <c r="DX431" s="4"/>
      <c r="DY431" s="4"/>
      <c r="DZ431" s="4"/>
      <c r="EA431" s="4"/>
      <c r="EB431" s="4"/>
      <c r="EC431" s="4"/>
      <c r="ED431" s="4"/>
      <c r="EE431" s="4"/>
      <c r="EF431" s="4"/>
      <c r="EG431" s="4"/>
      <c r="EH431" s="4"/>
      <c r="EI431" s="4"/>
      <c r="EJ431" s="4"/>
      <c r="EK431" s="4"/>
      <c r="EL431" s="4"/>
      <c r="EM431" s="4"/>
      <c r="EN431" s="4"/>
      <c r="EO431" s="4"/>
      <c r="EP431" s="4"/>
      <c r="EQ431" s="4"/>
      <c r="ER431" s="4"/>
      <c r="ES431" s="4"/>
      <c r="ET431" s="4"/>
      <c r="EU431" s="4"/>
      <c r="EV431" s="4"/>
      <c r="EW431" s="4"/>
      <c r="EX431" s="4"/>
      <c r="EY431" s="4"/>
      <c r="EZ431" s="4"/>
      <c r="FA431" s="4"/>
      <c r="FB431" s="4"/>
      <c r="FC431" s="4"/>
    </row>
    <row r="432" spans="1:159" ht="15" customHeight="1">
      <c r="A432" s="6">
        <v>6</v>
      </c>
      <c r="B432" s="41" t="str">
        <f>VLOOKUP(Ruimtestaat[[#This Row],[Code]],Locaties[[Code]:[Locatie]],2,FALSE)</f>
        <v>Schans</v>
      </c>
      <c r="C432" s="41" t="str">
        <f>VLOOKUP(Ruimtestaat[[#This Row],[Code]],Locaties[#All],3,FALSE)</f>
        <v>Munnikenland 27</v>
      </c>
      <c r="D432" s="41" t="str">
        <f>VLOOKUP(Ruimtestaat[[#This Row],[Code]],Locaties[#All],4,FALSE)</f>
        <v>Sleeuwijk</v>
      </c>
      <c r="E432" s="32"/>
      <c r="F432" s="32" t="s">
        <v>121</v>
      </c>
      <c r="G432" s="126" t="s">
        <v>269</v>
      </c>
      <c r="H432" s="42" t="s">
        <v>255</v>
      </c>
      <c r="I432" s="6">
        <v>12</v>
      </c>
      <c r="J432" s="42" t="str">
        <f>VLOOKUP(Ruimtestaat[[#This Row],[Ruimte code]],Ruimtegroepen[[#All],[Code]:[Ruimte omschrijving]],2,FALSE)</f>
        <v>Kantine/Aula</v>
      </c>
      <c r="K432" s="32" t="s">
        <v>18</v>
      </c>
      <c r="L432" s="34" t="s">
        <v>124</v>
      </c>
      <c r="M432" s="124">
        <v>230.6</v>
      </c>
      <c r="N432" s="125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  <c r="BP432" s="4"/>
      <c r="BQ432" s="4"/>
      <c r="BR432" s="4"/>
      <c r="BS432" s="4"/>
      <c r="BT432" s="4"/>
      <c r="BU432" s="4"/>
      <c r="BV432" s="4"/>
      <c r="BW432" s="4"/>
      <c r="BX432" s="4"/>
      <c r="BY432" s="4"/>
      <c r="BZ432" s="4"/>
      <c r="CA432" s="4"/>
      <c r="CB432" s="4"/>
      <c r="CC432" s="4"/>
      <c r="CD432" s="4"/>
      <c r="CE432" s="4"/>
      <c r="CF432" s="4"/>
      <c r="CG432" s="4"/>
      <c r="CH432" s="4"/>
      <c r="CI432" s="4"/>
      <c r="CJ432" s="4"/>
      <c r="CK432" s="4"/>
      <c r="CL432" s="4"/>
      <c r="CM432" s="4"/>
      <c r="CN432" s="4"/>
      <c r="CO432" s="4"/>
      <c r="CP432" s="4"/>
      <c r="CQ432" s="4"/>
      <c r="CR432" s="4"/>
      <c r="CS432" s="4"/>
      <c r="CT432" s="4"/>
      <c r="CU432" s="4"/>
      <c r="CV432" s="4"/>
      <c r="CW432" s="4"/>
      <c r="CX432" s="4"/>
      <c r="CY432" s="4"/>
      <c r="CZ432" s="4"/>
      <c r="DA432" s="4"/>
      <c r="DB432" s="4"/>
      <c r="DC432" s="4"/>
      <c r="DD432" s="4"/>
      <c r="DE432" s="4"/>
      <c r="DF432" s="4"/>
      <c r="DG432" s="4"/>
      <c r="DH432" s="4"/>
      <c r="DI432" s="4"/>
      <c r="DJ432" s="4"/>
      <c r="DK432" s="4"/>
      <c r="DL432" s="4"/>
      <c r="DM432" s="4"/>
      <c r="DN432" s="4"/>
      <c r="DO432" s="4"/>
      <c r="DP432" s="4"/>
      <c r="DQ432" s="4"/>
      <c r="DR432" s="4"/>
      <c r="DS432" s="4"/>
      <c r="DT432" s="4"/>
      <c r="DU432" s="4"/>
      <c r="DV432" s="4"/>
      <c r="DW432" s="4"/>
      <c r="DX432" s="4"/>
      <c r="DY432" s="4"/>
      <c r="DZ432" s="4"/>
      <c r="EA432" s="4"/>
      <c r="EB432" s="4"/>
      <c r="EC432" s="4"/>
      <c r="ED432" s="4"/>
      <c r="EE432" s="4"/>
      <c r="EF432" s="4"/>
      <c r="EG432" s="4"/>
      <c r="EH432" s="4"/>
      <c r="EI432" s="4"/>
      <c r="EJ432" s="4"/>
      <c r="EK432" s="4"/>
      <c r="EL432" s="4"/>
      <c r="EM432" s="4"/>
      <c r="EN432" s="4"/>
      <c r="EO432" s="4"/>
      <c r="EP432" s="4"/>
      <c r="EQ432" s="4"/>
      <c r="ER432" s="4"/>
      <c r="ES432" s="4"/>
      <c r="ET432" s="4"/>
      <c r="EU432" s="4"/>
      <c r="EV432" s="4"/>
      <c r="EW432" s="4"/>
      <c r="EX432" s="4"/>
      <c r="EY432" s="4"/>
      <c r="EZ432" s="4"/>
      <c r="FA432" s="4"/>
      <c r="FB432" s="4"/>
      <c r="FC432" s="4"/>
    </row>
    <row r="433" spans="1:159" ht="15" customHeight="1">
      <c r="A433" s="6">
        <v>6</v>
      </c>
      <c r="B433" s="41" t="str">
        <f>VLOOKUP(Ruimtestaat[[#This Row],[Code]],Locaties[[Code]:[Locatie]],2,FALSE)</f>
        <v>Schans</v>
      </c>
      <c r="C433" s="41" t="str">
        <f>VLOOKUP(Ruimtestaat[[#This Row],[Code]],Locaties[#All],3,FALSE)</f>
        <v>Munnikenland 27</v>
      </c>
      <c r="D433" s="41" t="str">
        <f>VLOOKUP(Ruimtestaat[[#This Row],[Code]],Locaties[#All],4,FALSE)</f>
        <v>Sleeuwijk</v>
      </c>
      <c r="E433" s="32"/>
      <c r="F433" s="32" t="s">
        <v>121</v>
      </c>
      <c r="G433" s="126">
        <v>26</v>
      </c>
      <c r="H433" s="42" t="s">
        <v>180</v>
      </c>
      <c r="I433" s="6">
        <v>15</v>
      </c>
      <c r="J433" s="42" t="str">
        <f>VLOOKUP(Ruimtestaat[[#This Row],[Ruimte code]],Ruimtegroepen[[#All],[Code]:[Ruimte omschrijving]],2,FALSE)</f>
        <v>Keuken/pantry</v>
      </c>
      <c r="K433" s="32" t="s">
        <v>18</v>
      </c>
      <c r="L433" s="34" t="s">
        <v>124</v>
      </c>
      <c r="M433" s="124">
        <v>14.9</v>
      </c>
      <c r="N433" s="125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  <c r="BP433" s="4"/>
      <c r="BQ433" s="4"/>
      <c r="BR433" s="4"/>
      <c r="BS433" s="4"/>
      <c r="BT433" s="4"/>
      <c r="BU433" s="4"/>
      <c r="BV433" s="4"/>
      <c r="BW433" s="4"/>
      <c r="BX433" s="4"/>
      <c r="BY433" s="4"/>
      <c r="BZ433" s="4"/>
      <c r="CA433" s="4"/>
      <c r="CB433" s="4"/>
      <c r="CC433" s="4"/>
      <c r="CD433" s="4"/>
      <c r="CE433" s="4"/>
      <c r="CF433" s="4"/>
      <c r="CG433" s="4"/>
      <c r="CH433" s="4"/>
      <c r="CI433" s="4"/>
      <c r="CJ433" s="4"/>
      <c r="CK433" s="4"/>
      <c r="CL433" s="4"/>
      <c r="CM433" s="4"/>
      <c r="CN433" s="4"/>
      <c r="CO433" s="4"/>
      <c r="CP433" s="4"/>
      <c r="CQ433" s="4"/>
      <c r="CR433" s="4"/>
      <c r="CS433" s="4"/>
      <c r="CT433" s="4"/>
      <c r="CU433" s="4"/>
      <c r="CV433" s="4"/>
      <c r="CW433" s="4"/>
      <c r="CX433" s="4"/>
      <c r="CY433" s="4"/>
      <c r="CZ433" s="4"/>
      <c r="DA433" s="4"/>
      <c r="DB433" s="4"/>
      <c r="DC433" s="4"/>
      <c r="DD433" s="4"/>
      <c r="DE433" s="4"/>
      <c r="DF433" s="4"/>
      <c r="DG433" s="4"/>
      <c r="DH433" s="4"/>
      <c r="DI433" s="4"/>
      <c r="DJ433" s="4"/>
      <c r="DK433" s="4"/>
      <c r="DL433" s="4"/>
      <c r="DM433" s="4"/>
      <c r="DN433" s="4"/>
      <c r="DO433" s="4"/>
      <c r="DP433" s="4"/>
      <c r="DQ433" s="4"/>
      <c r="DR433" s="4"/>
      <c r="DS433" s="4"/>
      <c r="DT433" s="4"/>
      <c r="DU433" s="4"/>
      <c r="DV433" s="4"/>
      <c r="DW433" s="4"/>
      <c r="DX433" s="4"/>
      <c r="DY433" s="4"/>
      <c r="DZ433" s="4"/>
      <c r="EA433" s="4"/>
      <c r="EB433" s="4"/>
      <c r="EC433" s="4"/>
      <c r="ED433" s="4"/>
      <c r="EE433" s="4"/>
      <c r="EF433" s="4"/>
      <c r="EG433" s="4"/>
      <c r="EH433" s="4"/>
      <c r="EI433" s="4"/>
      <c r="EJ433" s="4"/>
      <c r="EK433" s="4"/>
      <c r="EL433" s="4"/>
      <c r="EM433" s="4"/>
      <c r="EN433" s="4"/>
      <c r="EO433" s="4"/>
      <c r="EP433" s="4"/>
      <c r="EQ433" s="4"/>
      <c r="ER433" s="4"/>
      <c r="ES433" s="4"/>
      <c r="ET433" s="4"/>
      <c r="EU433" s="4"/>
      <c r="EV433" s="4"/>
      <c r="EW433" s="4"/>
      <c r="EX433" s="4"/>
      <c r="EY433" s="4"/>
      <c r="EZ433" s="4"/>
      <c r="FA433" s="4"/>
      <c r="FB433" s="4"/>
      <c r="FC433" s="4"/>
    </row>
    <row r="434" spans="1:159" ht="15" customHeight="1">
      <c r="A434" s="6">
        <v>6</v>
      </c>
      <c r="B434" s="41" t="str">
        <f>VLOOKUP(Ruimtestaat[[#This Row],[Code]],Locaties[[Code]:[Locatie]],2,FALSE)</f>
        <v>Schans</v>
      </c>
      <c r="C434" s="41" t="str">
        <f>VLOOKUP(Ruimtestaat[[#This Row],[Code]],Locaties[#All],3,FALSE)</f>
        <v>Munnikenland 27</v>
      </c>
      <c r="D434" s="41" t="str">
        <f>VLOOKUP(Ruimtestaat[[#This Row],[Code]],Locaties[#All],4,FALSE)</f>
        <v>Sleeuwijk</v>
      </c>
      <c r="E434" s="32"/>
      <c r="F434" s="32" t="s">
        <v>121</v>
      </c>
      <c r="G434" s="126">
        <v>28</v>
      </c>
      <c r="H434" s="42" t="s">
        <v>8</v>
      </c>
      <c r="I434" s="6">
        <v>7</v>
      </c>
      <c r="J434" s="42" t="str">
        <f>VLOOKUP(Ruimtestaat[[#This Row],[Ruimte code]],Ruimtegroepen[[#All],[Code]:[Ruimte omschrijving]],2,FALSE)</f>
        <v>Entree</v>
      </c>
      <c r="K434" s="32" t="s">
        <v>17</v>
      </c>
      <c r="L434" s="34" t="s">
        <v>6</v>
      </c>
      <c r="M434" s="124">
        <v>5.2</v>
      </c>
      <c r="N434" s="32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  <c r="BP434" s="4"/>
      <c r="BQ434" s="4"/>
      <c r="BR434" s="4"/>
      <c r="BS434" s="4"/>
      <c r="BT434" s="4"/>
      <c r="BU434" s="4"/>
      <c r="BV434" s="4"/>
      <c r="BW434" s="4"/>
      <c r="BX434" s="4"/>
      <c r="BY434" s="4"/>
      <c r="BZ434" s="4"/>
      <c r="CA434" s="4"/>
      <c r="CB434" s="4"/>
      <c r="CC434" s="4"/>
      <c r="CD434" s="4"/>
      <c r="CE434" s="4"/>
      <c r="CF434" s="4"/>
      <c r="CG434" s="4"/>
      <c r="CH434" s="4"/>
      <c r="CI434" s="4"/>
      <c r="CJ434" s="4"/>
      <c r="CK434" s="4"/>
      <c r="CL434" s="4"/>
      <c r="CM434" s="4"/>
      <c r="CN434" s="4"/>
      <c r="CO434" s="4"/>
      <c r="CP434" s="4"/>
      <c r="CQ434" s="4"/>
      <c r="CR434" s="4"/>
      <c r="CS434" s="4"/>
      <c r="CT434" s="4"/>
      <c r="CU434" s="4"/>
      <c r="CV434" s="4"/>
      <c r="CW434" s="4"/>
      <c r="CX434" s="4"/>
      <c r="CY434" s="4"/>
      <c r="CZ434" s="4"/>
      <c r="DA434" s="4"/>
      <c r="DB434" s="4"/>
      <c r="DC434" s="4"/>
      <c r="DD434" s="4"/>
      <c r="DE434" s="4"/>
      <c r="DF434" s="4"/>
      <c r="DG434" s="4"/>
      <c r="DH434" s="4"/>
      <c r="DI434" s="4"/>
      <c r="DJ434" s="4"/>
      <c r="DK434" s="4"/>
      <c r="DL434" s="4"/>
      <c r="DM434" s="4"/>
      <c r="DN434" s="4"/>
      <c r="DO434" s="4"/>
      <c r="DP434" s="4"/>
      <c r="DQ434" s="4"/>
      <c r="DR434" s="4"/>
      <c r="DS434" s="4"/>
      <c r="DT434" s="4"/>
      <c r="DU434" s="4"/>
      <c r="DV434" s="4"/>
      <c r="DW434" s="4"/>
      <c r="DX434" s="4"/>
      <c r="DY434" s="4"/>
      <c r="DZ434" s="4"/>
      <c r="EA434" s="4"/>
      <c r="EB434" s="4"/>
      <c r="EC434" s="4"/>
      <c r="ED434" s="4"/>
      <c r="EE434" s="4"/>
      <c r="EF434" s="4"/>
      <c r="EG434" s="4"/>
      <c r="EH434" s="4"/>
      <c r="EI434" s="4"/>
      <c r="EJ434" s="4"/>
      <c r="EK434" s="4"/>
      <c r="EL434" s="4"/>
      <c r="EM434" s="4"/>
      <c r="EN434" s="4"/>
      <c r="EO434" s="4"/>
      <c r="EP434" s="4"/>
      <c r="EQ434" s="4"/>
      <c r="ER434" s="4"/>
      <c r="ES434" s="4"/>
      <c r="ET434" s="4"/>
      <c r="EU434" s="4"/>
      <c r="EV434" s="4"/>
      <c r="EW434" s="4"/>
      <c r="EX434" s="4"/>
      <c r="EY434" s="4"/>
      <c r="EZ434" s="4"/>
      <c r="FA434" s="4"/>
      <c r="FB434" s="4"/>
      <c r="FC434" s="4"/>
    </row>
    <row r="435" spans="1:159" ht="15" customHeight="1">
      <c r="A435" s="6">
        <v>6</v>
      </c>
      <c r="B435" s="41" t="str">
        <f>VLOOKUP(Ruimtestaat[[#This Row],[Code]],Locaties[[Code]:[Locatie]],2,FALSE)</f>
        <v>Schans</v>
      </c>
      <c r="C435" s="41" t="str">
        <f>VLOOKUP(Ruimtestaat[[#This Row],[Code]],Locaties[#All],3,FALSE)</f>
        <v>Munnikenland 27</v>
      </c>
      <c r="D435" s="41" t="str">
        <f>VLOOKUP(Ruimtestaat[[#This Row],[Code]],Locaties[#All],4,FALSE)</f>
        <v>Sleeuwijk</v>
      </c>
      <c r="E435" s="32"/>
      <c r="F435" s="32" t="s">
        <v>121</v>
      </c>
      <c r="G435" s="126" t="s">
        <v>270</v>
      </c>
      <c r="H435" s="42" t="s">
        <v>256</v>
      </c>
      <c r="I435" s="6">
        <v>2</v>
      </c>
      <c r="J435" s="42" t="str">
        <f>VLOOKUP(Ruimtestaat[[#This Row],[Ruimte code]],Ruimtegroepen[[#All],[Code]:[Ruimte omschrijving]],2,FALSE)</f>
        <v>Kantoren</v>
      </c>
      <c r="K435" s="32" t="s">
        <v>20</v>
      </c>
      <c r="L435" s="34" t="s">
        <v>29</v>
      </c>
      <c r="M435" s="124">
        <v>15.1</v>
      </c>
      <c r="N435" s="125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  <c r="BP435" s="4"/>
      <c r="BQ435" s="4"/>
      <c r="BR435" s="4"/>
      <c r="BS435" s="4"/>
      <c r="BT435" s="4"/>
      <c r="BU435" s="4"/>
      <c r="BV435" s="4"/>
      <c r="BW435" s="4"/>
      <c r="BX435" s="4"/>
      <c r="BY435" s="4"/>
      <c r="BZ435" s="4"/>
      <c r="CA435" s="4"/>
      <c r="CB435" s="4"/>
      <c r="CC435" s="4"/>
      <c r="CD435" s="4"/>
      <c r="CE435" s="4"/>
      <c r="CF435" s="4"/>
      <c r="CG435" s="4"/>
      <c r="CH435" s="4"/>
      <c r="CI435" s="4"/>
      <c r="CJ435" s="4"/>
      <c r="CK435" s="4"/>
      <c r="CL435" s="4"/>
      <c r="CM435" s="4"/>
      <c r="CN435" s="4"/>
      <c r="CO435" s="4"/>
      <c r="CP435" s="4"/>
      <c r="CQ435" s="4"/>
      <c r="CR435" s="4"/>
      <c r="CS435" s="4"/>
      <c r="CT435" s="4"/>
      <c r="CU435" s="4"/>
      <c r="CV435" s="4"/>
      <c r="CW435" s="4"/>
      <c r="CX435" s="4"/>
      <c r="CY435" s="4"/>
      <c r="CZ435" s="4"/>
      <c r="DA435" s="4"/>
      <c r="DB435" s="4"/>
      <c r="DC435" s="4"/>
      <c r="DD435" s="4"/>
      <c r="DE435" s="4"/>
      <c r="DF435" s="4"/>
      <c r="DG435" s="4"/>
      <c r="DH435" s="4"/>
      <c r="DI435" s="4"/>
      <c r="DJ435" s="4"/>
      <c r="DK435" s="4"/>
      <c r="DL435" s="4"/>
      <c r="DM435" s="4"/>
      <c r="DN435" s="4"/>
      <c r="DO435" s="4"/>
      <c r="DP435" s="4"/>
      <c r="DQ435" s="4"/>
      <c r="DR435" s="4"/>
      <c r="DS435" s="4"/>
      <c r="DT435" s="4"/>
      <c r="DU435" s="4"/>
      <c r="DV435" s="4"/>
      <c r="DW435" s="4"/>
      <c r="DX435" s="4"/>
      <c r="DY435" s="4"/>
      <c r="DZ435" s="4"/>
      <c r="EA435" s="4"/>
      <c r="EB435" s="4"/>
      <c r="EC435" s="4"/>
      <c r="ED435" s="4"/>
      <c r="EE435" s="4"/>
      <c r="EF435" s="4"/>
      <c r="EG435" s="4"/>
      <c r="EH435" s="4"/>
      <c r="EI435" s="4"/>
      <c r="EJ435" s="4"/>
      <c r="EK435" s="4"/>
      <c r="EL435" s="4"/>
      <c r="EM435" s="4"/>
      <c r="EN435" s="4"/>
      <c r="EO435" s="4"/>
      <c r="EP435" s="4"/>
      <c r="EQ435" s="4"/>
      <c r="ER435" s="4"/>
      <c r="ES435" s="4"/>
      <c r="ET435" s="4"/>
      <c r="EU435" s="4"/>
      <c r="EV435" s="4"/>
      <c r="EW435" s="4"/>
      <c r="EX435" s="4"/>
      <c r="EY435" s="4"/>
      <c r="EZ435" s="4"/>
      <c r="FA435" s="4"/>
      <c r="FB435" s="4"/>
      <c r="FC435" s="4"/>
    </row>
    <row r="436" spans="1:159" ht="15" customHeight="1">
      <c r="A436" s="6">
        <v>6</v>
      </c>
      <c r="B436" s="41" t="str">
        <f>VLOOKUP(Ruimtestaat[[#This Row],[Code]],Locaties[[Code]:[Locatie]],2,FALSE)</f>
        <v>Schans</v>
      </c>
      <c r="C436" s="41" t="str">
        <f>VLOOKUP(Ruimtestaat[[#This Row],[Code]],Locaties[#All],3,FALSE)</f>
        <v>Munnikenland 27</v>
      </c>
      <c r="D436" s="41" t="str">
        <f>VLOOKUP(Ruimtestaat[[#This Row],[Code]],Locaties[#All],4,FALSE)</f>
        <v>Sleeuwijk</v>
      </c>
      <c r="E436" s="32"/>
      <c r="F436" s="32" t="s">
        <v>121</v>
      </c>
      <c r="G436" s="126">
        <v>29</v>
      </c>
      <c r="H436" s="42" t="s">
        <v>257</v>
      </c>
      <c r="I436" s="6">
        <v>6</v>
      </c>
      <c r="J436" s="42" t="str">
        <f>VLOOKUP(Ruimtestaat[[#This Row],[Ruimte code]],Ruimtegroepen[[#All],[Code]:[Ruimte omschrijving]],2,FALSE)</f>
        <v>Gangen/hallen</v>
      </c>
      <c r="K436" s="32" t="s">
        <v>18</v>
      </c>
      <c r="L436" s="34" t="s">
        <v>124</v>
      </c>
      <c r="M436" s="124">
        <v>110</v>
      </c>
      <c r="N436" s="125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  <c r="BP436" s="4"/>
      <c r="BQ436" s="4"/>
      <c r="BR436" s="4"/>
      <c r="BS436" s="4"/>
      <c r="BT436" s="4"/>
      <c r="BU436" s="4"/>
      <c r="BV436" s="4"/>
      <c r="BW436" s="4"/>
      <c r="BX436" s="4"/>
      <c r="BY436" s="4"/>
      <c r="BZ436" s="4"/>
      <c r="CA436" s="4"/>
      <c r="CB436" s="4"/>
      <c r="CC436" s="4"/>
      <c r="CD436" s="4"/>
      <c r="CE436" s="4"/>
      <c r="CF436" s="4"/>
      <c r="CG436" s="4"/>
      <c r="CH436" s="4"/>
      <c r="CI436" s="4"/>
      <c r="CJ436" s="4"/>
      <c r="CK436" s="4"/>
      <c r="CL436" s="4"/>
      <c r="CM436" s="4"/>
      <c r="CN436" s="4"/>
      <c r="CO436" s="4"/>
      <c r="CP436" s="4"/>
      <c r="CQ436" s="4"/>
      <c r="CR436" s="4"/>
      <c r="CS436" s="4"/>
      <c r="CT436" s="4"/>
      <c r="CU436" s="4"/>
      <c r="CV436" s="4"/>
      <c r="CW436" s="4"/>
      <c r="CX436" s="4"/>
      <c r="CY436" s="4"/>
      <c r="CZ436" s="4"/>
      <c r="DA436" s="4"/>
      <c r="DB436" s="4"/>
      <c r="DC436" s="4"/>
      <c r="DD436" s="4"/>
      <c r="DE436" s="4"/>
      <c r="DF436" s="4"/>
      <c r="DG436" s="4"/>
      <c r="DH436" s="4"/>
      <c r="DI436" s="4"/>
      <c r="DJ436" s="4"/>
      <c r="DK436" s="4"/>
      <c r="DL436" s="4"/>
      <c r="DM436" s="4"/>
      <c r="DN436" s="4"/>
      <c r="DO436" s="4"/>
      <c r="DP436" s="4"/>
      <c r="DQ436" s="4"/>
      <c r="DR436" s="4"/>
      <c r="DS436" s="4"/>
      <c r="DT436" s="4"/>
      <c r="DU436" s="4"/>
      <c r="DV436" s="4"/>
      <c r="DW436" s="4"/>
      <c r="DX436" s="4"/>
      <c r="DY436" s="4"/>
      <c r="DZ436" s="4"/>
      <c r="EA436" s="4"/>
      <c r="EB436" s="4"/>
      <c r="EC436" s="4"/>
      <c r="ED436" s="4"/>
      <c r="EE436" s="4"/>
      <c r="EF436" s="4"/>
      <c r="EG436" s="4"/>
      <c r="EH436" s="4"/>
      <c r="EI436" s="4"/>
      <c r="EJ436" s="4"/>
      <c r="EK436" s="4"/>
      <c r="EL436" s="4"/>
      <c r="EM436" s="4"/>
      <c r="EN436" s="4"/>
      <c r="EO436" s="4"/>
      <c r="EP436" s="4"/>
      <c r="EQ436" s="4"/>
      <c r="ER436" s="4"/>
      <c r="ES436" s="4"/>
      <c r="ET436" s="4"/>
      <c r="EU436" s="4"/>
      <c r="EV436" s="4"/>
      <c r="EW436" s="4"/>
      <c r="EX436" s="4"/>
      <c r="EY436" s="4"/>
      <c r="EZ436" s="4"/>
      <c r="FA436" s="4"/>
      <c r="FB436" s="4"/>
      <c r="FC436" s="4"/>
    </row>
    <row r="437" spans="1:159" ht="15" customHeight="1">
      <c r="A437" s="6">
        <v>6</v>
      </c>
      <c r="B437" s="41" t="str">
        <f>VLOOKUP(Ruimtestaat[[#This Row],[Code]],Locaties[[Code]:[Locatie]],2,FALSE)</f>
        <v>Schans</v>
      </c>
      <c r="C437" s="41" t="str">
        <f>VLOOKUP(Ruimtestaat[[#This Row],[Code]],Locaties[#All],3,FALSE)</f>
        <v>Munnikenland 27</v>
      </c>
      <c r="D437" s="41" t="str">
        <f>VLOOKUP(Ruimtestaat[[#This Row],[Code]],Locaties[#All],4,FALSE)</f>
        <v>Sleeuwijk</v>
      </c>
      <c r="E437" s="32"/>
      <c r="F437" s="32" t="s">
        <v>279</v>
      </c>
      <c r="G437" s="126">
        <v>101</v>
      </c>
      <c r="H437" s="42" t="s">
        <v>249</v>
      </c>
      <c r="I437" s="32">
        <v>16</v>
      </c>
      <c r="J437" s="42" t="str">
        <f>VLOOKUP(Ruimtestaat[[#This Row],[Ruimte code]],Ruimtegroepen[[#All],[Code]:[Ruimte omschrijving]],2,FALSE)</f>
        <v>Leslokalen</v>
      </c>
      <c r="K437" s="32" t="s">
        <v>18</v>
      </c>
      <c r="L437" s="34" t="s">
        <v>124</v>
      </c>
      <c r="M437" s="124">
        <v>55.8</v>
      </c>
      <c r="N437" s="32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  <c r="BP437" s="4"/>
      <c r="BQ437" s="4"/>
      <c r="BR437" s="4"/>
      <c r="BS437" s="4"/>
      <c r="BT437" s="4"/>
      <c r="BU437" s="4"/>
      <c r="BV437" s="4"/>
      <c r="BW437" s="4"/>
      <c r="BX437" s="4"/>
      <c r="BY437" s="4"/>
      <c r="BZ437" s="4"/>
      <c r="CA437" s="4"/>
      <c r="CB437" s="4"/>
      <c r="CC437" s="4"/>
      <c r="CD437" s="4"/>
      <c r="CE437" s="4"/>
      <c r="CF437" s="4"/>
      <c r="CG437" s="4"/>
      <c r="CH437" s="4"/>
      <c r="CI437" s="4"/>
      <c r="CJ437" s="4"/>
      <c r="CK437" s="4"/>
      <c r="CL437" s="4"/>
      <c r="CM437" s="4"/>
      <c r="CN437" s="4"/>
      <c r="CO437" s="4"/>
      <c r="CP437" s="4"/>
      <c r="CQ437" s="4"/>
      <c r="CR437" s="4"/>
      <c r="CS437" s="4"/>
      <c r="CT437" s="4"/>
      <c r="CU437" s="4"/>
      <c r="CV437" s="4"/>
      <c r="CW437" s="4"/>
      <c r="CX437" s="4"/>
      <c r="CY437" s="4"/>
      <c r="CZ437" s="4"/>
      <c r="DA437" s="4"/>
      <c r="DB437" s="4"/>
      <c r="DC437" s="4"/>
      <c r="DD437" s="4"/>
      <c r="DE437" s="4"/>
      <c r="DF437" s="4"/>
      <c r="DG437" s="4"/>
      <c r="DH437" s="4"/>
      <c r="DI437" s="4"/>
      <c r="DJ437" s="4"/>
      <c r="DK437" s="4"/>
      <c r="DL437" s="4"/>
      <c r="DM437" s="4"/>
      <c r="DN437" s="4"/>
      <c r="DO437" s="4"/>
      <c r="DP437" s="4"/>
      <c r="DQ437" s="4"/>
      <c r="DR437" s="4"/>
      <c r="DS437" s="4"/>
      <c r="DT437" s="4"/>
      <c r="DU437" s="4"/>
      <c r="DV437" s="4"/>
      <c r="DW437" s="4"/>
      <c r="DX437" s="4"/>
      <c r="DY437" s="4"/>
      <c r="DZ437" s="4"/>
      <c r="EA437" s="4"/>
      <c r="EB437" s="4"/>
      <c r="EC437" s="4"/>
      <c r="ED437" s="4"/>
      <c r="EE437" s="4"/>
      <c r="EF437" s="4"/>
      <c r="EG437" s="4"/>
      <c r="EH437" s="4"/>
      <c r="EI437" s="4"/>
      <c r="EJ437" s="4"/>
      <c r="EK437" s="4"/>
      <c r="EL437" s="4"/>
      <c r="EM437" s="4"/>
      <c r="EN437" s="4"/>
      <c r="EO437" s="4"/>
      <c r="EP437" s="4"/>
      <c r="EQ437" s="4"/>
      <c r="ER437" s="4"/>
      <c r="ES437" s="4"/>
      <c r="ET437" s="4"/>
      <c r="EU437" s="4"/>
      <c r="EV437" s="4"/>
      <c r="EW437" s="4"/>
      <c r="EX437" s="4"/>
      <c r="EY437" s="4"/>
      <c r="EZ437" s="4"/>
      <c r="FA437" s="4"/>
      <c r="FB437" s="4"/>
      <c r="FC437" s="4"/>
    </row>
    <row r="438" spans="1:159" ht="15" customHeight="1">
      <c r="A438" s="6">
        <v>6</v>
      </c>
      <c r="B438" s="41" t="str">
        <f>VLOOKUP(Ruimtestaat[[#This Row],[Code]],Locaties[[Code]:[Locatie]],2,FALSE)</f>
        <v>Schans</v>
      </c>
      <c r="C438" s="41" t="str">
        <f>VLOOKUP(Ruimtestaat[[#This Row],[Code]],Locaties[#All],3,FALSE)</f>
        <v>Munnikenland 27</v>
      </c>
      <c r="D438" s="41" t="str">
        <f>VLOOKUP(Ruimtestaat[[#This Row],[Code]],Locaties[#All],4,FALSE)</f>
        <v>Sleeuwijk</v>
      </c>
      <c r="E438" s="32"/>
      <c r="F438" s="32" t="s">
        <v>279</v>
      </c>
      <c r="G438" s="126">
        <v>102</v>
      </c>
      <c r="H438" s="42" t="s">
        <v>249</v>
      </c>
      <c r="I438" s="6">
        <v>16</v>
      </c>
      <c r="J438" s="42" t="str">
        <f>VLOOKUP(Ruimtestaat[[#This Row],[Ruimte code]],Ruimtegroepen[[#All],[Code]:[Ruimte omschrijving]],2,FALSE)</f>
        <v>Leslokalen</v>
      </c>
      <c r="K438" s="32" t="s">
        <v>18</v>
      </c>
      <c r="L438" s="34" t="s">
        <v>124</v>
      </c>
      <c r="M438" s="124">
        <v>55.8</v>
      </c>
      <c r="N438" s="125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  <c r="BP438" s="4"/>
      <c r="BQ438" s="4"/>
      <c r="BR438" s="4"/>
      <c r="BS438" s="4"/>
      <c r="BT438" s="4"/>
      <c r="BU438" s="4"/>
      <c r="BV438" s="4"/>
      <c r="BW438" s="4"/>
      <c r="BX438" s="4"/>
      <c r="BY438" s="4"/>
      <c r="BZ438" s="4"/>
      <c r="CA438" s="4"/>
      <c r="CB438" s="4"/>
      <c r="CC438" s="4"/>
      <c r="CD438" s="4"/>
      <c r="CE438" s="4"/>
      <c r="CF438" s="4"/>
      <c r="CG438" s="4"/>
      <c r="CH438" s="4"/>
      <c r="CI438" s="4"/>
      <c r="CJ438" s="4"/>
      <c r="CK438" s="4"/>
      <c r="CL438" s="4"/>
      <c r="CM438" s="4"/>
      <c r="CN438" s="4"/>
      <c r="CO438" s="4"/>
      <c r="CP438" s="4"/>
      <c r="CQ438" s="4"/>
      <c r="CR438" s="4"/>
      <c r="CS438" s="4"/>
      <c r="CT438" s="4"/>
      <c r="CU438" s="4"/>
      <c r="CV438" s="4"/>
      <c r="CW438" s="4"/>
      <c r="CX438" s="4"/>
      <c r="CY438" s="4"/>
      <c r="CZ438" s="4"/>
      <c r="DA438" s="4"/>
      <c r="DB438" s="4"/>
      <c r="DC438" s="4"/>
      <c r="DD438" s="4"/>
      <c r="DE438" s="4"/>
      <c r="DF438" s="4"/>
      <c r="DG438" s="4"/>
      <c r="DH438" s="4"/>
      <c r="DI438" s="4"/>
      <c r="DJ438" s="4"/>
      <c r="DK438" s="4"/>
      <c r="DL438" s="4"/>
      <c r="DM438" s="4"/>
      <c r="DN438" s="4"/>
      <c r="DO438" s="4"/>
      <c r="DP438" s="4"/>
      <c r="DQ438" s="4"/>
      <c r="DR438" s="4"/>
      <c r="DS438" s="4"/>
      <c r="DT438" s="4"/>
      <c r="DU438" s="4"/>
      <c r="DV438" s="4"/>
      <c r="DW438" s="4"/>
      <c r="DX438" s="4"/>
      <c r="DY438" s="4"/>
      <c r="DZ438" s="4"/>
      <c r="EA438" s="4"/>
      <c r="EB438" s="4"/>
      <c r="EC438" s="4"/>
      <c r="ED438" s="4"/>
      <c r="EE438" s="4"/>
      <c r="EF438" s="4"/>
      <c r="EG438" s="4"/>
      <c r="EH438" s="4"/>
      <c r="EI438" s="4"/>
      <c r="EJ438" s="4"/>
      <c r="EK438" s="4"/>
      <c r="EL438" s="4"/>
      <c r="EM438" s="4"/>
      <c r="EN438" s="4"/>
      <c r="EO438" s="4"/>
      <c r="EP438" s="4"/>
      <c r="EQ438" s="4"/>
      <c r="ER438" s="4"/>
      <c r="ES438" s="4"/>
      <c r="ET438" s="4"/>
      <c r="EU438" s="4"/>
      <c r="EV438" s="4"/>
      <c r="EW438" s="4"/>
      <c r="EX438" s="4"/>
      <c r="EY438" s="4"/>
      <c r="EZ438" s="4"/>
      <c r="FA438" s="4"/>
      <c r="FB438" s="4"/>
      <c r="FC438" s="4"/>
    </row>
    <row r="439" spans="1:159" ht="15" customHeight="1">
      <c r="A439" s="6">
        <v>6</v>
      </c>
      <c r="B439" s="41" t="str">
        <f>VLOOKUP(Ruimtestaat[[#This Row],[Code]],Locaties[[Code]:[Locatie]],2,FALSE)</f>
        <v>Schans</v>
      </c>
      <c r="C439" s="41" t="str">
        <f>VLOOKUP(Ruimtestaat[[#This Row],[Code]],Locaties[#All],3,FALSE)</f>
        <v>Munnikenland 27</v>
      </c>
      <c r="D439" s="41" t="str">
        <f>VLOOKUP(Ruimtestaat[[#This Row],[Code]],Locaties[#All],4,FALSE)</f>
        <v>Sleeuwijk</v>
      </c>
      <c r="E439" s="32"/>
      <c r="F439" s="32" t="s">
        <v>279</v>
      </c>
      <c r="G439" s="126">
        <v>103</v>
      </c>
      <c r="H439" s="42" t="s">
        <v>242</v>
      </c>
      <c r="I439" s="6">
        <v>5</v>
      </c>
      <c r="J439" s="42" t="str">
        <f>VLOOKUP(Ruimtestaat[[#This Row],[Ruimte code]],Ruimtegroepen[[#All],[Code]:[Ruimte omschrijving]],2,FALSE)</f>
        <v>Sanitair</v>
      </c>
      <c r="K439" s="32" t="s">
        <v>19</v>
      </c>
      <c r="L439" s="34" t="s">
        <v>237</v>
      </c>
      <c r="M439" s="124">
        <v>7.1</v>
      </c>
      <c r="N439" s="125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  <c r="BP439" s="4"/>
      <c r="BQ439" s="4"/>
      <c r="BR439" s="4"/>
      <c r="BS439" s="4"/>
      <c r="BT439" s="4"/>
      <c r="BU439" s="4"/>
      <c r="BV439" s="4"/>
      <c r="BW439" s="4"/>
      <c r="BX439" s="4"/>
      <c r="BY439" s="4"/>
      <c r="BZ439" s="4"/>
      <c r="CA439" s="4"/>
      <c r="CB439" s="4"/>
      <c r="CC439" s="4"/>
      <c r="CD439" s="4"/>
      <c r="CE439" s="4"/>
      <c r="CF439" s="4"/>
      <c r="CG439" s="4"/>
      <c r="CH439" s="4"/>
      <c r="CI439" s="4"/>
      <c r="CJ439" s="4"/>
      <c r="CK439" s="4"/>
      <c r="CL439" s="4"/>
      <c r="CM439" s="4"/>
      <c r="CN439" s="4"/>
      <c r="CO439" s="4"/>
      <c r="CP439" s="4"/>
      <c r="CQ439" s="4"/>
      <c r="CR439" s="4"/>
      <c r="CS439" s="4"/>
      <c r="CT439" s="4"/>
      <c r="CU439" s="4"/>
      <c r="CV439" s="4"/>
      <c r="CW439" s="4"/>
      <c r="CX439" s="4"/>
      <c r="CY439" s="4"/>
      <c r="CZ439" s="4"/>
      <c r="DA439" s="4"/>
      <c r="DB439" s="4"/>
      <c r="DC439" s="4"/>
      <c r="DD439" s="4"/>
      <c r="DE439" s="4"/>
      <c r="DF439" s="4"/>
      <c r="DG439" s="4"/>
      <c r="DH439" s="4"/>
      <c r="DI439" s="4"/>
      <c r="DJ439" s="4"/>
      <c r="DK439" s="4"/>
      <c r="DL439" s="4"/>
      <c r="DM439" s="4"/>
      <c r="DN439" s="4"/>
      <c r="DO439" s="4"/>
      <c r="DP439" s="4"/>
      <c r="DQ439" s="4"/>
      <c r="DR439" s="4"/>
      <c r="DS439" s="4"/>
      <c r="DT439" s="4"/>
      <c r="DU439" s="4"/>
      <c r="DV439" s="4"/>
      <c r="DW439" s="4"/>
      <c r="DX439" s="4"/>
      <c r="DY439" s="4"/>
      <c r="DZ439" s="4"/>
      <c r="EA439" s="4"/>
      <c r="EB439" s="4"/>
      <c r="EC439" s="4"/>
      <c r="ED439" s="4"/>
      <c r="EE439" s="4"/>
      <c r="EF439" s="4"/>
      <c r="EG439" s="4"/>
      <c r="EH439" s="4"/>
      <c r="EI439" s="4"/>
      <c r="EJ439" s="4"/>
      <c r="EK439" s="4"/>
      <c r="EL439" s="4"/>
      <c r="EM439" s="4"/>
      <c r="EN439" s="4"/>
      <c r="EO439" s="4"/>
      <c r="EP439" s="4"/>
      <c r="EQ439" s="4"/>
      <c r="ER439" s="4"/>
      <c r="ES439" s="4"/>
      <c r="ET439" s="4"/>
      <c r="EU439" s="4"/>
      <c r="EV439" s="4"/>
      <c r="EW439" s="4"/>
      <c r="EX439" s="4"/>
      <c r="EY439" s="4"/>
      <c r="EZ439" s="4"/>
      <c r="FA439" s="4"/>
      <c r="FB439" s="4"/>
      <c r="FC439" s="4"/>
    </row>
    <row r="440" spans="1:159" ht="15" customHeight="1">
      <c r="A440" s="6">
        <v>6</v>
      </c>
      <c r="B440" s="41" t="str">
        <f>VLOOKUP(Ruimtestaat[[#This Row],[Code]],Locaties[[Code]:[Locatie]],2,FALSE)</f>
        <v>Schans</v>
      </c>
      <c r="C440" s="41" t="str">
        <f>VLOOKUP(Ruimtestaat[[#This Row],[Code]],Locaties[#All],3,FALSE)</f>
        <v>Munnikenland 27</v>
      </c>
      <c r="D440" s="41" t="str">
        <f>VLOOKUP(Ruimtestaat[[#This Row],[Code]],Locaties[#All],4,FALSE)</f>
        <v>Sleeuwijk</v>
      </c>
      <c r="E440" s="32"/>
      <c r="F440" s="32" t="s">
        <v>279</v>
      </c>
      <c r="G440" s="126">
        <v>104</v>
      </c>
      <c r="H440" s="42" t="s">
        <v>243</v>
      </c>
      <c r="I440" s="6">
        <v>5</v>
      </c>
      <c r="J440" s="42" t="str">
        <f>VLOOKUP(Ruimtestaat[[#This Row],[Ruimte code]],Ruimtegroepen[[#All],[Code]:[Ruimte omschrijving]],2,FALSE)</f>
        <v>Sanitair</v>
      </c>
      <c r="K440" s="32" t="s">
        <v>19</v>
      </c>
      <c r="L440" s="34" t="s">
        <v>237</v>
      </c>
      <c r="M440" s="124">
        <v>10.5</v>
      </c>
      <c r="N440" s="32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  <c r="BP440" s="4"/>
      <c r="BQ440" s="4"/>
      <c r="BR440" s="4"/>
      <c r="BS440" s="4"/>
      <c r="BT440" s="4"/>
      <c r="BU440" s="4"/>
      <c r="BV440" s="4"/>
      <c r="BW440" s="4"/>
      <c r="BX440" s="4"/>
      <c r="BY440" s="4"/>
      <c r="BZ440" s="4"/>
      <c r="CA440" s="4"/>
      <c r="CB440" s="4"/>
      <c r="CC440" s="4"/>
      <c r="CD440" s="4"/>
      <c r="CE440" s="4"/>
      <c r="CF440" s="4"/>
      <c r="CG440" s="4"/>
      <c r="CH440" s="4"/>
      <c r="CI440" s="4"/>
      <c r="CJ440" s="4"/>
      <c r="CK440" s="4"/>
      <c r="CL440" s="4"/>
      <c r="CM440" s="4"/>
      <c r="CN440" s="4"/>
      <c r="CO440" s="4"/>
      <c r="CP440" s="4"/>
      <c r="CQ440" s="4"/>
      <c r="CR440" s="4"/>
      <c r="CS440" s="4"/>
      <c r="CT440" s="4"/>
      <c r="CU440" s="4"/>
      <c r="CV440" s="4"/>
      <c r="CW440" s="4"/>
      <c r="CX440" s="4"/>
      <c r="CY440" s="4"/>
      <c r="CZ440" s="4"/>
      <c r="DA440" s="4"/>
      <c r="DB440" s="4"/>
      <c r="DC440" s="4"/>
      <c r="DD440" s="4"/>
      <c r="DE440" s="4"/>
      <c r="DF440" s="4"/>
      <c r="DG440" s="4"/>
      <c r="DH440" s="4"/>
      <c r="DI440" s="4"/>
      <c r="DJ440" s="4"/>
      <c r="DK440" s="4"/>
      <c r="DL440" s="4"/>
      <c r="DM440" s="4"/>
      <c r="DN440" s="4"/>
      <c r="DO440" s="4"/>
      <c r="DP440" s="4"/>
      <c r="DQ440" s="4"/>
      <c r="DR440" s="4"/>
      <c r="DS440" s="4"/>
      <c r="DT440" s="4"/>
      <c r="DU440" s="4"/>
      <c r="DV440" s="4"/>
      <c r="DW440" s="4"/>
      <c r="DX440" s="4"/>
      <c r="DY440" s="4"/>
      <c r="DZ440" s="4"/>
      <c r="EA440" s="4"/>
      <c r="EB440" s="4"/>
      <c r="EC440" s="4"/>
      <c r="ED440" s="4"/>
      <c r="EE440" s="4"/>
      <c r="EF440" s="4"/>
      <c r="EG440" s="4"/>
      <c r="EH440" s="4"/>
      <c r="EI440" s="4"/>
      <c r="EJ440" s="4"/>
      <c r="EK440" s="4"/>
      <c r="EL440" s="4"/>
      <c r="EM440" s="4"/>
      <c r="EN440" s="4"/>
      <c r="EO440" s="4"/>
      <c r="EP440" s="4"/>
      <c r="EQ440" s="4"/>
      <c r="ER440" s="4"/>
      <c r="ES440" s="4"/>
      <c r="ET440" s="4"/>
      <c r="EU440" s="4"/>
      <c r="EV440" s="4"/>
      <c r="EW440" s="4"/>
      <c r="EX440" s="4"/>
      <c r="EY440" s="4"/>
      <c r="EZ440" s="4"/>
      <c r="FA440" s="4"/>
      <c r="FB440" s="4"/>
      <c r="FC440" s="4"/>
    </row>
    <row r="441" spans="1:159" ht="15" customHeight="1">
      <c r="A441" s="6">
        <v>6</v>
      </c>
      <c r="B441" s="41" t="str">
        <f>VLOOKUP(Ruimtestaat[[#This Row],[Code]],Locaties[[Code]:[Locatie]],2,FALSE)</f>
        <v>Schans</v>
      </c>
      <c r="C441" s="41" t="str">
        <f>VLOOKUP(Ruimtestaat[[#This Row],[Code]],Locaties[#All],3,FALSE)</f>
        <v>Munnikenland 27</v>
      </c>
      <c r="D441" s="41" t="str">
        <f>VLOOKUP(Ruimtestaat[[#This Row],[Code]],Locaties[#All],4,FALSE)</f>
        <v>Sleeuwijk</v>
      </c>
      <c r="E441" s="32"/>
      <c r="F441" s="32" t="s">
        <v>279</v>
      </c>
      <c r="G441" s="126">
        <v>105</v>
      </c>
      <c r="H441" s="42" t="s">
        <v>239</v>
      </c>
      <c r="I441" s="6">
        <v>2</v>
      </c>
      <c r="J441" s="42" t="str">
        <f>VLOOKUP(Ruimtestaat[[#This Row],[Ruimte code]],Ruimtegroepen[[#All],[Code]:[Ruimte omschrijving]],2,FALSE)</f>
        <v>Kantoren</v>
      </c>
      <c r="K441" s="32" t="s">
        <v>20</v>
      </c>
      <c r="L441" s="34" t="s">
        <v>29</v>
      </c>
      <c r="M441" s="124">
        <v>15.7</v>
      </c>
      <c r="N441" s="125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  <c r="BP441" s="4"/>
      <c r="BQ441" s="4"/>
      <c r="BR441" s="4"/>
      <c r="BS441" s="4"/>
      <c r="BT441" s="4"/>
      <c r="BU441" s="4"/>
      <c r="BV441" s="4"/>
      <c r="BW441" s="4"/>
      <c r="BX441" s="4"/>
      <c r="BY441" s="4"/>
      <c r="BZ441" s="4"/>
      <c r="CA441" s="4"/>
      <c r="CB441" s="4"/>
      <c r="CC441" s="4"/>
      <c r="CD441" s="4"/>
      <c r="CE441" s="4"/>
      <c r="CF441" s="4"/>
      <c r="CG441" s="4"/>
      <c r="CH441" s="4"/>
      <c r="CI441" s="4"/>
      <c r="CJ441" s="4"/>
      <c r="CK441" s="4"/>
      <c r="CL441" s="4"/>
      <c r="CM441" s="4"/>
      <c r="CN441" s="4"/>
      <c r="CO441" s="4"/>
      <c r="CP441" s="4"/>
      <c r="CQ441" s="4"/>
      <c r="CR441" s="4"/>
      <c r="CS441" s="4"/>
      <c r="CT441" s="4"/>
      <c r="CU441" s="4"/>
      <c r="CV441" s="4"/>
      <c r="CW441" s="4"/>
      <c r="CX441" s="4"/>
      <c r="CY441" s="4"/>
      <c r="CZ441" s="4"/>
      <c r="DA441" s="4"/>
      <c r="DB441" s="4"/>
      <c r="DC441" s="4"/>
      <c r="DD441" s="4"/>
      <c r="DE441" s="4"/>
      <c r="DF441" s="4"/>
      <c r="DG441" s="4"/>
      <c r="DH441" s="4"/>
      <c r="DI441" s="4"/>
      <c r="DJ441" s="4"/>
      <c r="DK441" s="4"/>
      <c r="DL441" s="4"/>
      <c r="DM441" s="4"/>
      <c r="DN441" s="4"/>
      <c r="DO441" s="4"/>
      <c r="DP441" s="4"/>
      <c r="DQ441" s="4"/>
      <c r="DR441" s="4"/>
      <c r="DS441" s="4"/>
      <c r="DT441" s="4"/>
      <c r="DU441" s="4"/>
      <c r="DV441" s="4"/>
      <c r="DW441" s="4"/>
      <c r="DX441" s="4"/>
      <c r="DY441" s="4"/>
      <c r="DZ441" s="4"/>
      <c r="EA441" s="4"/>
      <c r="EB441" s="4"/>
      <c r="EC441" s="4"/>
      <c r="ED441" s="4"/>
      <c r="EE441" s="4"/>
      <c r="EF441" s="4"/>
      <c r="EG441" s="4"/>
      <c r="EH441" s="4"/>
      <c r="EI441" s="4"/>
      <c r="EJ441" s="4"/>
      <c r="EK441" s="4"/>
      <c r="EL441" s="4"/>
      <c r="EM441" s="4"/>
      <c r="EN441" s="4"/>
      <c r="EO441" s="4"/>
      <c r="EP441" s="4"/>
      <c r="EQ441" s="4"/>
      <c r="ER441" s="4"/>
      <c r="ES441" s="4"/>
      <c r="ET441" s="4"/>
      <c r="EU441" s="4"/>
      <c r="EV441" s="4"/>
      <c r="EW441" s="4"/>
      <c r="EX441" s="4"/>
      <c r="EY441" s="4"/>
      <c r="EZ441" s="4"/>
      <c r="FA441" s="4"/>
      <c r="FB441" s="4"/>
      <c r="FC441" s="4"/>
    </row>
    <row r="442" spans="1:159" ht="15" customHeight="1">
      <c r="A442" s="6">
        <v>6</v>
      </c>
      <c r="B442" s="41" t="str">
        <f>VLOOKUP(Ruimtestaat[[#This Row],[Code]],Locaties[[Code]:[Locatie]],2,FALSE)</f>
        <v>Schans</v>
      </c>
      <c r="C442" s="41" t="str">
        <f>VLOOKUP(Ruimtestaat[[#This Row],[Code]],Locaties[#All],3,FALSE)</f>
        <v>Munnikenland 27</v>
      </c>
      <c r="D442" s="41" t="str">
        <f>VLOOKUP(Ruimtestaat[[#This Row],[Code]],Locaties[#All],4,FALSE)</f>
        <v>Sleeuwijk</v>
      </c>
      <c r="E442" s="32"/>
      <c r="F442" s="32" t="s">
        <v>279</v>
      </c>
      <c r="G442" s="126">
        <v>106</v>
      </c>
      <c r="H442" s="42" t="s">
        <v>238</v>
      </c>
      <c r="I442" s="6">
        <v>20</v>
      </c>
      <c r="J442" s="42" t="str">
        <f>VLOOKUP(Ruimtestaat[[#This Row],[Ruimte code]],Ruimtegroepen[[#All],[Code]:[Ruimte omschrijving]],2,FALSE)</f>
        <v>Niet in Onderhoud</v>
      </c>
      <c r="K442" s="32"/>
      <c r="L442" s="34"/>
      <c r="M442" s="124"/>
      <c r="N442" s="32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  <c r="BP442" s="4"/>
      <c r="BQ442" s="4"/>
      <c r="BR442" s="4"/>
      <c r="BS442" s="4"/>
      <c r="BT442" s="4"/>
      <c r="BU442" s="4"/>
      <c r="BV442" s="4"/>
      <c r="BW442" s="4"/>
      <c r="BX442" s="4"/>
      <c r="BY442" s="4"/>
      <c r="BZ442" s="4"/>
      <c r="CA442" s="4"/>
      <c r="CB442" s="4"/>
      <c r="CC442" s="4"/>
      <c r="CD442" s="4"/>
      <c r="CE442" s="4"/>
      <c r="CF442" s="4"/>
      <c r="CG442" s="4"/>
      <c r="CH442" s="4"/>
      <c r="CI442" s="4"/>
      <c r="CJ442" s="4"/>
      <c r="CK442" s="4"/>
      <c r="CL442" s="4"/>
      <c r="CM442" s="4"/>
      <c r="CN442" s="4"/>
      <c r="CO442" s="4"/>
      <c r="CP442" s="4"/>
      <c r="CQ442" s="4"/>
      <c r="CR442" s="4"/>
      <c r="CS442" s="4"/>
      <c r="CT442" s="4"/>
      <c r="CU442" s="4"/>
      <c r="CV442" s="4"/>
      <c r="CW442" s="4"/>
      <c r="CX442" s="4"/>
      <c r="CY442" s="4"/>
      <c r="CZ442" s="4"/>
      <c r="DA442" s="4"/>
      <c r="DB442" s="4"/>
      <c r="DC442" s="4"/>
      <c r="DD442" s="4"/>
      <c r="DE442" s="4"/>
      <c r="DF442" s="4"/>
      <c r="DG442" s="4"/>
      <c r="DH442" s="4"/>
      <c r="DI442" s="4"/>
      <c r="DJ442" s="4"/>
      <c r="DK442" s="4"/>
      <c r="DL442" s="4"/>
      <c r="DM442" s="4"/>
      <c r="DN442" s="4"/>
      <c r="DO442" s="4"/>
      <c r="DP442" s="4"/>
      <c r="DQ442" s="4"/>
      <c r="DR442" s="4"/>
      <c r="DS442" s="4"/>
      <c r="DT442" s="4"/>
      <c r="DU442" s="4"/>
      <c r="DV442" s="4"/>
      <c r="DW442" s="4"/>
      <c r="DX442" s="4"/>
      <c r="DY442" s="4"/>
      <c r="DZ442" s="4"/>
      <c r="EA442" s="4"/>
      <c r="EB442" s="4"/>
      <c r="EC442" s="4"/>
      <c r="ED442" s="4"/>
      <c r="EE442" s="4"/>
      <c r="EF442" s="4"/>
      <c r="EG442" s="4"/>
      <c r="EH442" s="4"/>
      <c r="EI442" s="4"/>
      <c r="EJ442" s="4"/>
      <c r="EK442" s="4"/>
      <c r="EL442" s="4"/>
      <c r="EM442" s="4"/>
      <c r="EN442" s="4"/>
      <c r="EO442" s="4"/>
      <c r="EP442" s="4"/>
      <c r="EQ442" s="4"/>
      <c r="ER442" s="4"/>
      <c r="ES442" s="4"/>
      <c r="ET442" s="4"/>
      <c r="EU442" s="4"/>
      <c r="EV442" s="4"/>
      <c r="EW442" s="4"/>
      <c r="EX442" s="4"/>
      <c r="EY442" s="4"/>
      <c r="EZ442" s="4"/>
      <c r="FA442" s="4"/>
      <c r="FB442" s="4"/>
      <c r="FC442" s="4"/>
    </row>
    <row r="443" spans="1:159" ht="15" customHeight="1">
      <c r="A443" s="6">
        <v>6</v>
      </c>
      <c r="B443" s="41" t="str">
        <f>VLOOKUP(Ruimtestaat[[#This Row],[Code]],Locaties[[Code]:[Locatie]],2,FALSE)</f>
        <v>Schans</v>
      </c>
      <c r="C443" s="41" t="str">
        <f>VLOOKUP(Ruimtestaat[[#This Row],[Code]],Locaties[#All],3,FALSE)</f>
        <v>Munnikenland 27</v>
      </c>
      <c r="D443" s="41" t="str">
        <f>VLOOKUP(Ruimtestaat[[#This Row],[Code]],Locaties[#All],4,FALSE)</f>
        <v>Sleeuwijk</v>
      </c>
      <c r="E443" s="32"/>
      <c r="F443" s="32" t="s">
        <v>279</v>
      </c>
      <c r="G443" s="126">
        <v>107</v>
      </c>
      <c r="H443" s="42" t="s">
        <v>238</v>
      </c>
      <c r="I443" s="6">
        <v>20</v>
      </c>
      <c r="J443" s="42" t="str">
        <f>VLOOKUP(Ruimtestaat[[#This Row],[Ruimte code]],Ruimtegroepen[[#All],[Code]:[Ruimte omschrijving]],2,FALSE)</f>
        <v>Niet in Onderhoud</v>
      </c>
      <c r="K443" s="32"/>
      <c r="L443" s="34"/>
      <c r="M443" s="124"/>
      <c r="N443" s="125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  <c r="BP443" s="4"/>
      <c r="BQ443" s="4"/>
      <c r="BR443" s="4"/>
      <c r="BS443" s="4"/>
      <c r="BT443" s="4"/>
      <c r="BU443" s="4"/>
      <c r="BV443" s="4"/>
      <c r="BW443" s="4"/>
      <c r="BX443" s="4"/>
      <c r="BY443" s="4"/>
      <c r="BZ443" s="4"/>
      <c r="CA443" s="4"/>
      <c r="CB443" s="4"/>
      <c r="CC443" s="4"/>
      <c r="CD443" s="4"/>
      <c r="CE443" s="4"/>
      <c r="CF443" s="4"/>
      <c r="CG443" s="4"/>
      <c r="CH443" s="4"/>
      <c r="CI443" s="4"/>
      <c r="CJ443" s="4"/>
      <c r="CK443" s="4"/>
      <c r="CL443" s="4"/>
      <c r="CM443" s="4"/>
      <c r="CN443" s="4"/>
      <c r="CO443" s="4"/>
      <c r="CP443" s="4"/>
      <c r="CQ443" s="4"/>
      <c r="CR443" s="4"/>
      <c r="CS443" s="4"/>
      <c r="CT443" s="4"/>
      <c r="CU443" s="4"/>
      <c r="CV443" s="4"/>
      <c r="CW443" s="4"/>
      <c r="CX443" s="4"/>
      <c r="CY443" s="4"/>
      <c r="CZ443" s="4"/>
      <c r="DA443" s="4"/>
      <c r="DB443" s="4"/>
      <c r="DC443" s="4"/>
      <c r="DD443" s="4"/>
      <c r="DE443" s="4"/>
      <c r="DF443" s="4"/>
      <c r="DG443" s="4"/>
      <c r="DH443" s="4"/>
      <c r="DI443" s="4"/>
      <c r="DJ443" s="4"/>
      <c r="DK443" s="4"/>
      <c r="DL443" s="4"/>
      <c r="DM443" s="4"/>
      <c r="DN443" s="4"/>
      <c r="DO443" s="4"/>
      <c r="DP443" s="4"/>
      <c r="DQ443" s="4"/>
      <c r="DR443" s="4"/>
      <c r="DS443" s="4"/>
      <c r="DT443" s="4"/>
      <c r="DU443" s="4"/>
      <c r="DV443" s="4"/>
      <c r="DW443" s="4"/>
      <c r="DX443" s="4"/>
      <c r="DY443" s="4"/>
      <c r="DZ443" s="4"/>
      <c r="EA443" s="4"/>
      <c r="EB443" s="4"/>
      <c r="EC443" s="4"/>
      <c r="ED443" s="4"/>
      <c r="EE443" s="4"/>
      <c r="EF443" s="4"/>
      <c r="EG443" s="4"/>
      <c r="EH443" s="4"/>
      <c r="EI443" s="4"/>
      <c r="EJ443" s="4"/>
      <c r="EK443" s="4"/>
      <c r="EL443" s="4"/>
      <c r="EM443" s="4"/>
      <c r="EN443" s="4"/>
      <c r="EO443" s="4"/>
      <c r="EP443" s="4"/>
      <c r="EQ443" s="4"/>
      <c r="ER443" s="4"/>
      <c r="ES443" s="4"/>
      <c r="ET443" s="4"/>
      <c r="EU443" s="4"/>
      <c r="EV443" s="4"/>
      <c r="EW443" s="4"/>
      <c r="EX443" s="4"/>
      <c r="EY443" s="4"/>
      <c r="EZ443" s="4"/>
      <c r="FA443" s="4"/>
      <c r="FB443" s="4"/>
      <c r="FC443" s="4"/>
    </row>
    <row r="444" spans="1:159" ht="15" customHeight="1">
      <c r="A444" s="6">
        <v>6</v>
      </c>
      <c r="B444" s="41" t="str">
        <f>VLOOKUP(Ruimtestaat[[#This Row],[Code]],Locaties[[Code]:[Locatie]],2,FALSE)</f>
        <v>Schans</v>
      </c>
      <c r="C444" s="41" t="str">
        <f>VLOOKUP(Ruimtestaat[[#This Row],[Code]],Locaties[#All],3,FALSE)</f>
        <v>Munnikenland 27</v>
      </c>
      <c r="D444" s="41" t="str">
        <f>VLOOKUP(Ruimtestaat[[#This Row],[Code]],Locaties[#All],4,FALSE)</f>
        <v>Sleeuwijk</v>
      </c>
      <c r="E444" s="32"/>
      <c r="F444" s="32" t="s">
        <v>279</v>
      </c>
      <c r="G444" s="126">
        <v>108</v>
      </c>
      <c r="H444" s="42" t="s">
        <v>271</v>
      </c>
      <c r="I444" s="6">
        <v>16</v>
      </c>
      <c r="J444" s="42" t="str">
        <f>VLOOKUP(Ruimtestaat[[#This Row],[Ruimte code]],Ruimtegroepen[[#All],[Code]:[Ruimte omschrijving]],2,FALSE)</f>
        <v>Leslokalen</v>
      </c>
      <c r="K444" s="32" t="s">
        <v>18</v>
      </c>
      <c r="L444" s="34" t="s">
        <v>124</v>
      </c>
      <c r="M444" s="124">
        <v>55.8</v>
      </c>
      <c r="N444" s="125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  <c r="BP444" s="4"/>
      <c r="BQ444" s="4"/>
      <c r="BR444" s="4"/>
      <c r="BS444" s="4"/>
      <c r="BT444" s="4"/>
      <c r="BU444" s="4"/>
      <c r="BV444" s="4"/>
      <c r="BW444" s="4"/>
      <c r="BX444" s="4"/>
      <c r="BY444" s="4"/>
      <c r="BZ444" s="4"/>
      <c r="CA444" s="4"/>
      <c r="CB444" s="4"/>
      <c r="CC444" s="4"/>
      <c r="CD444" s="4"/>
      <c r="CE444" s="4"/>
      <c r="CF444" s="4"/>
      <c r="CG444" s="4"/>
      <c r="CH444" s="4"/>
      <c r="CI444" s="4"/>
      <c r="CJ444" s="4"/>
      <c r="CK444" s="4"/>
      <c r="CL444" s="4"/>
      <c r="CM444" s="4"/>
      <c r="CN444" s="4"/>
      <c r="CO444" s="4"/>
      <c r="CP444" s="4"/>
      <c r="CQ444" s="4"/>
      <c r="CR444" s="4"/>
      <c r="CS444" s="4"/>
      <c r="CT444" s="4"/>
      <c r="CU444" s="4"/>
      <c r="CV444" s="4"/>
      <c r="CW444" s="4"/>
      <c r="CX444" s="4"/>
      <c r="CY444" s="4"/>
      <c r="CZ444" s="4"/>
      <c r="DA444" s="4"/>
      <c r="DB444" s="4"/>
      <c r="DC444" s="4"/>
      <c r="DD444" s="4"/>
      <c r="DE444" s="4"/>
      <c r="DF444" s="4"/>
      <c r="DG444" s="4"/>
      <c r="DH444" s="4"/>
      <c r="DI444" s="4"/>
      <c r="DJ444" s="4"/>
      <c r="DK444" s="4"/>
      <c r="DL444" s="4"/>
      <c r="DM444" s="4"/>
      <c r="DN444" s="4"/>
      <c r="DO444" s="4"/>
      <c r="DP444" s="4"/>
      <c r="DQ444" s="4"/>
      <c r="DR444" s="4"/>
      <c r="DS444" s="4"/>
      <c r="DT444" s="4"/>
      <c r="DU444" s="4"/>
      <c r="DV444" s="4"/>
      <c r="DW444" s="4"/>
      <c r="DX444" s="4"/>
      <c r="DY444" s="4"/>
      <c r="DZ444" s="4"/>
      <c r="EA444" s="4"/>
      <c r="EB444" s="4"/>
      <c r="EC444" s="4"/>
      <c r="ED444" s="4"/>
      <c r="EE444" s="4"/>
      <c r="EF444" s="4"/>
      <c r="EG444" s="4"/>
      <c r="EH444" s="4"/>
      <c r="EI444" s="4"/>
      <c r="EJ444" s="4"/>
      <c r="EK444" s="4"/>
      <c r="EL444" s="4"/>
      <c r="EM444" s="4"/>
      <c r="EN444" s="4"/>
      <c r="EO444" s="4"/>
      <c r="EP444" s="4"/>
      <c r="EQ444" s="4"/>
      <c r="ER444" s="4"/>
      <c r="ES444" s="4"/>
      <c r="ET444" s="4"/>
      <c r="EU444" s="4"/>
      <c r="EV444" s="4"/>
      <c r="EW444" s="4"/>
      <c r="EX444" s="4"/>
      <c r="EY444" s="4"/>
      <c r="EZ444" s="4"/>
      <c r="FA444" s="4"/>
      <c r="FB444" s="4"/>
      <c r="FC444" s="4"/>
    </row>
    <row r="445" spans="1:159" ht="15" customHeight="1">
      <c r="A445" s="6">
        <v>6</v>
      </c>
      <c r="B445" s="41" t="str">
        <f>VLOOKUP(Ruimtestaat[[#This Row],[Code]],Locaties[[Code]:[Locatie]],2,FALSE)</f>
        <v>Schans</v>
      </c>
      <c r="C445" s="41" t="str">
        <f>VLOOKUP(Ruimtestaat[[#This Row],[Code]],Locaties[#All],3,FALSE)</f>
        <v>Munnikenland 27</v>
      </c>
      <c r="D445" s="41" t="str">
        <f>VLOOKUP(Ruimtestaat[[#This Row],[Code]],Locaties[#All],4,FALSE)</f>
        <v>Sleeuwijk</v>
      </c>
      <c r="E445" s="32"/>
      <c r="F445" s="32" t="s">
        <v>279</v>
      </c>
      <c r="G445" s="126">
        <v>109</v>
      </c>
      <c r="H445" s="42" t="s">
        <v>272</v>
      </c>
      <c r="I445" s="6">
        <v>1</v>
      </c>
      <c r="J445" s="42" t="str">
        <f>VLOOKUP(Ruimtestaat[[#This Row],[Ruimte code]],Ruimtegroepen[[#All],[Code]:[Ruimte omschrijving]],2,FALSE)</f>
        <v>Magazijnen/bergingen</v>
      </c>
      <c r="K445" s="32"/>
      <c r="L445" s="34"/>
      <c r="M445" s="124"/>
      <c r="N445" s="32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  <c r="BP445" s="4"/>
      <c r="BQ445" s="4"/>
      <c r="BR445" s="4"/>
      <c r="BS445" s="4"/>
      <c r="BT445" s="4"/>
      <c r="BU445" s="4"/>
      <c r="BV445" s="4"/>
      <c r="BW445" s="4"/>
      <c r="BX445" s="4"/>
      <c r="BY445" s="4"/>
      <c r="BZ445" s="4"/>
      <c r="CA445" s="4"/>
      <c r="CB445" s="4"/>
      <c r="CC445" s="4"/>
      <c r="CD445" s="4"/>
      <c r="CE445" s="4"/>
      <c r="CF445" s="4"/>
      <c r="CG445" s="4"/>
      <c r="CH445" s="4"/>
      <c r="CI445" s="4"/>
      <c r="CJ445" s="4"/>
      <c r="CK445" s="4"/>
      <c r="CL445" s="4"/>
      <c r="CM445" s="4"/>
      <c r="CN445" s="4"/>
      <c r="CO445" s="4"/>
      <c r="CP445" s="4"/>
      <c r="CQ445" s="4"/>
      <c r="CR445" s="4"/>
      <c r="CS445" s="4"/>
      <c r="CT445" s="4"/>
      <c r="CU445" s="4"/>
      <c r="CV445" s="4"/>
      <c r="CW445" s="4"/>
      <c r="CX445" s="4"/>
      <c r="CY445" s="4"/>
      <c r="CZ445" s="4"/>
      <c r="DA445" s="4"/>
      <c r="DB445" s="4"/>
      <c r="DC445" s="4"/>
      <c r="DD445" s="4"/>
      <c r="DE445" s="4"/>
      <c r="DF445" s="4"/>
      <c r="DG445" s="4"/>
      <c r="DH445" s="4"/>
      <c r="DI445" s="4"/>
      <c r="DJ445" s="4"/>
      <c r="DK445" s="4"/>
      <c r="DL445" s="4"/>
      <c r="DM445" s="4"/>
      <c r="DN445" s="4"/>
      <c r="DO445" s="4"/>
      <c r="DP445" s="4"/>
      <c r="DQ445" s="4"/>
      <c r="DR445" s="4"/>
      <c r="DS445" s="4"/>
      <c r="DT445" s="4"/>
      <c r="DU445" s="4"/>
      <c r="DV445" s="4"/>
      <c r="DW445" s="4"/>
      <c r="DX445" s="4"/>
      <c r="DY445" s="4"/>
      <c r="DZ445" s="4"/>
      <c r="EA445" s="4"/>
      <c r="EB445" s="4"/>
      <c r="EC445" s="4"/>
      <c r="ED445" s="4"/>
      <c r="EE445" s="4"/>
      <c r="EF445" s="4"/>
      <c r="EG445" s="4"/>
      <c r="EH445" s="4"/>
      <c r="EI445" s="4"/>
      <c r="EJ445" s="4"/>
      <c r="EK445" s="4"/>
      <c r="EL445" s="4"/>
      <c r="EM445" s="4"/>
      <c r="EN445" s="4"/>
      <c r="EO445" s="4"/>
      <c r="EP445" s="4"/>
      <c r="EQ445" s="4"/>
      <c r="ER445" s="4"/>
      <c r="ES445" s="4"/>
      <c r="ET445" s="4"/>
      <c r="EU445" s="4"/>
      <c r="EV445" s="4"/>
      <c r="EW445" s="4"/>
      <c r="EX445" s="4"/>
      <c r="EY445" s="4"/>
      <c r="EZ445" s="4"/>
      <c r="FA445" s="4"/>
      <c r="FB445" s="4"/>
      <c r="FC445" s="4"/>
    </row>
    <row r="446" spans="1:159" ht="15" customHeight="1">
      <c r="A446" s="6">
        <v>6</v>
      </c>
      <c r="B446" s="41" t="str">
        <f>VLOOKUP(Ruimtestaat[[#This Row],[Code]],Locaties[[Code]:[Locatie]],2,FALSE)</f>
        <v>Schans</v>
      </c>
      <c r="C446" s="41" t="str">
        <f>VLOOKUP(Ruimtestaat[[#This Row],[Code]],Locaties[#All],3,FALSE)</f>
        <v>Munnikenland 27</v>
      </c>
      <c r="D446" s="41" t="str">
        <f>VLOOKUP(Ruimtestaat[[#This Row],[Code]],Locaties[#All],4,FALSE)</f>
        <v>Sleeuwijk</v>
      </c>
      <c r="E446" s="32"/>
      <c r="F446" s="32" t="s">
        <v>279</v>
      </c>
      <c r="G446" s="126">
        <v>110</v>
      </c>
      <c r="H446" s="42" t="s">
        <v>244</v>
      </c>
      <c r="I446" s="6">
        <v>10</v>
      </c>
      <c r="J446" s="42" t="str">
        <f>VLOOKUP(Ruimtestaat[[#This Row],[Ruimte code]],Ruimtegroepen[[#All],[Code]:[Ruimte omschrijving]],2,FALSE)</f>
        <v>Trappenhuizen/lift</v>
      </c>
      <c r="K446" s="32" t="s">
        <v>92</v>
      </c>
      <c r="L446" s="34" t="s">
        <v>74</v>
      </c>
      <c r="M446" s="124">
        <v>19.5</v>
      </c>
      <c r="N446" s="125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  <c r="BP446" s="4"/>
      <c r="BQ446" s="4"/>
      <c r="BR446" s="4"/>
      <c r="BS446" s="4"/>
      <c r="BT446" s="4"/>
      <c r="BU446" s="4"/>
      <c r="BV446" s="4"/>
      <c r="BW446" s="4"/>
      <c r="BX446" s="4"/>
      <c r="BY446" s="4"/>
      <c r="BZ446" s="4"/>
      <c r="CA446" s="4"/>
      <c r="CB446" s="4"/>
      <c r="CC446" s="4"/>
      <c r="CD446" s="4"/>
      <c r="CE446" s="4"/>
      <c r="CF446" s="4"/>
      <c r="CG446" s="4"/>
      <c r="CH446" s="4"/>
      <c r="CI446" s="4"/>
      <c r="CJ446" s="4"/>
      <c r="CK446" s="4"/>
      <c r="CL446" s="4"/>
      <c r="CM446" s="4"/>
      <c r="CN446" s="4"/>
      <c r="CO446" s="4"/>
      <c r="CP446" s="4"/>
      <c r="CQ446" s="4"/>
      <c r="CR446" s="4"/>
      <c r="CS446" s="4"/>
      <c r="CT446" s="4"/>
      <c r="CU446" s="4"/>
      <c r="CV446" s="4"/>
      <c r="CW446" s="4"/>
      <c r="CX446" s="4"/>
      <c r="CY446" s="4"/>
      <c r="CZ446" s="4"/>
      <c r="DA446" s="4"/>
      <c r="DB446" s="4"/>
      <c r="DC446" s="4"/>
      <c r="DD446" s="4"/>
      <c r="DE446" s="4"/>
      <c r="DF446" s="4"/>
      <c r="DG446" s="4"/>
      <c r="DH446" s="4"/>
      <c r="DI446" s="4"/>
      <c r="DJ446" s="4"/>
      <c r="DK446" s="4"/>
      <c r="DL446" s="4"/>
      <c r="DM446" s="4"/>
      <c r="DN446" s="4"/>
      <c r="DO446" s="4"/>
      <c r="DP446" s="4"/>
      <c r="DQ446" s="4"/>
      <c r="DR446" s="4"/>
      <c r="DS446" s="4"/>
      <c r="DT446" s="4"/>
      <c r="DU446" s="4"/>
      <c r="DV446" s="4"/>
      <c r="DW446" s="4"/>
      <c r="DX446" s="4"/>
      <c r="DY446" s="4"/>
      <c r="DZ446" s="4"/>
      <c r="EA446" s="4"/>
      <c r="EB446" s="4"/>
      <c r="EC446" s="4"/>
      <c r="ED446" s="4"/>
      <c r="EE446" s="4"/>
      <c r="EF446" s="4"/>
      <c r="EG446" s="4"/>
      <c r="EH446" s="4"/>
      <c r="EI446" s="4"/>
      <c r="EJ446" s="4"/>
      <c r="EK446" s="4"/>
      <c r="EL446" s="4"/>
      <c r="EM446" s="4"/>
      <c r="EN446" s="4"/>
      <c r="EO446" s="4"/>
      <c r="EP446" s="4"/>
      <c r="EQ446" s="4"/>
      <c r="ER446" s="4"/>
      <c r="ES446" s="4"/>
      <c r="ET446" s="4"/>
      <c r="EU446" s="4"/>
      <c r="EV446" s="4"/>
      <c r="EW446" s="4"/>
      <c r="EX446" s="4"/>
      <c r="EY446" s="4"/>
      <c r="EZ446" s="4"/>
      <c r="FA446" s="4"/>
      <c r="FB446" s="4"/>
      <c r="FC446" s="4"/>
    </row>
    <row r="447" spans="1:159" ht="15" customHeight="1">
      <c r="A447" s="6">
        <v>6</v>
      </c>
      <c r="B447" s="41" t="str">
        <f>VLOOKUP(Ruimtestaat[[#This Row],[Code]],Locaties[[Code]:[Locatie]],2,FALSE)</f>
        <v>Schans</v>
      </c>
      <c r="C447" s="41" t="str">
        <f>VLOOKUP(Ruimtestaat[[#This Row],[Code]],Locaties[#All],3,FALSE)</f>
        <v>Munnikenland 27</v>
      </c>
      <c r="D447" s="41" t="str">
        <f>VLOOKUP(Ruimtestaat[[#This Row],[Code]],Locaties[#All],4,FALSE)</f>
        <v>Sleeuwijk</v>
      </c>
      <c r="E447" s="32"/>
      <c r="F447" s="32" t="s">
        <v>279</v>
      </c>
      <c r="G447" s="126">
        <v>111</v>
      </c>
      <c r="H447" s="42" t="s">
        <v>273</v>
      </c>
      <c r="I447" s="6">
        <v>16</v>
      </c>
      <c r="J447" s="42" t="str">
        <f>VLOOKUP(Ruimtestaat[[#This Row],[Ruimte code]],Ruimtegroepen[[#All],[Code]:[Ruimte omschrijving]],2,FALSE)</f>
        <v>Leslokalen</v>
      </c>
      <c r="K447" s="32" t="s">
        <v>18</v>
      </c>
      <c r="L447" s="34" t="s">
        <v>124</v>
      </c>
      <c r="M447" s="124">
        <v>79</v>
      </c>
      <c r="N447" s="125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  <c r="BP447" s="4"/>
      <c r="BQ447" s="4"/>
      <c r="BR447" s="4"/>
      <c r="BS447" s="4"/>
      <c r="BT447" s="4"/>
      <c r="BU447" s="4"/>
      <c r="BV447" s="4"/>
      <c r="BW447" s="4"/>
      <c r="BX447" s="4"/>
      <c r="BY447" s="4"/>
      <c r="BZ447" s="4"/>
      <c r="CA447" s="4"/>
      <c r="CB447" s="4"/>
      <c r="CC447" s="4"/>
      <c r="CD447" s="4"/>
      <c r="CE447" s="4"/>
      <c r="CF447" s="4"/>
      <c r="CG447" s="4"/>
      <c r="CH447" s="4"/>
      <c r="CI447" s="4"/>
      <c r="CJ447" s="4"/>
      <c r="CK447" s="4"/>
      <c r="CL447" s="4"/>
      <c r="CM447" s="4"/>
      <c r="CN447" s="4"/>
      <c r="CO447" s="4"/>
      <c r="CP447" s="4"/>
      <c r="CQ447" s="4"/>
      <c r="CR447" s="4"/>
      <c r="CS447" s="4"/>
      <c r="CT447" s="4"/>
      <c r="CU447" s="4"/>
      <c r="CV447" s="4"/>
      <c r="CW447" s="4"/>
      <c r="CX447" s="4"/>
      <c r="CY447" s="4"/>
      <c r="CZ447" s="4"/>
      <c r="DA447" s="4"/>
      <c r="DB447" s="4"/>
      <c r="DC447" s="4"/>
      <c r="DD447" s="4"/>
      <c r="DE447" s="4"/>
      <c r="DF447" s="4"/>
      <c r="DG447" s="4"/>
      <c r="DH447" s="4"/>
      <c r="DI447" s="4"/>
      <c r="DJ447" s="4"/>
      <c r="DK447" s="4"/>
      <c r="DL447" s="4"/>
      <c r="DM447" s="4"/>
      <c r="DN447" s="4"/>
      <c r="DO447" s="4"/>
      <c r="DP447" s="4"/>
      <c r="DQ447" s="4"/>
      <c r="DR447" s="4"/>
      <c r="DS447" s="4"/>
      <c r="DT447" s="4"/>
      <c r="DU447" s="4"/>
      <c r="DV447" s="4"/>
      <c r="DW447" s="4"/>
      <c r="DX447" s="4"/>
      <c r="DY447" s="4"/>
      <c r="DZ447" s="4"/>
      <c r="EA447" s="4"/>
      <c r="EB447" s="4"/>
      <c r="EC447" s="4"/>
      <c r="ED447" s="4"/>
      <c r="EE447" s="4"/>
      <c r="EF447" s="4"/>
      <c r="EG447" s="4"/>
      <c r="EH447" s="4"/>
      <c r="EI447" s="4"/>
      <c r="EJ447" s="4"/>
      <c r="EK447" s="4"/>
      <c r="EL447" s="4"/>
      <c r="EM447" s="4"/>
      <c r="EN447" s="4"/>
      <c r="EO447" s="4"/>
      <c r="EP447" s="4"/>
      <c r="EQ447" s="4"/>
      <c r="ER447" s="4"/>
      <c r="ES447" s="4"/>
      <c r="ET447" s="4"/>
      <c r="EU447" s="4"/>
      <c r="EV447" s="4"/>
      <c r="EW447" s="4"/>
      <c r="EX447" s="4"/>
      <c r="EY447" s="4"/>
      <c r="EZ447" s="4"/>
      <c r="FA447" s="4"/>
      <c r="FB447" s="4"/>
      <c r="FC447" s="4"/>
    </row>
    <row r="448" spans="1:159" ht="15" customHeight="1">
      <c r="A448" s="6">
        <v>6</v>
      </c>
      <c r="B448" s="41" t="str">
        <f>VLOOKUP(Ruimtestaat[[#This Row],[Code]],Locaties[[Code]:[Locatie]],2,FALSE)</f>
        <v>Schans</v>
      </c>
      <c r="C448" s="41" t="str">
        <f>VLOOKUP(Ruimtestaat[[#This Row],[Code]],Locaties[#All],3,FALSE)</f>
        <v>Munnikenland 27</v>
      </c>
      <c r="D448" s="41" t="str">
        <f>VLOOKUP(Ruimtestaat[[#This Row],[Code]],Locaties[#All],4,FALSE)</f>
        <v>Sleeuwijk</v>
      </c>
      <c r="E448" s="32"/>
      <c r="F448" s="32" t="s">
        <v>279</v>
      </c>
      <c r="G448" s="126" t="s">
        <v>278</v>
      </c>
      <c r="H448" s="42" t="s">
        <v>128</v>
      </c>
      <c r="I448" s="6">
        <v>6</v>
      </c>
      <c r="J448" s="42" t="str">
        <f>VLOOKUP(Ruimtestaat[[#This Row],[Ruimte code]],Ruimtegroepen[[#All],[Code]:[Ruimte omschrijving]],2,FALSE)</f>
        <v>Gangen/hallen</v>
      </c>
      <c r="K448" s="32" t="s">
        <v>18</v>
      </c>
      <c r="L448" s="34" t="s">
        <v>124</v>
      </c>
      <c r="M448" s="124">
        <v>42.4</v>
      </c>
      <c r="N448" s="32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  <c r="BP448" s="4"/>
      <c r="BQ448" s="4"/>
      <c r="BR448" s="4"/>
      <c r="BS448" s="4"/>
      <c r="BT448" s="4"/>
      <c r="BU448" s="4"/>
      <c r="BV448" s="4"/>
      <c r="BW448" s="4"/>
      <c r="BX448" s="4"/>
      <c r="BY448" s="4"/>
      <c r="BZ448" s="4"/>
      <c r="CA448" s="4"/>
      <c r="CB448" s="4"/>
      <c r="CC448" s="4"/>
      <c r="CD448" s="4"/>
      <c r="CE448" s="4"/>
      <c r="CF448" s="4"/>
      <c r="CG448" s="4"/>
      <c r="CH448" s="4"/>
      <c r="CI448" s="4"/>
      <c r="CJ448" s="4"/>
      <c r="CK448" s="4"/>
      <c r="CL448" s="4"/>
      <c r="CM448" s="4"/>
      <c r="CN448" s="4"/>
      <c r="CO448" s="4"/>
      <c r="CP448" s="4"/>
      <c r="CQ448" s="4"/>
      <c r="CR448" s="4"/>
      <c r="CS448" s="4"/>
      <c r="CT448" s="4"/>
      <c r="CU448" s="4"/>
      <c r="CV448" s="4"/>
      <c r="CW448" s="4"/>
      <c r="CX448" s="4"/>
      <c r="CY448" s="4"/>
      <c r="CZ448" s="4"/>
      <c r="DA448" s="4"/>
      <c r="DB448" s="4"/>
      <c r="DC448" s="4"/>
      <c r="DD448" s="4"/>
      <c r="DE448" s="4"/>
      <c r="DF448" s="4"/>
      <c r="DG448" s="4"/>
      <c r="DH448" s="4"/>
      <c r="DI448" s="4"/>
      <c r="DJ448" s="4"/>
      <c r="DK448" s="4"/>
      <c r="DL448" s="4"/>
      <c r="DM448" s="4"/>
      <c r="DN448" s="4"/>
      <c r="DO448" s="4"/>
      <c r="DP448" s="4"/>
      <c r="DQ448" s="4"/>
      <c r="DR448" s="4"/>
      <c r="DS448" s="4"/>
      <c r="DT448" s="4"/>
      <c r="DU448" s="4"/>
      <c r="DV448" s="4"/>
      <c r="DW448" s="4"/>
      <c r="DX448" s="4"/>
      <c r="DY448" s="4"/>
      <c r="DZ448" s="4"/>
      <c r="EA448" s="4"/>
      <c r="EB448" s="4"/>
      <c r="EC448" s="4"/>
      <c r="ED448" s="4"/>
      <c r="EE448" s="4"/>
      <c r="EF448" s="4"/>
      <c r="EG448" s="4"/>
      <c r="EH448" s="4"/>
      <c r="EI448" s="4"/>
      <c r="EJ448" s="4"/>
      <c r="EK448" s="4"/>
      <c r="EL448" s="4"/>
      <c r="EM448" s="4"/>
      <c r="EN448" s="4"/>
      <c r="EO448" s="4"/>
      <c r="EP448" s="4"/>
      <c r="EQ448" s="4"/>
      <c r="ER448" s="4"/>
      <c r="ES448" s="4"/>
      <c r="ET448" s="4"/>
      <c r="EU448" s="4"/>
      <c r="EV448" s="4"/>
      <c r="EW448" s="4"/>
      <c r="EX448" s="4"/>
      <c r="EY448" s="4"/>
      <c r="EZ448" s="4"/>
      <c r="FA448" s="4"/>
      <c r="FB448" s="4"/>
      <c r="FC448" s="4"/>
    </row>
    <row r="449" spans="1:159" ht="15" customHeight="1">
      <c r="A449" s="6">
        <v>6</v>
      </c>
      <c r="B449" s="41" t="str">
        <f>VLOOKUP(Ruimtestaat[[#This Row],[Code]],Locaties[[Code]:[Locatie]],2,FALSE)</f>
        <v>Schans</v>
      </c>
      <c r="C449" s="41" t="str">
        <f>VLOOKUP(Ruimtestaat[[#This Row],[Code]],Locaties[#All],3,FALSE)</f>
        <v>Munnikenland 27</v>
      </c>
      <c r="D449" s="41" t="str">
        <f>VLOOKUP(Ruimtestaat[[#This Row],[Code]],Locaties[#All],4,FALSE)</f>
        <v>Sleeuwijk</v>
      </c>
      <c r="E449" s="32"/>
      <c r="F449" s="32" t="s">
        <v>279</v>
      </c>
      <c r="G449" s="126">
        <v>112</v>
      </c>
      <c r="H449" s="42" t="s">
        <v>274</v>
      </c>
      <c r="I449" s="6">
        <v>16</v>
      </c>
      <c r="J449" s="42" t="str">
        <f>VLOOKUP(Ruimtestaat[[#This Row],[Ruimte code]],Ruimtegroepen[[#All],[Code]:[Ruimte omschrijving]],2,FALSE)</f>
        <v>Leslokalen</v>
      </c>
      <c r="K449" s="32" t="s">
        <v>18</v>
      </c>
      <c r="L449" s="34" t="s">
        <v>124</v>
      </c>
      <c r="M449" s="124">
        <v>98</v>
      </c>
      <c r="N449" s="125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  <c r="BP449" s="4"/>
      <c r="BQ449" s="4"/>
      <c r="BR449" s="4"/>
      <c r="BS449" s="4"/>
      <c r="BT449" s="4"/>
      <c r="BU449" s="4"/>
      <c r="BV449" s="4"/>
      <c r="BW449" s="4"/>
      <c r="BX449" s="4"/>
      <c r="BY449" s="4"/>
      <c r="BZ449" s="4"/>
      <c r="CA449" s="4"/>
      <c r="CB449" s="4"/>
      <c r="CC449" s="4"/>
      <c r="CD449" s="4"/>
      <c r="CE449" s="4"/>
      <c r="CF449" s="4"/>
      <c r="CG449" s="4"/>
      <c r="CH449" s="4"/>
      <c r="CI449" s="4"/>
      <c r="CJ449" s="4"/>
      <c r="CK449" s="4"/>
      <c r="CL449" s="4"/>
      <c r="CM449" s="4"/>
      <c r="CN449" s="4"/>
      <c r="CO449" s="4"/>
      <c r="CP449" s="4"/>
      <c r="CQ449" s="4"/>
      <c r="CR449" s="4"/>
      <c r="CS449" s="4"/>
      <c r="CT449" s="4"/>
      <c r="CU449" s="4"/>
      <c r="CV449" s="4"/>
      <c r="CW449" s="4"/>
      <c r="CX449" s="4"/>
      <c r="CY449" s="4"/>
      <c r="CZ449" s="4"/>
      <c r="DA449" s="4"/>
      <c r="DB449" s="4"/>
      <c r="DC449" s="4"/>
      <c r="DD449" s="4"/>
      <c r="DE449" s="4"/>
      <c r="DF449" s="4"/>
      <c r="DG449" s="4"/>
      <c r="DH449" s="4"/>
      <c r="DI449" s="4"/>
      <c r="DJ449" s="4"/>
      <c r="DK449" s="4"/>
      <c r="DL449" s="4"/>
      <c r="DM449" s="4"/>
      <c r="DN449" s="4"/>
      <c r="DO449" s="4"/>
      <c r="DP449" s="4"/>
      <c r="DQ449" s="4"/>
      <c r="DR449" s="4"/>
      <c r="DS449" s="4"/>
      <c r="DT449" s="4"/>
      <c r="DU449" s="4"/>
      <c r="DV449" s="4"/>
      <c r="DW449" s="4"/>
      <c r="DX449" s="4"/>
      <c r="DY449" s="4"/>
      <c r="DZ449" s="4"/>
      <c r="EA449" s="4"/>
      <c r="EB449" s="4"/>
      <c r="EC449" s="4"/>
      <c r="ED449" s="4"/>
      <c r="EE449" s="4"/>
      <c r="EF449" s="4"/>
      <c r="EG449" s="4"/>
      <c r="EH449" s="4"/>
      <c r="EI449" s="4"/>
      <c r="EJ449" s="4"/>
      <c r="EK449" s="4"/>
      <c r="EL449" s="4"/>
      <c r="EM449" s="4"/>
      <c r="EN449" s="4"/>
      <c r="EO449" s="4"/>
      <c r="EP449" s="4"/>
      <c r="EQ449" s="4"/>
      <c r="ER449" s="4"/>
      <c r="ES449" s="4"/>
      <c r="ET449" s="4"/>
      <c r="EU449" s="4"/>
      <c r="EV449" s="4"/>
      <c r="EW449" s="4"/>
      <c r="EX449" s="4"/>
      <c r="EY449" s="4"/>
      <c r="EZ449" s="4"/>
      <c r="FA449" s="4"/>
      <c r="FB449" s="4"/>
      <c r="FC449" s="4"/>
    </row>
    <row r="450" spans="1:159" ht="15" customHeight="1">
      <c r="A450" s="6">
        <v>6</v>
      </c>
      <c r="B450" s="41" t="str">
        <f>VLOOKUP(Ruimtestaat[[#This Row],[Code]],Locaties[[Code]:[Locatie]],2,FALSE)</f>
        <v>Schans</v>
      </c>
      <c r="C450" s="41" t="str">
        <f>VLOOKUP(Ruimtestaat[[#This Row],[Code]],Locaties[#All],3,FALSE)</f>
        <v>Munnikenland 27</v>
      </c>
      <c r="D450" s="41" t="str">
        <f>VLOOKUP(Ruimtestaat[[#This Row],[Code]],Locaties[#All],4,FALSE)</f>
        <v>Sleeuwijk</v>
      </c>
      <c r="E450" s="32"/>
      <c r="F450" s="32" t="s">
        <v>279</v>
      </c>
      <c r="G450" s="126">
        <v>113</v>
      </c>
      <c r="H450" s="42" t="s">
        <v>249</v>
      </c>
      <c r="I450" s="6">
        <v>16</v>
      </c>
      <c r="J450" s="42" t="str">
        <f>VLOOKUP(Ruimtestaat[[#This Row],[Ruimte code]],Ruimtegroepen[[#All],[Code]:[Ruimte omschrijving]],2,FALSE)</f>
        <v>Leslokalen</v>
      </c>
      <c r="K450" s="32" t="s">
        <v>18</v>
      </c>
      <c r="L450" s="34" t="s">
        <v>124</v>
      </c>
      <c r="M450" s="124">
        <v>47</v>
      </c>
      <c r="N450" s="125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  <c r="BP450" s="4"/>
      <c r="BQ450" s="4"/>
      <c r="BR450" s="4"/>
      <c r="BS450" s="4"/>
      <c r="BT450" s="4"/>
      <c r="BU450" s="4"/>
      <c r="BV450" s="4"/>
      <c r="BW450" s="4"/>
      <c r="BX450" s="4"/>
      <c r="BY450" s="4"/>
      <c r="BZ450" s="4"/>
      <c r="CA450" s="4"/>
      <c r="CB450" s="4"/>
      <c r="CC450" s="4"/>
      <c r="CD450" s="4"/>
      <c r="CE450" s="4"/>
      <c r="CF450" s="4"/>
      <c r="CG450" s="4"/>
      <c r="CH450" s="4"/>
      <c r="CI450" s="4"/>
      <c r="CJ450" s="4"/>
      <c r="CK450" s="4"/>
      <c r="CL450" s="4"/>
      <c r="CM450" s="4"/>
      <c r="CN450" s="4"/>
      <c r="CO450" s="4"/>
      <c r="CP450" s="4"/>
      <c r="CQ450" s="4"/>
      <c r="CR450" s="4"/>
      <c r="CS450" s="4"/>
      <c r="CT450" s="4"/>
      <c r="CU450" s="4"/>
      <c r="CV450" s="4"/>
      <c r="CW450" s="4"/>
      <c r="CX450" s="4"/>
      <c r="CY450" s="4"/>
      <c r="CZ450" s="4"/>
      <c r="DA450" s="4"/>
      <c r="DB450" s="4"/>
      <c r="DC450" s="4"/>
      <c r="DD450" s="4"/>
      <c r="DE450" s="4"/>
      <c r="DF450" s="4"/>
      <c r="DG450" s="4"/>
      <c r="DH450" s="4"/>
      <c r="DI450" s="4"/>
      <c r="DJ450" s="4"/>
      <c r="DK450" s="4"/>
      <c r="DL450" s="4"/>
      <c r="DM450" s="4"/>
      <c r="DN450" s="4"/>
      <c r="DO450" s="4"/>
      <c r="DP450" s="4"/>
      <c r="DQ450" s="4"/>
      <c r="DR450" s="4"/>
      <c r="DS450" s="4"/>
      <c r="DT450" s="4"/>
      <c r="DU450" s="4"/>
      <c r="DV450" s="4"/>
      <c r="DW450" s="4"/>
      <c r="DX450" s="4"/>
      <c r="DY450" s="4"/>
      <c r="DZ450" s="4"/>
      <c r="EA450" s="4"/>
      <c r="EB450" s="4"/>
      <c r="EC450" s="4"/>
      <c r="ED450" s="4"/>
      <c r="EE450" s="4"/>
      <c r="EF450" s="4"/>
      <c r="EG450" s="4"/>
      <c r="EH450" s="4"/>
      <c r="EI450" s="4"/>
      <c r="EJ450" s="4"/>
      <c r="EK450" s="4"/>
      <c r="EL450" s="4"/>
      <c r="EM450" s="4"/>
      <c r="EN450" s="4"/>
      <c r="EO450" s="4"/>
      <c r="EP450" s="4"/>
      <c r="EQ450" s="4"/>
      <c r="ER450" s="4"/>
      <c r="ES450" s="4"/>
      <c r="ET450" s="4"/>
      <c r="EU450" s="4"/>
      <c r="EV450" s="4"/>
      <c r="EW450" s="4"/>
      <c r="EX450" s="4"/>
      <c r="EY450" s="4"/>
      <c r="EZ450" s="4"/>
      <c r="FA450" s="4"/>
      <c r="FB450" s="4"/>
      <c r="FC450" s="4"/>
    </row>
    <row r="451" spans="1:159" ht="15" customHeight="1">
      <c r="A451" s="6">
        <v>6</v>
      </c>
      <c r="B451" s="41" t="str">
        <f>VLOOKUP(Ruimtestaat[[#This Row],[Code]],Locaties[[Code]:[Locatie]],2,FALSE)</f>
        <v>Schans</v>
      </c>
      <c r="C451" s="41" t="str">
        <f>VLOOKUP(Ruimtestaat[[#This Row],[Code]],Locaties[#All],3,FALSE)</f>
        <v>Munnikenland 27</v>
      </c>
      <c r="D451" s="41" t="str">
        <f>VLOOKUP(Ruimtestaat[[#This Row],[Code]],Locaties[#All],4,FALSE)</f>
        <v>Sleeuwijk</v>
      </c>
      <c r="E451" s="32"/>
      <c r="F451" s="32" t="s">
        <v>279</v>
      </c>
      <c r="G451" s="126">
        <v>114</v>
      </c>
      <c r="H451" s="42" t="s">
        <v>275</v>
      </c>
      <c r="I451" s="6">
        <v>2</v>
      </c>
      <c r="J451" s="42" t="str">
        <f>VLOOKUP(Ruimtestaat[[#This Row],[Ruimte code]],Ruimtegroepen[[#All],[Code]:[Ruimte omschrijving]],2,FALSE)</f>
        <v>Kantoren</v>
      </c>
      <c r="K451" s="32" t="s">
        <v>20</v>
      </c>
      <c r="L451" s="34" t="s">
        <v>29</v>
      </c>
      <c r="M451" s="124">
        <v>47.5</v>
      </c>
      <c r="N451" s="32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  <c r="BP451" s="4"/>
      <c r="BQ451" s="4"/>
      <c r="BR451" s="4"/>
      <c r="BS451" s="4"/>
      <c r="BT451" s="4"/>
      <c r="BU451" s="4"/>
      <c r="BV451" s="4"/>
      <c r="BW451" s="4"/>
      <c r="BX451" s="4"/>
      <c r="BY451" s="4"/>
      <c r="BZ451" s="4"/>
      <c r="CA451" s="4"/>
      <c r="CB451" s="4"/>
      <c r="CC451" s="4"/>
      <c r="CD451" s="4"/>
      <c r="CE451" s="4"/>
      <c r="CF451" s="4"/>
      <c r="CG451" s="4"/>
      <c r="CH451" s="4"/>
      <c r="CI451" s="4"/>
      <c r="CJ451" s="4"/>
      <c r="CK451" s="4"/>
      <c r="CL451" s="4"/>
      <c r="CM451" s="4"/>
      <c r="CN451" s="4"/>
      <c r="CO451" s="4"/>
      <c r="CP451" s="4"/>
      <c r="CQ451" s="4"/>
      <c r="CR451" s="4"/>
      <c r="CS451" s="4"/>
      <c r="CT451" s="4"/>
      <c r="CU451" s="4"/>
      <c r="CV451" s="4"/>
      <c r="CW451" s="4"/>
      <c r="CX451" s="4"/>
      <c r="CY451" s="4"/>
      <c r="CZ451" s="4"/>
      <c r="DA451" s="4"/>
      <c r="DB451" s="4"/>
      <c r="DC451" s="4"/>
      <c r="DD451" s="4"/>
      <c r="DE451" s="4"/>
      <c r="DF451" s="4"/>
      <c r="DG451" s="4"/>
      <c r="DH451" s="4"/>
      <c r="DI451" s="4"/>
      <c r="DJ451" s="4"/>
      <c r="DK451" s="4"/>
      <c r="DL451" s="4"/>
      <c r="DM451" s="4"/>
      <c r="DN451" s="4"/>
      <c r="DO451" s="4"/>
      <c r="DP451" s="4"/>
      <c r="DQ451" s="4"/>
      <c r="DR451" s="4"/>
      <c r="DS451" s="4"/>
      <c r="DT451" s="4"/>
      <c r="DU451" s="4"/>
      <c r="DV451" s="4"/>
      <c r="DW451" s="4"/>
      <c r="DX451" s="4"/>
      <c r="DY451" s="4"/>
      <c r="DZ451" s="4"/>
      <c r="EA451" s="4"/>
      <c r="EB451" s="4"/>
      <c r="EC451" s="4"/>
      <c r="ED451" s="4"/>
      <c r="EE451" s="4"/>
      <c r="EF451" s="4"/>
      <c r="EG451" s="4"/>
      <c r="EH451" s="4"/>
      <c r="EI451" s="4"/>
      <c r="EJ451" s="4"/>
      <c r="EK451" s="4"/>
      <c r="EL451" s="4"/>
      <c r="EM451" s="4"/>
      <c r="EN451" s="4"/>
      <c r="EO451" s="4"/>
      <c r="EP451" s="4"/>
      <c r="EQ451" s="4"/>
      <c r="ER451" s="4"/>
      <c r="ES451" s="4"/>
      <c r="ET451" s="4"/>
      <c r="EU451" s="4"/>
      <c r="EV451" s="4"/>
      <c r="EW451" s="4"/>
      <c r="EX451" s="4"/>
      <c r="EY451" s="4"/>
      <c r="EZ451" s="4"/>
      <c r="FA451" s="4"/>
      <c r="FB451" s="4"/>
      <c r="FC451" s="4"/>
    </row>
    <row r="452" spans="1:159" ht="15" customHeight="1">
      <c r="A452" s="6">
        <v>6</v>
      </c>
      <c r="B452" s="41" t="str">
        <f>VLOOKUP(Ruimtestaat[[#This Row],[Code]],Locaties[[Code]:[Locatie]],2,FALSE)</f>
        <v>Schans</v>
      </c>
      <c r="C452" s="41" t="str">
        <f>VLOOKUP(Ruimtestaat[[#This Row],[Code]],Locaties[#All],3,FALSE)</f>
        <v>Munnikenland 27</v>
      </c>
      <c r="D452" s="41" t="str">
        <f>VLOOKUP(Ruimtestaat[[#This Row],[Code]],Locaties[#All],4,FALSE)</f>
        <v>Sleeuwijk</v>
      </c>
      <c r="E452" s="32"/>
      <c r="F452" s="32" t="s">
        <v>279</v>
      </c>
      <c r="G452" s="126">
        <v>115</v>
      </c>
      <c r="H452" s="42" t="s">
        <v>136</v>
      </c>
      <c r="I452" s="6">
        <v>2</v>
      </c>
      <c r="J452" s="42" t="str">
        <f>VLOOKUP(Ruimtestaat[[#This Row],[Ruimte code]],Ruimtegroepen[[#All],[Code]:[Ruimte omschrijving]],2,FALSE)</f>
        <v>Kantoren</v>
      </c>
      <c r="K452" s="32" t="s">
        <v>18</v>
      </c>
      <c r="L452" s="34" t="s">
        <v>124</v>
      </c>
      <c r="M452" s="124">
        <v>20.399999999999999</v>
      </c>
      <c r="N452" s="125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  <c r="BP452" s="4"/>
      <c r="BQ452" s="4"/>
      <c r="BR452" s="4"/>
      <c r="BS452" s="4"/>
      <c r="BT452" s="4"/>
      <c r="BU452" s="4"/>
      <c r="BV452" s="4"/>
      <c r="BW452" s="4"/>
      <c r="BX452" s="4"/>
      <c r="BY452" s="4"/>
      <c r="BZ452" s="4"/>
      <c r="CA452" s="4"/>
      <c r="CB452" s="4"/>
      <c r="CC452" s="4"/>
      <c r="CD452" s="4"/>
      <c r="CE452" s="4"/>
      <c r="CF452" s="4"/>
      <c r="CG452" s="4"/>
      <c r="CH452" s="4"/>
      <c r="CI452" s="4"/>
      <c r="CJ452" s="4"/>
      <c r="CK452" s="4"/>
      <c r="CL452" s="4"/>
      <c r="CM452" s="4"/>
      <c r="CN452" s="4"/>
      <c r="CO452" s="4"/>
      <c r="CP452" s="4"/>
      <c r="CQ452" s="4"/>
      <c r="CR452" s="4"/>
      <c r="CS452" s="4"/>
      <c r="CT452" s="4"/>
      <c r="CU452" s="4"/>
      <c r="CV452" s="4"/>
      <c r="CW452" s="4"/>
      <c r="CX452" s="4"/>
      <c r="CY452" s="4"/>
      <c r="CZ452" s="4"/>
      <c r="DA452" s="4"/>
      <c r="DB452" s="4"/>
      <c r="DC452" s="4"/>
      <c r="DD452" s="4"/>
      <c r="DE452" s="4"/>
      <c r="DF452" s="4"/>
      <c r="DG452" s="4"/>
      <c r="DH452" s="4"/>
      <c r="DI452" s="4"/>
      <c r="DJ452" s="4"/>
      <c r="DK452" s="4"/>
      <c r="DL452" s="4"/>
      <c r="DM452" s="4"/>
      <c r="DN452" s="4"/>
      <c r="DO452" s="4"/>
      <c r="DP452" s="4"/>
      <c r="DQ452" s="4"/>
      <c r="DR452" s="4"/>
      <c r="DS452" s="4"/>
      <c r="DT452" s="4"/>
      <c r="DU452" s="4"/>
      <c r="DV452" s="4"/>
      <c r="DW452" s="4"/>
      <c r="DX452" s="4"/>
      <c r="DY452" s="4"/>
      <c r="DZ452" s="4"/>
      <c r="EA452" s="4"/>
      <c r="EB452" s="4"/>
      <c r="EC452" s="4"/>
      <c r="ED452" s="4"/>
      <c r="EE452" s="4"/>
      <c r="EF452" s="4"/>
      <c r="EG452" s="4"/>
      <c r="EH452" s="4"/>
      <c r="EI452" s="4"/>
      <c r="EJ452" s="4"/>
      <c r="EK452" s="4"/>
      <c r="EL452" s="4"/>
      <c r="EM452" s="4"/>
      <c r="EN452" s="4"/>
      <c r="EO452" s="4"/>
      <c r="EP452" s="4"/>
      <c r="EQ452" s="4"/>
      <c r="ER452" s="4"/>
      <c r="ES452" s="4"/>
      <c r="ET452" s="4"/>
      <c r="EU452" s="4"/>
      <c r="EV452" s="4"/>
      <c r="EW452" s="4"/>
      <c r="EX452" s="4"/>
      <c r="EY452" s="4"/>
      <c r="EZ452" s="4"/>
      <c r="FA452" s="4"/>
      <c r="FB452" s="4"/>
      <c r="FC452" s="4"/>
    </row>
    <row r="453" spans="1:159" ht="15" customHeight="1">
      <c r="A453" s="6">
        <v>6</v>
      </c>
      <c r="B453" s="41" t="str">
        <f>VLOOKUP(Ruimtestaat[[#This Row],[Code]],Locaties[[Code]:[Locatie]],2,FALSE)</f>
        <v>Schans</v>
      </c>
      <c r="C453" s="41" t="str">
        <f>VLOOKUP(Ruimtestaat[[#This Row],[Code]],Locaties[#All],3,FALSE)</f>
        <v>Munnikenland 27</v>
      </c>
      <c r="D453" s="41" t="str">
        <f>VLOOKUP(Ruimtestaat[[#This Row],[Code]],Locaties[#All],4,FALSE)</f>
        <v>Sleeuwijk</v>
      </c>
      <c r="E453" s="32"/>
      <c r="F453" s="32" t="s">
        <v>279</v>
      </c>
      <c r="G453" s="126">
        <v>116</v>
      </c>
      <c r="H453" s="42" t="s">
        <v>276</v>
      </c>
      <c r="I453" s="6">
        <v>16</v>
      </c>
      <c r="J453" s="42" t="str">
        <f>VLOOKUP(Ruimtestaat[[#This Row],[Ruimte code]],Ruimtegroepen[[#All],[Code]:[Ruimte omschrijving]],2,FALSE)</f>
        <v>Leslokalen</v>
      </c>
      <c r="K453" s="32" t="s">
        <v>18</v>
      </c>
      <c r="L453" s="34" t="s">
        <v>124</v>
      </c>
      <c r="M453" s="124">
        <v>61.6</v>
      </c>
      <c r="N453" s="125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  <c r="BP453" s="4"/>
      <c r="BQ453" s="4"/>
      <c r="BR453" s="4"/>
      <c r="BS453" s="4"/>
      <c r="BT453" s="4"/>
      <c r="BU453" s="4"/>
      <c r="BV453" s="4"/>
      <c r="BW453" s="4"/>
      <c r="BX453" s="4"/>
      <c r="BY453" s="4"/>
      <c r="BZ453" s="4"/>
      <c r="CA453" s="4"/>
      <c r="CB453" s="4"/>
      <c r="CC453" s="4"/>
      <c r="CD453" s="4"/>
      <c r="CE453" s="4"/>
      <c r="CF453" s="4"/>
      <c r="CG453" s="4"/>
      <c r="CH453" s="4"/>
      <c r="CI453" s="4"/>
      <c r="CJ453" s="4"/>
      <c r="CK453" s="4"/>
      <c r="CL453" s="4"/>
      <c r="CM453" s="4"/>
      <c r="CN453" s="4"/>
      <c r="CO453" s="4"/>
      <c r="CP453" s="4"/>
      <c r="CQ453" s="4"/>
      <c r="CR453" s="4"/>
      <c r="CS453" s="4"/>
      <c r="CT453" s="4"/>
      <c r="CU453" s="4"/>
      <c r="CV453" s="4"/>
      <c r="CW453" s="4"/>
      <c r="CX453" s="4"/>
      <c r="CY453" s="4"/>
      <c r="CZ453" s="4"/>
      <c r="DA453" s="4"/>
      <c r="DB453" s="4"/>
      <c r="DC453" s="4"/>
      <c r="DD453" s="4"/>
      <c r="DE453" s="4"/>
      <c r="DF453" s="4"/>
      <c r="DG453" s="4"/>
      <c r="DH453" s="4"/>
      <c r="DI453" s="4"/>
      <c r="DJ453" s="4"/>
      <c r="DK453" s="4"/>
      <c r="DL453" s="4"/>
      <c r="DM453" s="4"/>
      <c r="DN453" s="4"/>
      <c r="DO453" s="4"/>
      <c r="DP453" s="4"/>
      <c r="DQ453" s="4"/>
      <c r="DR453" s="4"/>
      <c r="DS453" s="4"/>
      <c r="DT453" s="4"/>
      <c r="DU453" s="4"/>
      <c r="DV453" s="4"/>
      <c r="DW453" s="4"/>
      <c r="DX453" s="4"/>
      <c r="DY453" s="4"/>
      <c r="DZ453" s="4"/>
      <c r="EA453" s="4"/>
      <c r="EB453" s="4"/>
      <c r="EC453" s="4"/>
      <c r="ED453" s="4"/>
      <c r="EE453" s="4"/>
      <c r="EF453" s="4"/>
      <c r="EG453" s="4"/>
      <c r="EH453" s="4"/>
      <c r="EI453" s="4"/>
      <c r="EJ453" s="4"/>
      <c r="EK453" s="4"/>
      <c r="EL453" s="4"/>
      <c r="EM453" s="4"/>
      <c r="EN453" s="4"/>
      <c r="EO453" s="4"/>
      <c r="EP453" s="4"/>
      <c r="EQ453" s="4"/>
      <c r="ER453" s="4"/>
      <c r="ES453" s="4"/>
      <c r="ET453" s="4"/>
      <c r="EU453" s="4"/>
      <c r="EV453" s="4"/>
      <c r="EW453" s="4"/>
      <c r="EX453" s="4"/>
      <c r="EY453" s="4"/>
      <c r="EZ453" s="4"/>
      <c r="FA453" s="4"/>
      <c r="FB453" s="4"/>
      <c r="FC453" s="4"/>
    </row>
    <row r="454" spans="1:159" ht="15" customHeight="1">
      <c r="A454" s="6">
        <v>6</v>
      </c>
      <c r="B454" s="41" t="str">
        <f>VLOOKUP(Ruimtestaat[[#This Row],[Code]],Locaties[[Code]:[Locatie]],2,FALSE)</f>
        <v>Schans</v>
      </c>
      <c r="C454" s="41" t="str">
        <f>VLOOKUP(Ruimtestaat[[#This Row],[Code]],Locaties[#All],3,FALSE)</f>
        <v>Munnikenland 27</v>
      </c>
      <c r="D454" s="41" t="str">
        <f>VLOOKUP(Ruimtestaat[[#This Row],[Code]],Locaties[#All],4,FALSE)</f>
        <v>Sleeuwijk</v>
      </c>
      <c r="E454" s="32"/>
      <c r="F454" s="32" t="s">
        <v>279</v>
      </c>
      <c r="G454" s="126">
        <v>117</v>
      </c>
      <c r="H454" s="42" t="s">
        <v>239</v>
      </c>
      <c r="I454" s="6">
        <v>2</v>
      </c>
      <c r="J454" s="42" t="str">
        <f>VLOOKUP(Ruimtestaat[[#This Row],[Ruimte code]],Ruimtegroepen[[#All],[Code]:[Ruimte omschrijving]],2,FALSE)</f>
        <v>Kantoren</v>
      </c>
      <c r="K454" s="32" t="s">
        <v>20</v>
      </c>
      <c r="L454" s="34" t="s">
        <v>29</v>
      </c>
      <c r="M454" s="124">
        <v>24.9</v>
      </c>
      <c r="N454" s="32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  <c r="BP454" s="4"/>
      <c r="BQ454" s="4"/>
      <c r="BR454" s="4"/>
      <c r="BS454" s="4"/>
      <c r="BT454" s="4"/>
      <c r="BU454" s="4"/>
      <c r="BV454" s="4"/>
      <c r="BW454" s="4"/>
      <c r="BX454" s="4"/>
      <c r="BY454" s="4"/>
      <c r="BZ454" s="4"/>
      <c r="CA454" s="4"/>
      <c r="CB454" s="4"/>
      <c r="CC454" s="4"/>
      <c r="CD454" s="4"/>
      <c r="CE454" s="4"/>
      <c r="CF454" s="4"/>
      <c r="CG454" s="4"/>
      <c r="CH454" s="4"/>
      <c r="CI454" s="4"/>
      <c r="CJ454" s="4"/>
      <c r="CK454" s="4"/>
      <c r="CL454" s="4"/>
      <c r="CM454" s="4"/>
      <c r="CN454" s="4"/>
      <c r="CO454" s="4"/>
      <c r="CP454" s="4"/>
      <c r="CQ454" s="4"/>
      <c r="CR454" s="4"/>
      <c r="CS454" s="4"/>
      <c r="CT454" s="4"/>
      <c r="CU454" s="4"/>
      <c r="CV454" s="4"/>
      <c r="CW454" s="4"/>
      <c r="CX454" s="4"/>
      <c r="CY454" s="4"/>
      <c r="CZ454" s="4"/>
      <c r="DA454" s="4"/>
      <c r="DB454" s="4"/>
      <c r="DC454" s="4"/>
      <c r="DD454" s="4"/>
      <c r="DE454" s="4"/>
      <c r="DF454" s="4"/>
      <c r="DG454" s="4"/>
      <c r="DH454" s="4"/>
      <c r="DI454" s="4"/>
      <c r="DJ454" s="4"/>
      <c r="DK454" s="4"/>
      <c r="DL454" s="4"/>
      <c r="DM454" s="4"/>
      <c r="DN454" s="4"/>
      <c r="DO454" s="4"/>
      <c r="DP454" s="4"/>
      <c r="DQ454" s="4"/>
      <c r="DR454" s="4"/>
      <c r="DS454" s="4"/>
      <c r="DT454" s="4"/>
      <c r="DU454" s="4"/>
      <c r="DV454" s="4"/>
      <c r="DW454" s="4"/>
      <c r="DX454" s="4"/>
      <c r="DY454" s="4"/>
      <c r="DZ454" s="4"/>
      <c r="EA454" s="4"/>
      <c r="EB454" s="4"/>
      <c r="EC454" s="4"/>
      <c r="ED454" s="4"/>
      <c r="EE454" s="4"/>
      <c r="EF454" s="4"/>
      <c r="EG454" s="4"/>
      <c r="EH454" s="4"/>
      <c r="EI454" s="4"/>
      <c r="EJ454" s="4"/>
      <c r="EK454" s="4"/>
      <c r="EL454" s="4"/>
      <c r="EM454" s="4"/>
      <c r="EN454" s="4"/>
      <c r="EO454" s="4"/>
      <c r="EP454" s="4"/>
      <c r="EQ454" s="4"/>
      <c r="ER454" s="4"/>
      <c r="ES454" s="4"/>
      <c r="ET454" s="4"/>
      <c r="EU454" s="4"/>
      <c r="EV454" s="4"/>
      <c r="EW454" s="4"/>
      <c r="EX454" s="4"/>
      <c r="EY454" s="4"/>
      <c r="EZ454" s="4"/>
      <c r="FA454" s="4"/>
      <c r="FB454" s="4"/>
      <c r="FC454" s="4"/>
    </row>
    <row r="455" spans="1:159" ht="15" customHeight="1">
      <c r="A455" s="6">
        <v>6</v>
      </c>
      <c r="B455" s="41" t="str">
        <f>VLOOKUP(Ruimtestaat[[#This Row],[Code]],Locaties[[Code]:[Locatie]],2,FALSE)</f>
        <v>Schans</v>
      </c>
      <c r="C455" s="41" t="str">
        <f>VLOOKUP(Ruimtestaat[[#This Row],[Code]],Locaties[#All],3,FALSE)</f>
        <v>Munnikenland 27</v>
      </c>
      <c r="D455" s="41" t="str">
        <f>VLOOKUP(Ruimtestaat[[#This Row],[Code]],Locaties[#All],4,FALSE)</f>
        <v>Sleeuwijk</v>
      </c>
      <c r="E455" s="32"/>
      <c r="F455" s="32" t="s">
        <v>279</v>
      </c>
      <c r="G455" s="126">
        <v>120</v>
      </c>
      <c r="H455" s="42" t="s">
        <v>128</v>
      </c>
      <c r="I455" s="6">
        <v>6</v>
      </c>
      <c r="J455" s="42" t="str">
        <f>VLOOKUP(Ruimtestaat[[#This Row],[Ruimte code]],Ruimtegroepen[[#All],[Code]:[Ruimte omschrijving]],2,FALSE)</f>
        <v>Gangen/hallen</v>
      </c>
      <c r="K455" s="32" t="s">
        <v>18</v>
      </c>
      <c r="L455" s="34" t="s">
        <v>124</v>
      </c>
      <c r="M455" s="124">
        <v>69.5</v>
      </c>
      <c r="N455" s="32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  <c r="BP455" s="4"/>
      <c r="BQ455" s="4"/>
      <c r="BR455" s="4"/>
      <c r="BS455" s="4"/>
      <c r="BT455" s="4"/>
      <c r="BU455" s="4"/>
      <c r="BV455" s="4"/>
      <c r="BW455" s="4"/>
      <c r="BX455" s="4"/>
      <c r="BY455" s="4"/>
      <c r="BZ455" s="4"/>
      <c r="CA455" s="4"/>
      <c r="CB455" s="4"/>
      <c r="CC455" s="4"/>
      <c r="CD455" s="4"/>
      <c r="CE455" s="4"/>
      <c r="CF455" s="4"/>
      <c r="CG455" s="4"/>
      <c r="CH455" s="4"/>
      <c r="CI455" s="4"/>
      <c r="CJ455" s="4"/>
      <c r="CK455" s="4"/>
      <c r="CL455" s="4"/>
      <c r="CM455" s="4"/>
      <c r="CN455" s="4"/>
      <c r="CO455" s="4"/>
      <c r="CP455" s="4"/>
      <c r="CQ455" s="4"/>
      <c r="CR455" s="4"/>
      <c r="CS455" s="4"/>
      <c r="CT455" s="4"/>
      <c r="CU455" s="4"/>
      <c r="CV455" s="4"/>
      <c r="CW455" s="4"/>
      <c r="CX455" s="4"/>
      <c r="CY455" s="4"/>
      <c r="CZ455" s="4"/>
      <c r="DA455" s="4"/>
      <c r="DB455" s="4"/>
      <c r="DC455" s="4"/>
      <c r="DD455" s="4"/>
      <c r="DE455" s="4"/>
      <c r="DF455" s="4"/>
      <c r="DG455" s="4"/>
      <c r="DH455" s="4"/>
      <c r="DI455" s="4"/>
      <c r="DJ455" s="4"/>
      <c r="DK455" s="4"/>
      <c r="DL455" s="4"/>
      <c r="DM455" s="4"/>
      <c r="DN455" s="4"/>
      <c r="DO455" s="4"/>
      <c r="DP455" s="4"/>
      <c r="DQ455" s="4"/>
      <c r="DR455" s="4"/>
      <c r="DS455" s="4"/>
      <c r="DT455" s="4"/>
      <c r="DU455" s="4"/>
      <c r="DV455" s="4"/>
      <c r="DW455" s="4"/>
      <c r="DX455" s="4"/>
      <c r="DY455" s="4"/>
      <c r="DZ455" s="4"/>
      <c r="EA455" s="4"/>
      <c r="EB455" s="4"/>
      <c r="EC455" s="4"/>
      <c r="ED455" s="4"/>
      <c r="EE455" s="4"/>
      <c r="EF455" s="4"/>
      <c r="EG455" s="4"/>
      <c r="EH455" s="4"/>
      <c r="EI455" s="4"/>
      <c r="EJ455" s="4"/>
      <c r="EK455" s="4"/>
      <c r="EL455" s="4"/>
      <c r="EM455" s="4"/>
      <c r="EN455" s="4"/>
      <c r="EO455" s="4"/>
      <c r="EP455" s="4"/>
      <c r="EQ455" s="4"/>
      <c r="ER455" s="4"/>
      <c r="ES455" s="4"/>
      <c r="ET455" s="4"/>
      <c r="EU455" s="4"/>
      <c r="EV455" s="4"/>
      <c r="EW455" s="4"/>
      <c r="EX455" s="4"/>
      <c r="EY455" s="4"/>
      <c r="EZ455" s="4"/>
      <c r="FA455" s="4"/>
      <c r="FB455" s="4"/>
      <c r="FC455" s="4"/>
    </row>
    <row r="456" spans="1:159" ht="15" customHeight="1">
      <c r="A456" s="6">
        <v>6</v>
      </c>
      <c r="B456" s="41" t="str">
        <f>VLOOKUP(Ruimtestaat[[#This Row],[Code]],Locaties[[Code]:[Locatie]],2,FALSE)</f>
        <v>Schans</v>
      </c>
      <c r="C456" s="41" t="str">
        <f>VLOOKUP(Ruimtestaat[[#This Row],[Code]],Locaties[#All],3,FALSE)</f>
        <v>Munnikenland 27</v>
      </c>
      <c r="D456" s="41" t="str">
        <f>VLOOKUP(Ruimtestaat[[#This Row],[Code]],Locaties[#All],4,FALSE)</f>
        <v>Sleeuwijk</v>
      </c>
      <c r="E456" s="32"/>
      <c r="F456" s="32" t="s">
        <v>279</v>
      </c>
      <c r="G456" s="126">
        <v>121</v>
      </c>
      <c r="H456" s="42" t="s">
        <v>244</v>
      </c>
      <c r="I456" s="6">
        <v>10</v>
      </c>
      <c r="J456" s="42" t="str">
        <f>VLOOKUP(Ruimtestaat[[#This Row],[Ruimte code]],Ruimtegroepen[[#All],[Code]:[Ruimte omschrijving]],2,FALSE)</f>
        <v>Trappenhuizen/lift</v>
      </c>
      <c r="K456" s="32" t="s">
        <v>92</v>
      </c>
      <c r="L456" s="34" t="s">
        <v>74</v>
      </c>
      <c r="M456" s="124">
        <v>19.399999999999999</v>
      </c>
      <c r="N456" s="125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  <c r="BP456" s="4"/>
      <c r="BQ456" s="4"/>
      <c r="BR456" s="4"/>
      <c r="BS456" s="4"/>
      <c r="BT456" s="4"/>
      <c r="BU456" s="4"/>
      <c r="BV456" s="4"/>
      <c r="BW456" s="4"/>
      <c r="BX456" s="4"/>
      <c r="BY456" s="4"/>
      <c r="BZ456" s="4"/>
      <c r="CA456" s="4"/>
      <c r="CB456" s="4"/>
      <c r="CC456" s="4"/>
      <c r="CD456" s="4"/>
      <c r="CE456" s="4"/>
      <c r="CF456" s="4"/>
      <c r="CG456" s="4"/>
      <c r="CH456" s="4"/>
      <c r="CI456" s="4"/>
      <c r="CJ456" s="4"/>
      <c r="CK456" s="4"/>
      <c r="CL456" s="4"/>
      <c r="CM456" s="4"/>
      <c r="CN456" s="4"/>
      <c r="CO456" s="4"/>
      <c r="CP456" s="4"/>
      <c r="CQ456" s="4"/>
      <c r="CR456" s="4"/>
      <c r="CS456" s="4"/>
      <c r="CT456" s="4"/>
      <c r="CU456" s="4"/>
      <c r="CV456" s="4"/>
      <c r="CW456" s="4"/>
      <c r="CX456" s="4"/>
      <c r="CY456" s="4"/>
      <c r="CZ456" s="4"/>
      <c r="DA456" s="4"/>
      <c r="DB456" s="4"/>
      <c r="DC456" s="4"/>
      <c r="DD456" s="4"/>
      <c r="DE456" s="4"/>
      <c r="DF456" s="4"/>
      <c r="DG456" s="4"/>
      <c r="DH456" s="4"/>
      <c r="DI456" s="4"/>
      <c r="DJ456" s="4"/>
      <c r="DK456" s="4"/>
      <c r="DL456" s="4"/>
      <c r="DM456" s="4"/>
      <c r="DN456" s="4"/>
      <c r="DO456" s="4"/>
      <c r="DP456" s="4"/>
      <c r="DQ456" s="4"/>
      <c r="DR456" s="4"/>
      <c r="DS456" s="4"/>
      <c r="DT456" s="4"/>
      <c r="DU456" s="4"/>
      <c r="DV456" s="4"/>
      <c r="DW456" s="4"/>
      <c r="DX456" s="4"/>
      <c r="DY456" s="4"/>
      <c r="DZ456" s="4"/>
      <c r="EA456" s="4"/>
      <c r="EB456" s="4"/>
      <c r="EC456" s="4"/>
      <c r="ED456" s="4"/>
      <c r="EE456" s="4"/>
      <c r="EF456" s="4"/>
      <c r="EG456" s="4"/>
      <c r="EH456" s="4"/>
      <c r="EI456" s="4"/>
      <c r="EJ456" s="4"/>
      <c r="EK456" s="4"/>
      <c r="EL456" s="4"/>
      <c r="EM456" s="4"/>
      <c r="EN456" s="4"/>
      <c r="EO456" s="4"/>
      <c r="EP456" s="4"/>
      <c r="EQ456" s="4"/>
      <c r="ER456" s="4"/>
      <c r="ES456" s="4"/>
      <c r="ET456" s="4"/>
      <c r="EU456" s="4"/>
      <c r="EV456" s="4"/>
      <c r="EW456" s="4"/>
      <c r="EX456" s="4"/>
      <c r="EY456" s="4"/>
      <c r="EZ456" s="4"/>
      <c r="FA456" s="4"/>
      <c r="FB456" s="4"/>
      <c r="FC456" s="4"/>
    </row>
    <row r="457" spans="1:159" ht="15" customHeight="1">
      <c r="A457" s="6">
        <v>6</v>
      </c>
      <c r="B457" s="41" t="str">
        <f>VLOOKUP(Ruimtestaat[[#This Row],[Code]],Locaties[[Code]:[Locatie]],2,FALSE)</f>
        <v>Schans</v>
      </c>
      <c r="C457" s="41" t="str">
        <f>VLOOKUP(Ruimtestaat[[#This Row],[Code]],Locaties[#All],3,FALSE)</f>
        <v>Munnikenland 27</v>
      </c>
      <c r="D457" s="41" t="str">
        <f>VLOOKUP(Ruimtestaat[[#This Row],[Code]],Locaties[#All],4,FALSE)</f>
        <v>Sleeuwijk</v>
      </c>
      <c r="E457" s="32"/>
      <c r="F457" s="32" t="s">
        <v>279</v>
      </c>
      <c r="G457" s="126">
        <v>122</v>
      </c>
      <c r="H457" s="42" t="s">
        <v>277</v>
      </c>
      <c r="I457" s="6">
        <v>6</v>
      </c>
      <c r="J457" s="42" t="str">
        <f>VLOOKUP(Ruimtestaat[[#This Row],[Ruimte code]],Ruimtegroepen[[#All],[Code]:[Ruimte omschrijving]],2,FALSE)</f>
        <v>Gangen/hallen</v>
      </c>
      <c r="K457" s="32" t="s">
        <v>18</v>
      </c>
      <c r="L457" s="34" t="s">
        <v>124</v>
      </c>
      <c r="M457" s="124">
        <v>41.4</v>
      </c>
      <c r="N457" s="125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  <c r="BP457" s="4"/>
      <c r="BQ457" s="4"/>
      <c r="BR457" s="4"/>
      <c r="BS457" s="4"/>
      <c r="BT457" s="4"/>
      <c r="BU457" s="4"/>
      <c r="BV457" s="4"/>
      <c r="BW457" s="4"/>
      <c r="BX457" s="4"/>
      <c r="BY457" s="4"/>
      <c r="BZ457" s="4"/>
      <c r="CA457" s="4"/>
      <c r="CB457" s="4"/>
      <c r="CC457" s="4"/>
      <c r="CD457" s="4"/>
      <c r="CE457" s="4"/>
      <c r="CF457" s="4"/>
      <c r="CG457" s="4"/>
      <c r="CH457" s="4"/>
      <c r="CI457" s="4"/>
      <c r="CJ457" s="4"/>
      <c r="CK457" s="4"/>
      <c r="CL457" s="4"/>
      <c r="CM457" s="4"/>
      <c r="CN457" s="4"/>
      <c r="CO457" s="4"/>
      <c r="CP457" s="4"/>
      <c r="CQ457" s="4"/>
      <c r="CR457" s="4"/>
      <c r="CS457" s="4"/>
      <c r="CT457" s="4"/>
      <c r="CU457" s="4"/>
      <c r="CV457" s="4"/>
      <c r="CW457" s="4"/>
      <c r="CX457" s="4"/>
      <c r="CY457" s="4"/>
      <c r="CZ457" s="4"/>
      <c r="DA457" s="4"/>
      <c r="DB457" s="4"/>
      <c r="DC457" s="4"/>
      <c r="DD457" s="4"/>
      <c r="DE457" s="4"/>
      <c r="DF457" s="4"/>
      <c r="DG457" s="4"/>
      <c r="DH457" s="4"/>
      <c r="DI457" s="4"/>
      <c r="DJ457" s="4"/>
      <c r="DK457" s="4"/>
      <c r="DL457" s="4"/>
      <c r="DM457" s="4"/>
      <c r="DN457" s="4"/>
      <c r="DO457" s="4"/>
      <c r="DP457" s="4"/>
      <c r="DQ457" s="4"/>
      <c r="DR457" s="4"/>
      <c r="DS457" s="4"/>
      <c r="DT457" s="4"/>
      <c r="DU457" s="4"/>
      <c r="DV457" s="4"/>
      <c r="DW457" s="4"/>
      <c r="DX457" s="4"/>
      <c r="DY457" s="4"/>
      <c r="DZ457" s="4"/>
      <c r="EA457" s="4"/>
      <c r="EB457" s="4"/>
      <c r="EC457" s="4"/>
      <c r="ED457" s="4"/>
      <c r="EE457" s="4"/>
      <c r="EF457" s="4"/>
      <c r="EG457" s="4"/>
      <c r="EH457" s="4"/>
      <c r="EI457" s="4"/>
      <c r="EJ457" s="4"/>
      <c r="EK457" s="4"/>
      <c r="EL457" s="4"/>
      <c r="EM457" s="4"/>
      <c r="EN457" s="4"/>
      <c r="EO457" s="4"/>
      <c r="EP457" s="4"/>
      <c r="EQ457" s="4"/>
      <c r="ER457" s="4"/>
      <c r="ES457" s="4"/>
      <c r="ET457" s="4"/>
      <c r="EU457" s="4"/>
      <c r="EV457" s="4"/>
      <c r="EW457" s="4"/>
      <c r="EX457" s="4"/>
      <c r="EY457" s="4"/>
      <c r="EZ457" s="4"/>
      <c r="FA457" s="4"/>
      <c r="FB457" s="4"/>
      <c r="FC457" s="4"/>
    </row>
    <row r="458" spans="1:159" ht="15" customHeight="1">
      <c r="A458" s="6">
        <v>6</v>
      </c>
      <c r="B458" s="41" t="str">
        <f>VLOOKUP(Ruimtestaat[[#This Row],[Code]],Locaties[[Code]:[Locatie]],2,FALSE)</f>
        <v>Schans</v>
      </c>
      <c r="C458" s="41" t="str">
        <f>VLOOKUP(Ruimtestaat[[#This Row],[Code]],Locaties[#All],3,FALSE)</f>
        <v>Munnikenland 27</v>
      </c>
      <c r="D458" s="41" t="str">
        <f>VLOOKUP(Ruimtestaat[[#This Row],[Code]],Locaties[#All],4,FALSE)</f>
        <v>Sleeuwijk</v>
      </c>
      <c r="E458" s="32" t="s">
        <v>281</v>
      </c>
      <c r="F458" s="32"/>
      <c r="G458" s="126" t="s">
        <v>282</v>
      </c>
      <c r="H458" s="42" t="s">
        <v>280</v>
      </c>
      <c r="I458" s="6">
        <v>16</v>
      </c>
      <c r="J458" s="42" t="str">
        <f>VLOOKUP(Ruimtestaat[[#This Row],[Ruimte code]],Ruimtegroepen[[#All],[Code]:[Ruimte omschrijving]],2,FALSE)</f>
        <v>Leslokalen</v>
      </c>
      <c r="K458" s="32" t="s">
        <v>18</v>
      </c>
      <c r="L458" s="34" t="s">
        <v>124</v>
      </c>
      <c r="M458" s="124">
        <v>61.9</v>
      </c>
      <c r="N458" s="32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  <c r="BP458" s="4"/>
      <c r="BQ458" s="4"/>
      <c r="BR458" s="4"/>
      <c r="BS458" s="4"/>
      <c r="BT458" s="4"/>
      <c r="BU458" s="4"/>
      <c r="BV458" s="4"/>
      <c r="BW458" s="4"/>
      <c r="BX458" s="4"/>
      <c r="BY458" s="4"/>
      <c r="BZ458" s="4"/>
      <c r="CA458" s="4"/>
      <c r="CB458" s="4"/>
      <c r="CC458" s="4"/>
      <c r="CD458" s="4"/>
      <c r="CE458" s="4"/>
      <c r="CF458" s="4"/>
      <c r="CG458" s="4"/>
      <c r="CH458" s="4"/>
      <c r="CI458" s="4"/>
      <c r="CJ458" s="4"/>
      <c r="CK458" s="4"/>
      <c r="CL458" s="4"/>
      <c r="CM458" s="4"/>
      <c r="CN458" s="4"/>
      <c r="CO458" s="4"/>
      <c r="CP458" s="4"/>
      <c r="CQ458" s="4"/>
      <c r="CR458" s="4"/>
      <c r="CS458" s="4"/>
      <c r="CT458" s="4"/>
      <c r="CU458" s="4"/>
      <c r="CV458" s="4"/>
      <c r="CW458" s="4"/>
      <c r="CX458" s="4"/>
      <c r="CY458" s="4"/>
      <c r="CZ458" s="4"/>
      <c r="DA458" s="4"/>
      <c r="DB458" s="4"/>
      <c r="DC458" s="4"/>
      <c r="DD458" s="4"/>
      <c r="DE458" s="4"/>
      <c r="DF458" s="4"/>
      <c r="DG458" s="4"/>
      <c r="DH458" s="4"/>
      <c r="DI458" s="4"/>
      <c r="DJ458" s="4"/>
      <c r="DK458" s="4"/>
      <c r="DL458" s="4"/>
      <c r="DM458" s="4"/>
      <c r="DN458" s="4"/>
      <c r="DO458" s="4"/>
      <c r="DP458" s="4"/>
      <c r="DQ458" s="4"/>
      <c r="DR458" s="4"/>
      <c r="DS458" s="4"/>
      <c r="DT458" s="4"/>
      <c r="DU458" s="4"/>
      <c r="DV458" s="4"/>
      <c r="DW458" s="4"/>
      <c r="DX458" s="4"/>
      <c r="DY458" s="4"/>
      <c r="DZ458" s="4"/>
      <c r="EA458" s="4"/>
      <c r="EB458" s="4"/>
      <c r="EC458" s="4"/>
      <c r="ED458" s="4"/>
      <c r="EE458" s="4"/>
      <c r="EF458" s="4"/>
      <c r="EG458" s="4"/>
      <c r="EH458" s="4"/>
      <c r="EI458" s="4"/>
      <c r="EJ458" s="4"/>
      <c r="EK458" s="4"/>
      <c r="EL458" s="4"/>
      <c r="EM458" s="4"/>
      <c r="EN458" s="4"/>
      <c r="EO458" s="4"/>
      <c r="EP458" s="4"/>
      <c r="EQ458" s="4"/>
      <c r="ER458" s="4"/>
      <c r="ES458" s="4"/>
      <c r="ET458" s="4"/>
      <c r="EU458" s="4"/>
      <c r="EV458" s="4"/>
      <c r="EW458" s="4"/>
      <c r="EX458" s="4"/>
      <c r="EY458" s="4"/>
      <c r="EZ458" s="4"/>
      <c r="FA458" s="4"/>
      <c r="FB458" s="4"/>
      <c r="FC458" s="4"/>
    </row>
    <row r="459" spans="1:159" ht="15" customHeight="1">
      <c r="A459" s="6">
        <v>6</v>
      </c>
      <c r="B459" s="41" t="str">
        <f>VLOOKUP(Ruimtestaat[[#This Row],[Code]],Locaties[[Code]:[Locatie]],2,FALSE)</f>
        <v>Schans</v>
      </c>
      <c r="C459" s="41" t="str">
        <f>VLOOKUP(Ruimtestaat[[#This Row],[Code]],Locaties[#All],3,FALSE)</f>
        <v>Munnikenland 27</v>
      </c>
      <c r="D459" s="41" t="str">
        <f>VLOOKUP(Ruimtestaat[[#This Row],[Code]],Locaties[#All],4,FALSE)</f>
        <v>Sleeuwijk</v>
      </c>
      <c r="E459" s="32" t="s">
        <v>281</v>
      </c>
      <c r="F459" s="32"/>
      <c r="G459" s="126" t="s">
        <v>283</v>
      </c>
      <c r="H459" s="42" t="s">
        <v>280</v>
      </c>
      <c r="I459" s="6">
        <v>16</v>
      </c>
      <c r="J459" s="42" t="str">
        <f>VLOOKUP(Ruimtestaat[[#This Row],[Ruimte code]],Ruimtegroepen[[#All],[Code]:[Ruimte omschrijving]],2,FALSE)</f>
        <v>Leslokalen</v>
      </c>
      <c r="K459" s="32" t="s">
        <v>18</v>
      </c>
      <c r="L459" s="34" t="s">
        <v>124</v>
      </c>
      <c r="M459" s="124">
        <v>61.9</v>
      </c>
      <c r="N459" s="125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  <c r="BP459" s="4"/>
      <c r="BQ459" s="4"/>
      <c r="BR459" s="4"/>
      <c r="BS459" s="4"/>
      <c r="BT459" s="4"/>
      <c r="BU459" s="4"/>
      <c r="BV459" s="4"/>
      <c r="BW459" s="4"/>
      <c r="BX459" s="4"/>
      <c r="BY459" s="4"/>
      <c r="BZ459" s="4"/>
      <c r="CA459" s="4"/>
      <c r="CB459" s="4"/>
      <c r="CC459" s="4"/>
      <c r="CD459" s="4"/>
      <c r="CE459" s="4"/>
      <c r="CF459" s="4"/>
      <c r="CG459" s="4"/>
      <c r="CH459" s="4"/>
      <c r="CI459" s="4"/>
      <c r="CJ459" s="4"/>
      <c r="CK459" s="4"/>
      <c r="CL459" s="4"/>
      <c r="CM459" s="4"/>
      <c r="CN459" s="4"/>
      <c r="CO459" s="4"/>
      <c r="CP459" s="4"/>
      <c r="CQ459" s="4"/>
      <c r="CR459" s="4"/>
      <c r="CS459" s="4"/>
      <c r="CT459" s="4"/>
      <c r="CU459" s="4"/>
      <c r="CV459" s="4"/>
      <c r="CW459" s="4"/>
      <c r="CX459" s="4"/>
      <c r="CY459" s="4"/>
      <c r="CZ459" s="4"/>
      <c r="DA459" s="4"/>
      <c r="DB459" s="4"/>
      <c r="DC459" s="4"/>
      <c r="DD459" s="4"/>
      <c r="DE459" s="4"/>
      <c r="DF459" s="4"/>
      <c r="DG459" s="4"/>
      <c r="DH459" s="4"/>
      <c r="DI459" s="4"/>
      <c r="DJ459" s="4"/>
      <c r="DK459" s="4"/>
      <c r="DL459" s="4"/>
      <c r="DM459" s="4"/>
      <c r="DN459" s="4"/>
      <c r="DO459" s="4"/>
      <c r="DP459" s="4"/>
      <c r="DQ459" s="4"/>
      <c r="DR459" s="4"/>
      <c r="DS459" s="4"/>
      <c r="DT459" s="4"/>
      <c r="DU459" s="4"/>
      <c r="DV459" s="4"/>
      <c r="DW459" s="4"/>
      <c r="DX459" s="4"/>
      <c r="DY459" s="4"/>
      <c r="DZ459" s="4"/>
      <c r="EA459" s="4"/>
      <c r="EB459" s="4"/>
      <c r="EC459" s="4"/>
      <c r="ED459" s="4"/>
      <c r="EE459" s="4"/>
      <c r="EF459" s="4"/>
      <c r="EG459" s="4"/>
      <c r="EH459" s="4"/>
      <c r="EI459" s="4"/>
      <c r="EJ459" s="4"/>
      <c r="EK459" s="4"/>
      <c r="EL459" s="4"/>
      <c r="EM459" s="4"/>
      <c r="EN459" s="4"/>
      <c r="EO459" s="4"/>
      <c r="EP459" s="4"/>
      <c r="EQ459" s="4"/>
      <c r="ER459" s="4"/>
      <c r="ES459" s="4"/>
      <c r="ET459" s="4"/>
      <c r="EU459" s="4"/>
      <c r="EV459" s="4"/>
      <c r="EW459" s="4"/>
      <c r="EX459" s="4"/>
      <c r="EY459" s="4"/>
      <c r="EZ459" s="4"/>
      <c r="FA459" s="4"/>
      <c r="FB459" s="4"/>
      <c r="FC459" s="4"/>
    </row>
    <row r="460" spans="1:159" ht="15" customHeight="1">
      <c r="A460" s="6">
        <v>6</v>
      </c>
      <c r="B460" s="41" t="str">
        <f>VLOOKUP(Ruimtestaat[[#This Row],[Code]],Locaties[[Code]:[Locatie]],2,FALSE)</f>
        <v>Schans</v>
      </c>
      <c r="C460" s="41" t="str">
        <f>VLOOKUP(Ruimtestaat[[#This Row],[Code]],Locaties[#All],3,FALSE)</f>
        <v>Munnikenland 27</v>
      </c>
      <c r="D460" s="41" t="str">
        <f>VLOOKUP(Ruimtestaat[[#This Row],[Code]],Locaties[#All],4,FALSE)</f>
        <v>Sleeuwijk</v>
      </c>
      <c r="E460" s="32" t="s">
        <v>281</v>
      </c>
      <c r="F460" s="32"/>
      <c r="G460" s="126" t="s">
        <v>284</v>
      </c>
      <c r="H460" s="42" t="s">
        <v>280</v>
      </c>
      <c r="I460" s="6">
        <v>16</v>
      </c>
      <c r="J460" s="42" t="str">
        <f>VLOOKUP(Ruimtestaat[[#This Row],[Ruimte code]],Ruimtegroepen[[#All],[Code]:[Ruimte omschrijving]],2,FALSE)</f>
        <v>Leslokalen</v>
      </c>
      <c r="K460" s="32" t="s">
        <v>18</v>
      </c>
      <c r="L460" s="34" t="s">
        <v>124</v>
      </c>
      <c r="M460" s="124">
        <v>61.9</v>
      </c>
      <c r="N460" s="125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  <c r="BP460" s="4"/>
      <c r="BQ460" s="4"/>
      <c r="BR460" s="4"/>
      <c r="BS460" s="4"/>
      <c r="BT460" s="4"/>
      <c r="BU460" s="4"/>
      <c r="BV460" s="4"/>
      <c r="BW460" s="4"/>
      <c r="BX460" s="4"/>
      <c r="BY460" s="4"/>
      <c r="BZ460" s="4"/>
      <c r="CA460" s="4"/>
      <c r="CB460" s="4"/>
      <c r="CC460" s="4"/>
      <c r="CD460" s="4"/>
      <c r="CE460" s="4"/>
      <c r="CF460" s="4"/>
      <c r="CG460" s="4"/>
      <c r="CH460" s="4"/>
      <c r="CI460" s="4"/>
      <c r="CJ460" s="4"/>
      <c r="CK460" s="4"/>
      <c r="CL460" s="4"/>
      <c r="CM460" s="4"/>
      <c r="CN460" s="4"/>
      <c r="CO460" s="4"/>
      <c r="CP460" s="4"/>
      <c r="CQ460" s="4"/>
      <c r="CR460" s="4"/>
      <c r="CS460" s="4"/>
      <c r="CT460" s="4"/>
      <c r="CU460" s="4"/>
      <c r="CV460" s="4"/>
      <c r="CW460" s="4"/>
      <c r="CX460" s="4"/>
      <c r="CY460" s="4"/>
      <c r="CZ460" s="4"/>
      <c r="DA460" s="4"/>
      <c r="DB460" s="4"/>
      <c r="DC460" s="4"/>
      <c r="DD460" s="4"/>
      <c r="DE460" s="4"/>
      <c r="DF460" s="4"/>
      <c r="DG460" s="4"/>
      <c r="DH460" s="4"/>
      <c r="DI460" s="4"/>
      <c r="DJ460" s="4"/>
      <c r="DK460" s="4"/>
      <c r="DL460" s="4"/>
      <c r="DM460" s="4"/>
      <c r="DN460" s="4"/>
      <c r="DO460" s="4"/>
      <c r="DP460" s="4"/>
      <c r="DQ460" s="4"/>
      <c r="DR460" s="4"/>
      <c r="DS460" s="4"/>
      <c r="DT460" s="4"/>
      <c r="DU460" s="4"/>
      <c r="DV460" s="4"/>
      <c r="DW460" s="4"/>
      <c r="DX460" s="4"/>
      <c r="DY460" s="4"/>
      <c r="DZ460" s="4"/>
      <c r="EA460" s="4"/>
      <c r="EB460" s="4"/>
      <c r="EC460" s="4"/>
      <c r="ED460" s="4"/>
      <c r="EE460" s="4"/>
      <c r="EF460" s="4"/>
      <c r="EG460" s="4"/>
      <c r="EH460" s="4"/>
      <c r="EI460" s="4"/>
      <c r="EJ460" s="4"/>
      <c r="EK460" s="4"/>
      <c r="EL460" s="4"/>
      <c r="EM460" s="4"/>
      <c r="EN460" s="4"/>
      <c r="EO460" s="4"/>
      <c r="EP460" s="4"/>
      <c r="EQ460" s="4"/>
      <c r="ER460" s="4"/>
      <c r="ES460" s="4"/>
      <c r="ET460" s="4"/>
      <c r="EU460" s="4"/>
      <c r="EV460" s="4"/>
      <c r="EW460" s="4"/>
      <c r="EX460" s="4"/>
      <c r="EY460" s="4"/>
      <c r="EZ460" s="4"/>
      <c r="FA460" s="4"/>
      <c r="FB460" s="4"/>
      <c r="FC460" s="4"/>
    </row>
    <row r="461" spans="1:159" ht="15" customHeight="1">
      <c r="A461" s="6">
        <v>6</v>
      </c>
      <c r="B461" s="41" t="str">
        <f>VLOOKUP(Ruimtestaat[[#This Row],[Code]],Locaties[[Code]:[Locatie]],2,FALSE)</f>
        <v>Schans</v>
      </c>
      <c r="C461" s="41" t="str">
        <f>VLOOKUP(Ruimtestaat[[#This Row],[Code]],Locaties[#All],3,FALSE)</f>
        <v>Munnikenland 27</v>
      </c>
      <c r="D461" s="41" t="str">
        <f>VLOOKUP(Ruimtestaat[[#This Row],[Code]],Locaties[#All],4,FALSE)</f>
        <v>Sleeuwijk</v>
      </c>
      <c r="E461" s="32" t="s">
        <v>281</v>
      </c>
      <c r="F461" s="32"/>
      <c r="G461" s="126" t="s">
        <v>285</v>
      </c>
      <c r="H461" s="42" t="s">
        <v>280</v>
      </c>
      <c r="I461" s="32">
        <v>16</v>
      </c>
      <c r="J461" s="42" t="str">
        <f>VLOOKUP(Ruimtestaat[[#This Row],[Ruimte code]],Ruimtegroepen[[#All],[Code]:[Ruimte omschrijving]],2,FALSE)</f>
        <v>Leslokalen</v>
      </c>
      <c r="K461" s="32" t="s">
        <v>18</v>
      </c>
      <c r="L461" s="34" t="s">
        <v>124</v>
      </c>
      <c r="M461" s="124">
        <v>61.9</v>
      </c>
      <c r="N461" s="32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  <c r="BP461" s="4"/>
      <c r="BQ461" s="4"/>
      <c r="BR461" s="4"/>
      <c r="BS461" s="4"/>
      <c r="BT461" s="4"/>
      <c r="BU461" s="4"/>
      <c r="BV461" s="4"/>
      <c r="BW461" s="4"/>
      <c r="BX461" s="4"/>
      <c r="BY461" s="4"/>
      <c r="BZ461" s="4"/>
      <c r="CA461" s="4"/>
      <c r="CB461" s="4"/>
      <c r="CC461" s="4"/>
      <c r="CD461" s="4"/>
      <c r="CE461" s="4"/>
      <c r="CF461" s="4"/>
      <c r="CG461" s="4"/>
      <c r="CH461" s="4"/>
      <c r="CI461" s="4"/>
      <c r="CJ461" s="4"/>
      <c r="CK461" s="4"/>
      <c r="CL461" s="4"/>
      <c r="CM461" s="4"/>
      <c r="CN461" s="4"/>
      <c r="CO461" s="4"/>
      <c r="CP461" s="4"/>
      <c r="CQ461" s="4"/>
      <c r="CR461" s="4"/>
      <c r="CS461" s="4"/>
      <c r="CT461" s="4"/>
      <c r="CU461" s="4"/>
      <c r="CV461" s="4"/>
      <c r="CW461" s="4"/>
      <c r="CX461" s="4"/>
      <c r="CY461" s="4"/>
      <c r="CZ461" s="4"/>
      <c r="DA461" s="4"/>
      <c r="DB461" s="4"/>
      <c r="DC461" s="4"/>
      <c r="DD461" s="4"/>
      <c r="DE461" s="4"/>
      <c r="DF461" s="4"/>
      <c r="DG461" s="4"/>
      <c r="DH461" s="4"/>
      <c r="DI461" s="4"/>
      <c r="DJ461" s="4"/>
      <c r="DK461" s="4"/>
      <c r="DL461" s="4"/>
      <c r="DM461" s="4"/>
      <c r="DN461" s="4"/>
      <c r="DO461" s="4"/>
      <c r="DP461" s="4"/>
      <c r="DQ461" s="4"/>
      <c r="DR461" s="4"/>
      <c r="DS461" s="4"/>
      <c r="DT461" s="4"/>
      <c r="DU461" s="4"/>
      <c r="DV461" s="4"/>
      <c r="DW461" s="4"/>
      <c r="DX461" s="4"/>
      <c r="DY461" s="4"/>
      <c r="DZ461" s="4"/>
      <c r="EA461" s="4"/>
      <c r="EB461" s="4"/>
      <c r="EC461" s="4"/>
      <c r="ED461" s="4"/>
      <c r="EE461" s="4"/>
      <c r="EF461" s="4"/>
      <c r="EG461" s="4"/>
      <c r="EH461" s="4"/>
      <c r="EI461" s="4"/>
      <c r="EJ461" s="4"/>
      <c r="EK461" s="4"/>
      <c r="EL461" s="4"/>
      <c r="EM461" s="4"/>
      <c r="EN461" s="4"/>
      <c r="EO461" s="4"/>
      <c r="EP461" s="4"/>
      <c r="EQ461" s="4"/>
      <c r="ER461" s="4"/>
      <c r="ES461" s="4"/>
      <c r="ET461" s="4"/>
      <c r="EU461" s="4"/>
      <c r="EV461" s="4"/>
      <c r="EW461" s="4"/>
      <c r="EX461" s="4"/>
      <c r="EY461" s="4"/>
      <c r="EZ461" s="4"/>
      <c r="FA461" s="4"/>
      <c r="FB461" s="4"/>
      <c r="FC461" s="4"/>
    </row>
    <row r="462" spans="1:159" ht="15" customHeight="1">
      <c r="A462" s="6">
        <v>6</v>
      </c>
      <c r="B462" s="41" t="str">
        <f>VLOOKUP(Ruimtestaat[[#This Row],[Code]],Locaties[[Code]:[Locatie]],2,FALSE)</f>
        <v>Schans</v>
      </c>
      <c r="C462" s="41" t="str">
        <f>VLOOKUP(Ruimtestaat[[#This Row],[Code]],Locaties[#All],3,FALSE)</f>
        <v>Munnikenland 27</v>
      </c>
      <c r="D462" s="41" t="str">
        <f>VLOOKUP(Ruimtestaat[[#This Row],[Code]],Locaties[#All],4,FALSE)</f>
        <v>Sleeuwijk</v>
      </c>
      <c r="E462" s="32" t="s">
        <v>281</v>
      </c>
      <c r="F462" s="32"/>
      <c r="G462" s="126" t="s">
        <v>286</v>
      </c>
      <c r="H462" s="42" t="s">
        <v>280</v>
      </c>
      <c r="I462" s="6">
        <v>16</v>
      </c>
      <c r="J462" s="42" t="str">
        <f>VLOOKUP(Ruimtestaat[[#This Row],[Ruimte code]],Ruimtegroepen[[#All],[Code]:[Ruimte omschrijving]],2,FALSE)</f>
        <v>Leslokalen</v>
      </c>
      <c r="K462" s="32" t="s">
        <v>20</v>
      </c>
      <c r="L462" s="34" t="s">
        <v>29</v>
      </c>
      <c r="M462" s="124">
        <v>133</v>
      </c>
      <c r="N462" s="125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  <c r="BP462" s="4"/>
      <c r="BQ462" s="4"/>
      <c r="BR462" s="4"/>
      <c r="BS462" s="4"/>
      <c r="BT462" s="4"/>
      <c r="BU462" s="4"/>
      <c r="BV462" s="4"/>
      <c r="BW462" s="4"/>
      <c r="BX462" s="4"/>
      <c r="BY462" s="4"/>
      <c r="BZ462" s="4"/>
      <c r="CA462" s="4"/>
      <c r="CB462" s="4"/>
      <c r="CC462" s="4"/>
      <c r="CD462" s="4"/>
      <c r="CE462" s="4"/>
      <c r="CF462" s="4"/>
      <c r="CG462" s="4"/>
      <c r="CH462" s="4"/>
      <c r="CI462" s="4"/>
      <c r="CJ462" s="4"/>
      <c r="CK462" s="4"/>
      <c r="CL462" s="4"/>
      <c r="CM462" s="4"/>
      <c r="CN462" s="4"/>
      <c r="CO462" s="4"/>
      <c r="CP462" s="4"/>
      <c r="CQ462" s="4"/>
      <c r="CR462" s="4"/>
      <c r="CS462" s="4"/>
      <c r="CT462" s="4"/>
      <c r="CU462" s="4"/>
      <c r="CV462" s="4"/>
      <c r="CW462" s="4"/>
      <c r="CX462" s="4"/>
      <c r="CY462" s="4"/>
      <c r="CZ462" s="4"/>
      <c r="DA462" s="4"/>
      <c r="DB462" s="4"/>
      <c r="DC462" s="4"/>
      <c r="DD462" s="4"/>
      <c r="DE462" s="4"/>
      <c r="DF462" s="4"/>
      <c r="DG462" s="4"/>
      <c r="DH462" s="4"/>
      <c r="DI462" s="4"/>
      <c r="DJ462" s="4"/>
      <c r="DK462" s="4"/>
      <c r="DL462" s="4"/>
      <c r="DM462" s="4"/>
      <c r="DN462" s="4"/>
      <c r="DO462" s="4"/>
      <c r="DP462" s="4"/>
      <c r="DQ462" s="4"/>
      <c r="DR462" s="4"/>
      <c r="DS462" s="4"/>
      <c r="DT462" s="4"/>
      <c r="DU462" s="4"/>
      <c r="DV462" s="4"/>
      <c r="DW462" s="4"/>
      <c r="DX462" s="4"/>
      <c r="DY462" s="4"/>
      <c r="DZ462" s="4"/>
      <c r="EA462" s="4"/>
      <c r="EB462" s="4"/>
      <c r="EC462" s="4"/>
      <c r="ED462" s="4"/>
      <c r="EE462" s="4"/>
      <c r="EF462" s="4"/>
      <c r="EG462" s="4"/>
      <c r="EH462" s="4"/>
      <c r="EI462" s="4"/>
      <c r="EJ462" s="4"/>
      <c r="EK462" s="4"/>
      <c r="EL462" s="4"/>
      <c r="EM462" s="4"/>
      <c r="EN462" s="4"/>
      <c r="EO462" s="4"/>
      <c r="EP462" s="4"/>
      <c r="EQ462" s="4"/>
      <c r="ER462" s="4"/>
      <c r="ES462" s="4"/>
      <c r="ET462" s="4"/>
      <c r="EU462" s="4"/>
      <c r="EV462" s="4"/>
      <c r="EW462" s="4"/>
      <c r="EX462" s="4"/>
      <c r="EY462" s="4"/>
      <c r="EZ462" s="4"/>
      <c r="FA462" s="4"/>
      <c r="FB462" s="4"/>
      <c r="FC462" s="4"/>
    </row>
    <row r="463" spans="1:159" ht="15" customHeight="1">
      <c r="A463" s="6">
        <v>6</v>
      </c>
      <c r="B463" s="41" t="str">
        <f>VLOOKUP(Ruimtestaat[[#This Row],[Code]],Locaties[[Code]:[Locatie]],2,FALSE)</f>
        <v>Schans</v>
      </c>
      <c r="C463" s="41" t="str">
        <f>VLOOKUP(Ruimtestaat[[#This Row],[Code]],Locaties[#All],3,FALSE)</f>
        <v>Munnikenland 27</v>
      </c>
      <c r="D463" s="41" t="str">
        <f>VLOOKUP(Ruimtestaat[[#This Row],[Code]],Locaties[#All],4,FALSE)</f>
        <v>Sleeuwijk</v>
      </c>
      <c r="E463" s="32" t="s">
        <v>281</v>
      </c>
      <c r="F463" s="32"/>
      <c r="G463" s="126" t="s">
        <v>287</v>
      </c>
      <c r="H463" s="42" t="s">
        <v>0</v>
      </c>
      <c r="I463" s="6">
        <v>5</v>
      </c>
      <c r="J463" s="42" t="str">
        <f>VLOOKUP(Ruimtestaat[[#This Row],[Ruimte code]],Ruimtegroepen[[#All],[Code]:[Ruimte omschrijving]],2,FALSE)</f>
        <v>Sanitair</v>
      </c>
      <c r="K463" s="32" t="s">
        <v>18</v>
      </c>
      <c r="L463" s="34" t="s">
        <v>124</v>
      </c>
      <c r="M463" s="124">
        <v>6.7</v>
      </c>
      <c r="N463" s="125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  <c r="BP463" s="4"/>
      <c r="BQ463" s="4"/>
      <c r="BR463" s="4"/>
      <c r="BS463" s="4"/>
      <c r="BT463" s="4"/>
      <c r="BU463" s="4"/>
      <c r="BV463" s="4"/>
      <c r="BW463" s="4"/>
      <c r="BX463" s="4"/>
      <c r="BY463" s="4"/>
      <c r="BZ463" s="4"/>
      <c r="CA463" s="4"/>
      <c r="CB463" s="4"/>
      <c r="CC463" s="4"/>
      <c r="CD463" s="4"/>
      <c r="CE463" s="4"/>
      <c r="CF463" s="4"/>
      <c r="CG463" s="4"/>
      <c r="CH463" s="4"/>
      <c r="CI463" s="4"/>
      <c r="CJ463" s="4"/>
      <c r="CK463" s="4"/>
      <c r="CL463" s="4"/>
      <c r="CM463" s="4"/>
      <c r="CN463" s="4"/>
      <c r="CO463" s="4"/>
      <c r="CP463" s="4"/>
      <c r="CQ463" s="4"/>
      <c r="CR463" s="4"/>
      <c r="CS463" s="4"/>
      <c r="CT463" s="4"/>
      <c r="CU463" s="4"/>
      <c r="CV463" s="4"/>
      <c r="CW463" s="4"/>
      <c r="CX463" s="4"/>
      <c r="CY463" s="4"/>
      <c r="CZ463" s="4"/>
      <c r="DA463" s="4"/>
      <c r="DB463" s="4"/>
      <c r="DC463" s="4"/>
      <c r="DD463" s="4"/>
      <c r="DE463" s="4"/>
      <c r="DF463" s="4"/>
      <c r="DG463" s="4"/>
      <c r="DH463" s="4"/>
      <c r="DI463" s="4"/>
      <c r="DJ463" s="4"/>
      <c r="DK463" s="4"/>
      <c r="DL463" s="4"/>
      <c r="DM463" s="4"/>
      <c r="DN463" s="4"/>
      <c r="DO463" s="4"/>
      <c r="DP463" s="4"/>
      <c r="DQ463" s="4"/>
      <c r="DR463" s="4"/>
      <c r="DS463" s="4"/>
      <c r="DT463" s="4"/>
      <c r="DU463" s="4"/>
      <c r="DV463" s="4"/>
      <c r="DW463" s="4"/>
      <c r="DX463" s="4"/>
      <c r="DY463" s="4"/>
      <c r="DZ463" s="4"/>
      <c r="EA463" s="4"/>
      <c r="EB463" s="4"/>
      <c r="EC463" s="4"/>
      <c r="ED463" s="4"/>
      <c r="EE463" s="4"/>
      <c r="EF463" s="4"/>
      <c r="EG463" s="4"/>
      <c r="EH463" s="4"/>
      <c r="EI463" s="4"/>
      <c r="EJ463" s="4"/>
      <c r="EK463" s="4"/>
      <c r="EL463" s="4"/>
      <c r="EM463" s="4"/>
      <c r="EN463" s="4"/>
      <c r="EO463" s="4"/>
      <c r="EP463" s="4"/>
      <c r="EQ463" s="4"/>
      <c r="ER463" s="4"/>
      <c r="ES463" s="4"/>
      <c r="ET463" s="4"/>
      <c r="EU463" s="4"/>
      <c r="EV463" s="4"/>
      <c r="EW463" s="4"/>
      <c r="EX463" s="4"/>
      <c r="EY463" s="4"/>
      <c r="EZ463" s="4"/>
      <c r="FA463" s="4"/>
      <c r="FB463" s="4"/>
      <c r="FC463" s="4"/>
    </row>
    <row r="464" spans="1:159" ht="15" customHeight="1">
      <c r="A464" s="6">
        <v>7</v>
      </c>
      <c r="B464" s="41" t="str">
        <f>VLOOKUP(Ruimtestaat[[#This Row],[Code]],Locaties[[Code]:[Locatie]],2,FALSE)</f>
        <v>Calvijn</v>
      </c>
      <c r="C464" s="41" t="str">
        <f>VLOOKUP(Ruimtestaat[[#This Row],[Code]],Locaties[#All],3,FALSE)</f>
        <v>Bellefleur 2</v>
      </c>
      <c r="D464" s="41" t="str">
        <f>VLOOKUP(Ruimtestaat[[#This Row],[Code]],Locaties[#All],4,FALSE)</f>
        <v>Hardinxveld-Giessendam</v>
      </c>
      <c r="E464" s="32"/>
      <c r="F464" s="32" t="s">
        <v>121</v>
      </c>
      <c r="G464" s="126"/>
      <c r="H464" s="42" t="s">
        <v>8</v>
      </c>
      <c r="I464" s="6">
        <v>7</v>
      </c>
      <c r="J464" s="42" t="str">
        <f>VLOOKUP(Ruimtestaat[[#This Row],[Ruimte code]],Ruimtegroepen[[#All],[Code]:[Ruimte omschrijving]],2,FALSE)</f>
        <v>Entree</v>
      </c>
      <c r="K464" s="32" t="s">
        <v>17</v>
      </c>
      <c r="L464" s="34" t="s">
        <v>6</v>
      </c>
      <c r="M464" s="124">
        <v>11</v>
      </c>
      <c r="N464" s="32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  <c r="BP464" s="4"/>
      <c r="BQ464" s="4"/>
      <c r="BR464" s="4"/>
      <c r="BS464" s="4"/>
      <c r="BT464" s="4"/>
      <c r="BU464" s="4"/>
      <c r="BV464" s="4"/>
      <c r="BW464" s="4"/>
      <c r="BX464" s="4"/>
      <c r="BY464" s="4"/>
      <c r="BZ464" s="4"/>
      <c r="CA464" s="4"/>
      <c r="CB464" s="4"/>
      <c r="CC464" s="4"/>
      <c r="CD464" s="4"/>
      <c r="CE464" s="4"/>
      <c r="CF464" s="4"/>
      <c r="CG464" s="4"/>
      <c r="CH464" s="4"/>
      <c r="CI464" s="4"/>
      <c r="CJ464" s="4"/>
      <c r="CK464" s="4"/>
      <c r="CL464" s="4"/>
      <c r="CM464" s="4"/>
      <c r="CN464" s="4"/>
      <c r="CO464" s="4"/>
      <c r="CP464" s="4"/>
      <c r="CQ464" s="4"/>
      <c r="CR464" s="4"/>
      <c r="CS464" s="4"/>
      <c r="CT464" s="4"/>
      <c r="CU464" s="4"/>
      <c r="CV464" s="4"/>
      <c r="CW464" s="4"/>
      <c r="CX464" s="4"/>
      <c r="CY464" s="4"/>
      <c r="CZ464" s="4"/>
      <c r="DA464" s="4"/>
      <c r="DB464" s="4"/>
      <c r="DC464" s="4"/>
      <c r="DD464" s="4"/>
      <c r="DE464" s="4"/>
      <c r="DF464" s="4"/>
      <c r="DG464" s="4"/>
      <c r="DH464" s="4"/>
      <c r="DI464" s="4"/>
      <c r="DJ464" s="4"/>
      <c r="DK464" s="4"/>
      <c r="DL464" s="4"/>
      <c r="DM464" s="4"/>
      <c r="DN464" s="4"/>
      <c r="DO464" s="4"/>
      <c r="DP464" s="4"/>
      <c r="DQ464" s="4"/>
      <c r="DR464" s="4"/>
      <c r="DS464" s="4"/>
      <c r="DT464" s="4"/>
      <c r="DU464" s="4"/>
      <c r="DV464" s="4"/>
      <c r="DW464" s="4"/>
      <c r="DX464" s="4"/>
      <c r="DY464" s="4"/>
      <c r="DZ464" s="4"/>
      <c r="EA464" s="4"/>
      <c r="EB464" s="4"/>
      <c r="EC464" s="4"/>
      <c r="ED464" s="4"/>
      <c r="EE464" s="4"/>
      <c r="EF464" s="4"/>
      <c r="EG464" s="4"/>
      <c r="EH464" s="4"/>
      <c r="EI464" s="4"/>
      <c r="EJ464" s="4"/>
      <c r="EK464" s="4"/>
      <c r="EL464" s="4"/>
      <c r="EM464" s="4"/>
      <c r="EN464" s="4"/>
      <c r="EO464" s="4"/>
      <c r="EP464" s="4"/>
      <c r="EQ464" s="4"/>
      <c r="ER464" s="4"/>
      <c r="ES464" s="4"/>
      <c r="ET464" s="4"/>
      <c r="EU464" s="4"/>
      <c r="EV464" s="4"/>
      <c r="EW464" s="4"/>
      <c r="EX464" s="4"/>
      <c r="EY464" s="4"/>
      <c r="EZ464" s="4"/>
      <c r="FA464" s="4"/>
      <c r="FB464" s="4"/>
      <c r="FC464" s="4"/>
    </row>
    <row r="465" spans="1:159" ht="15" customHeight="1">
      <c r="A465" s="6">
        <v>7</v>
      </c>
      <c r="B465" s="41" t="str">
        <f>VLOOKUP(Ruimtestaat[[#This Row],[Code]],Locaties[[Code]:[Locatie]],2,FALSE)</f>
        <v>Calvijn</v>
      </c>
      <c r="C465" s="41" t="str">
        <f>VLOOKUP(Ruimtestaat[[#This Row],[Code]],Locaties[#All],3,FALSE)</f>
        <v>Bellefleur 2</v>
      </c>
      <c r="D465" s="41" t="str">
        <f>VLOOKUP(Ruimtestaat[[#This Row],[Code]],Locaties[#All],4,FALSE)</f>
        <v>Hardinxveld-Giessendam</v>
      </c>
      <c r="E465" s="32"/>
      <c r="F465" s="32" t="s">
        <v>121</v>
      </c>
      <c r="G465" s="126"/>
      <c r="H465" s="42" t="s">
        <v>128</v>
      </c>
      <c r="I465" s="6">
        <v>6</v>
      </c>
      <c r="J465" s="42" t="str">
        <f>VLOOKUP(Ruimtestaat[[#This Row],[Ruimte code]],Ruimtegroepen[[#All],[Code]:[Ruimte omschrijving]],2,FALSE)</f>
        <v>Gangen/hallen</v>
      </c>
      <c r="K465" s="32" t="s">
        <v>18</v>
      </c>
      <c r="L465" s="34" t="s">
        <v>124</v>
      </c>
      <c r="M465" s="124">
        <v>66.7</v>
      </c>
      <c r="N465" s="125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  <c r="BP465" s="4"/>
      <c r="BQ465" s="4"/>
      <c r="BR465" s="4"/>
      <c r="BS465" s="4"/>
      <c r="BT465" s="4"/>
      <c r="BU465" s="4"/>
      <c r="BV465" s="4"/>
      <c r="BW465" s="4"/>
      <c r="BX465" s="4"/>
      <c r="BY465" s="4"/>
      <c r="BZ465" s="4"/>
      <c r="CA465" s="4"/>
      <c r="CB465" s="4"/>
      <c r="CC465" s="4"/>
      <c r="CD465" s="4"/>
      <c r="CE465" s="4"/>
      <c r="CF465" s="4"/>
      <c r="CG465" s="4"/>
      <c r="CH465" s="4"/>
      <c r="CI465" s="4"/>
      <c r="CJ465" s="4"/>
      <c r="CK465" s="4"/>
      <c r="CL465" s="4"/>
      <c r="CM465" s="4"/>
      <c r="CN465" s="4"/>
      <c r="CO465" s="4"/>
      <c r="CP465" s="4"/>
      <c r="CQ465" s="4"/>
      <c r="CR465" s="4"/>
      <c r="CS465" s="4"/>
      <c r="CT465" s="4"/>
      <c r="CU465" s="4"/>
      <c r="CV465" s="4"/>
      <c r="CW465" s="4"/>
      <c r="CX465" s="4"/>
      <c r="CY465" s="4"/>
      <c r="CZ465" s="4"/>
      <c r="DA465" s="4"/>
      <c r="DB465" s="4"/>
      <c r="DC465" s="4"/>
      <c r="DD465" s="4"/>
      <c r="DE465" s="4"/>
      <c r="DF465" s="4"/>
      <c r="DG465" s="4"/>
      <c r="DH465" s="4"/>
      <c r="DI465" s="4"/>
      <c r="DJ465" s="4"/>
      <c r="DK465" s="4"/>
      <c r="DL465" s="4"/>
      <c r="DM465" s="4"/>
      <c r="DN465" s="4"/>
      <c r="DO465" s="4"/>
      <c r="DP465" s="4"/>
      <c r="DQ465" s="4"/>
      <c r="DR465" s="4"/>
      <c r="DS465" s="4"/>
      <c r="DT465" s="4"/>
      <c r="DU465" s="4"/>
      <c r="DV465" s="4"/>
      <c r="DW465" s="4"/>
      <c r="DX465" s="4"/>
      <c r="DY465" s="4"/>
      <c r="DZ465" s="4"/>
      <c r="EA465" s="4"/>
      <c r="EB465" s="4"/>
      <c r="EC465" s="4"/>
      <c r="ED465" s="4"/>
      <c r="EE465" s="4"/>
      <c r="EF465" s="4"/>
      <c r="EG465" s="4"/>
      <c r="EH465" s="4"/>
      <c r="EI465" s="4"/>
      <c r="EJ465" s="4"/>
      <c r="EK465" s="4"/>
      <c r="EL465" s="4"/>
      <c r="EM465" s="4"/>
      <c r="EN465" s="4"/>
      <c r="EO465" s="4"/>
      <c r="EP465" s="4"/>
      <c r="EQ465" s="4"/>
      <c r="ER465" s="4"/>
      <c r="ES465" s="4"/>
      <c r="ET465" s="4"/>
      <c r="EU465" s="4"/>
      <c r="EV465" s="4"/>
      <c r="EW465" s="4"/>
      <c r="EX465" s="4"/>
      <c r="EY465" s="4"/>
      <c r="EZ465" s="4"/>
      <c r="FA465" s="4"/>
      <c r="FB465" s="4"/>
      <c r="FC465" s="4"/>
    </row>
    <row r="466" spans="1:159" ht="15" customHeight="1">
      <c r="A466" s="6">
        <v>7</v>
      </c>
      <c r="B466" s="41" t="str">
        <f>VLOOKUP(Ruimtestaat[[#This Row],[Code]],Locaties[[Code]:[Locatie]],2,FALSE)</f>
        <v>Calvijn</v>
      </c>
      <c r="C466" s="41" t="str">
        <f>VLOOKUP(Ruimtestaat[[#This Row],[Code]],Locaties[#All],3,FALSE)</f>
        <v>Bellefleur 2</v>
      </c>
      <c r="D466" s="41" t="str">
        <f>VLOOKUP(Ruimtestaat[[#This Row],[Code]],Locaties[#All],4,FALSE)</f>
        <v>Hardinxveld-Giessendam</v>
      </c>
      <c r="E466" s="32"/>
      <c r="F466" s="32" t="s">
        <v>121</v>
      </c>
      <c r="G466" s="126" t="s">
        <v>288</v>
      </c>
      <c r="H466" s="42" t="s">
        <v>136</v>
      </c>
      <c r="I466" s="6">
        <v>2</v>
      </c>
      <c r="J466" s="42" t="str">
        <f>VLOOKUP(Ruimtestaat[[#This Row],[Ruimte code]],Ruimtegroepen[[#All],[Code]:[Ruimte omschrijving]],2,FALSE)</f>
        <v>Kantoren</v>
      </c>
      <c r="K466" s="32" t="s">
        <v>20</v>
      </c>
      <c r="L466" s="34" t="s">
        <v>29</v>
      </c>
      <c r="M466" s="124">
        <v>15.3</v>
      </c>
      <c r="N466" s="125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  <c r="BP466" s="4"/>
      <c r="BQ466" s="4"/>
      <c r="BR466" s="4"/>
      <c r="BS466" s="4"/>
      <c r="BT466" s="4"/>
      <c r="BU466" s="4"/>
      <c r="BV466" s="4"/>
      <c r="BW466" s="4"/>
      <c r="BX466" s="4"/>
      <c r="BY466" s="4"/>
      <c r="BZ466" s="4"/>
      <c r="CA466" s="4"/>
      <c r="CB466" s="4"/>
      <c r="CC466" s="4"/>
      <c r="CD466" s="4"/>
      <c r="CE466" s="4"/>
      <c r="CF466" s="4"/>
      <c r="CG466" s="4"/>
      <c r="CH466" s="4"/>
      <c r="CI466" s="4"/>
      <c r="CJ466" s="4"/>
      <c r="CK466" s="4"/>
      <c r="CL466" s="4"/>
      <c r="CM466" s="4"/>
      <c r="CN466" s="4"/>
      <c r="CO466" s="4"/>
      <c r="CP466" s="4"/>
      <c r="CQ466" s="4"/>
      <c r="CR466" s="4"/>
      <c r="CS466" s="4"/>
      <c r="CT466" s="4"/>
      <c r="CU466" s="4"/>
      <c r="CV466" s="4"/>
      <c r="CW466" s="4"/>
      <c r="CX466" s="4"/>
      <c r="CY466" s="4"/>
      <c r="CZ466" s="4"/>
      <c r="DA466" s="4"/>
      <c r="DB466" s="4"/>
      <c r="DC466" s="4"/>
      <c r="DD466" s="4"/>
      <c r="DE466" s="4"/>
      <c r="DF466" s="4"/>
      <c r="DG466" s="4"/>
      <c r="DH466" s="4"/>
      <c r="DI466" s="4"/>
      <c r="DJ466" s="4"/>
      <c r="DK466" s="4"/>
      <c r="DL466" s="4"/>
      <c r="DM466" s="4"/>
      <c r="DN466" s="4"/>
      <c r="DO466" s="4"/>
      <c r="DP466" s="4"/>
      <c r="DQ466" s="4"/>
      <c r="DR466" s="4"/>
      <c r="DS466" s="4"/>
      <c r="DT466" s="4"/>
      <c r="DU466" s="4"/>
      <c r="DV466" s="4"/>
      <c r="DW466" s="4"/>
      <c r="DX466" s="4"/>
      <c r="DY466" s="4"/>
      <c r="DZ466" s="4"/>
      <c r="EA466" s="4"/>
      <c r="EB466" s="4"/>
      <c r="EC466" s="4"/>
      <c r="ED466" s="4"/>
      <c r="EE466" s="4"/>
      <c r="EF466" s="4"/>
      <c r="EG466" s="4"/>
      <c r="EH466" s="4"/>
      <c r="EI466" s="4"/>
      <c r="EJ466" s="4"/>
      <c r="EK466" s="4"/>
      <c r="EL466" s="4"/>
      <c r="EM466" s="4"/>
      <c r="EN466" s="4"/>
      <c r="EO466" s="4"/>
      <c r="EP466" s="4"/>
      <c r="EQ466" s="4"/>
      <c r="ER466" s="4"/>
      <c r="ES466" s="4"/>
      <c r="ET466" s="4"/>
      <c r="EU466" s="4"/>
      <c r="EV466" s="4"/>
      <c r="EW466" s="4"/>
      <c r="EX466" s="4"/>
      <c r="EY466" s="4"/>
      <c r="EZ466" s="4"/>
      <c r="FA466" s="4"/>
      <c r="FB466" s="4"/>
      <c r="FC466" s="4"/>
    </row>
    <row r="467" spans="1:159" ht="15" customHeight="1">
      <c r="A467" s="6">
        <v>7</v>
      </c>
      <c r="B467" s="41" t="str">
        <f>VLOOKUP(Ruimtestaat[[#This Row],[Code]],Locaties[[Code]:[Locatie]],2,FALSE)</f>
        <v>Calvijn</v>
      </c>
      <c r="C467" s="41" t="str">
        <f>VLOOKUP(Ruimtestaat[[#This Row],[Code]],Locaties[#All],3,FALSE)</f>
        <v>Bellefleur 2</v>
      </c>
      <c r="D467" s="41" t="str">
        <f>VLOOKUP(Ruimtestaat[[#This Row],[Code]],Locaties[#All],4,FALSE)</f>
        <v>Hardinxveld-Giessendam</v>
      </c>
      <c r="E467" s="32"/>
      <c r="F467" s="32" t="s">
        <v>121</v>
      </c>
      <c r="G467" s="126" t="s">
        <v>289</v>
      </c>
      <c r="H467" s="42" t="s">
        <v>276</v>
      </c>
      <c r="I467" s="6">
        <v>16</v>
      </c>
      <c r="J467" s="42" t="str">
        <f>VLOOKUP(Ruimtestaat[[#This Row],[Ruimte code]],Ruimtegroepen[[#All],[Code]:[Ruimte omschrijving]],2,FALSE)</f>
        <v>Leslokalen</v>
      </c>
      <c r="K467" s="32" t="s">
        <v>18</v>
      </c>
      <c r="L467" s="34" t="s">
        <v>124</v>
      </c>
      <c r="M467" s="124">
        <v>53.7</v>
      </c>
      <c r="N467" s="32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  <c r="BP467" s="4"/>
      <c r="BQ467" s="4"/>
      <c r="BR467" s="4"/>
      <c r="BS467" s="4"/>
      <c r="BT467" s="4"/>
      <c r="BU467" s="4"/>
      <c r="BV467" s="4"/>
      <c r="BW467" s="4"/>
      <c r="BX467" s="4"/>
      <c r="BY467" s="4"/>
      <c r="BZ467" s="4"/>
      <c r="CA467" s="4"/>
      <c r="CB467" s="4"/>
      <c r="CC467" s="4"/>
      <c r="CD467" s="4"/>
      <c r="CE467" s="4"/>
      <c r="CF467" s="4"/>
      <c r="CG467" s="4"/>
      <c r="CH467" s="4"/>
      <c r="CI467" s="4"/>
      <c r="CJ467" s="4"/>
      <c r="CK467" s="4"/>
      <c r="CL467" s="4"/>
      <c r="CM467" s="4"/>
      <c r="CN467" s="4"/>
      <c r="CO467" s="4"/>
      <c r="CP467" s="4"/>
      <c r="CQ467" s="4"/>
      <c r="CR467" s="4"/>
      <c r="CS467" s="4"/>
      <c r="CT467" s="4"/>
      <c r="CU467" s="4"/>
      <c r="CV467" s="4"/>
      <c r="CW467" s="4"/>
      <c r="CX467" s="4"/>
      <c r="CY467" s="4"/>
      <c r="CZ467" s="4"/>
      <c r="DA467" s="4"/>
      <c r="DB467" s="4"/>
      <c r="DC467" s="4"/>
      <c r="DD467" s="4"/>
      <c r="DE467" s="4"/>
      <c r="DF467" s="4"/>
      <c r="DG467" s="4"/>
      <c r="DH467" s="4"/>
      <c r="DI467" s="4"/>
      <c r="DJ467" s="4"/>
      <c r="DK467" s="4"/>
      <c r="DL467" s="4"/>
      <c r="DM467" s="4"/>
      <c r="DN467" s="4"/>
      <c r="DO467" s="4"/>
      <c r="DP467" s="4"/>
      <c r="DQ467" s="4"/>
      <c r="DR467" s="4"/>
      <c r="DS467" s="4"/>
      <c r="DT467" s="4"/>
      <c r="DU467" s="4"/>
      <c r="DV467" s="4"/>
      <c r="DW467" s="4"/>
      <c r="DX467" s="4"/>
      <c r="DY467" s="4"/>
      <c r="DZ467" s="4"/>
      <c r="EA467" s="4"/>
      <c r="EB467" s="4"/>
      <c r="EC467" s="4"/>
      <c r="ED467" s="4"/>
      <c r="EE467" s="4"/>
      <c r="EF467" s="4"/>
      <c r="EG467" s="4"/>
      <c r="EH467" s="4"/>
      <c r="EI467" s="4"/>
      <c r="EJ467" s="4"/>
      <c r="EK467" s="4"/>
      <c r="EL467" s="4"/>
      <c r="EM467" s="4"/>
      <c r="EN467" s="4"/>
      <c r="EO467" s="4"/>
      <c r="EP467" s="4"/>
      <c r="EQ467" s="4"/>
      <c r="ER467" s="4"/>
      <c r="ES467" s="4"/>
      <c r="ET467" s="4"/>
      <c r="EU467" s="4"/>
      <c r="EV467" s="4"/>
      <c r="EW467" s="4"/>
      <c r="EX467" s="4"/>
      <c r="EY467" s="4"/>
      <c r="EZ467" s="4"/>
      <c r="FA467" s="4"/>
      <c r="FB467" s="4"/>
      <c r="FC467" s="4"/>
    </row>
    <row r="468" spans="1:159" ht="15" customHeight="1">
      <c r="A468" s="6">
        <v>7</v>
      </c>
      <c r="B468" s="41" t="str">
        <f>VLOOKUP(Ruimtestaat[[#This Row],[Code]],Locaties[[Code]:[Locatie]],2,FALSE)</f>
        <v>Calvijn</v>
      </c>
      <c r="C468" s="41" t="str">
        <f>VLOOKUP(Ruimtestaat[[#This Row],[Code]],Locaties[#All],3,FALSE)</f>
        <v>Bellefleur 2</v>
      </c>
      <c r="D468" s="41" t="str">
        <f>VLOOKUP(Ruimtestaat[[#This Row],[Code]],Locaties[#All],4,FALSE)</f>
        <v>Hardinxveld-Giessendam</v>
      </c>
      <c r="E468" s="32"/>
      <c r="F468" s="32" t="s">
        <v>121</v>
      </c>
      <c r="G468" s="126"/>
      <c r="H468" s="42" t="s">
        <v>128</v>
      </c>
      <c r="I468" s="6">
        <v>6</v>
      </c>
      <c r="J468" s="42" t="str">
        <f>VLOOKUP(Ruimtestaat[[#This Row],[Ruimte code]],Ruimtegroepen[[#All],[Code]:[Ruimte omschrijving]],2,FALSE)</f>
        <v>Gangen/hallen</v>
      </c>
      <c r="K468" s="32" t="s">
        <v>18</v>
      </c>
      <c r="L468" s="34" t="s">
        <v>124</v>
      </c>
      <c r="M468" s="124">
        <v>38.799999999999997</v>
      </c>
      <c r="N468" s="125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  <c r="BP468" s="4"/>
      <c r="BQ468" s="4"/>
      <c r="BR468" s="4"/>
      <c r="BS468" s="4"/>
      <c r="BT468" s="4"/>
      <c r="BU468" s="4"/>
      <c r="BV468" s="4"/>
      <c r="BW468" s="4"/>
      <c r="BX468" s="4"/>
      <c r="BY468" s="4"/>
      <c r="BZ468" s="4"/>
      <c r="CA468" s="4"/>
      <c r="CB468" s="4"/>
      <c r="CC468" s="4"/>
      <c r="CD468" s="4"/>
      <c r="CE468" s="4"/>
      <c r="CF468" s="4"/>
      <c r="CG468" s="4"/>
      <c r="CH468" s="4"/>
      <c r="CI468" s="4"/>
      <c r="CJ468" s="4"/>
      <c r="CK468" s="4"/>
      <c r="CL468" s="4"/>
      <c r="CM468" s="4"/>
      <c r="CN468" s="4"/>
      <c r="CO468" s="4"/>
      <c r="CP468" s="4"/>
      <c r="CQ468" s="4"/>
      <c r="CR468" s="4"/>
      <c r="CS468" s="4"/>
      <c r="CT468" s="4"/>
      <c r="CU468" s="4"/>
      <c r="CV468" s="4"/>
      <c r="CW468" s="4"/>
      <c r="CX468" s="4"/>
      <c r="CY468" s="4"/>
      <c r="CZ468" s="4"/>
      <c r="DA468" s="4"/>
      <c r="DB468" s="4"/>
      <c r="DC468" s="4"/>
      <c r="DD468" s="4"/>
      <c r="DE468" s="4"/>
      <c r="DF468" s="4"/>
      <c r="DG468" s="4"/>
      <c r="DH468" s="4"/>
      <c r="DI468" s="4"/>
      <c r="DJ468" s="4"/>
      <c r="DK468" s="4"/>
      <c r="DL468" s="4"/>
      <c r="DM468" s="4"/>
      <c r="DN468" s="4"/>
      <c r="DO468" s="4"/>
      <c r="DP468" s="4"/>
      <c r="DQ468" s="4"/>
      <c r="DR468" s="4"/>
      <c r="DS468" s="4"/>
      <c r="DT468" s="4"/>
      <c r="DU468" s="4"/>
      <c r="DV468" s="4"/>
      <c r="DW468" s="4"/>
      <c r="DX468" s="4"/>
      <c r="DY468" s="4"/>
      <c r="DZ468" s="4"/>
      <c r="EA468" s="4"/>
      <c r="EB468" s="4"/>
      <c r="EC468" s="4"/>
      <c r="ED468" s="4"/>
      <c r="EE468" s="4"/>
      <c r="EF468" s="4"/>
      <c r="EG468" s="4"/>
      <c r="EH468" s="4"/>
      <c r="EI468" s="4"/>
      <c r="EJ468" s="4"/>
      <c r="EK468" s="4"/>
      <c r="EL468" s="4"/>
      <c r="EM468" s="4"/>
      <c r="EN468" s="4"/>
      <c r="EO468" s="4"/>
      <c r="EP468" s="4"/>
      <c r="EQ468" s="4"/>
      <c r="ER468" s="4"/>
      <c r="ES468" s="4"/>
      <c r="ET468" s="4"/>
      <c r="EU468" s="4"/>
      <c r="EV468" s="4"/>
      <c r="EW468" s="4"/>
      <c r="EX468" s="4"/>
      <c r="EY468" s="4"/>
      <c r="EZ468" s="4"/>
      <c r="FA468" s="4"/>
      <c r="FB468" s="4"/>
      <c r="FC468" s="4"/>
    </row>
    <row r="469" spans="1:159" ht="15" customHeight="1">
      <c r="A469" s="6">
        <v>7</v>
      </c>
      <c r="B469" s="41" t="str">
        <f>VLOOKUP(Ruimtestaat[[#This Row],[Code]],Locaties[[Code]:[Locatie]],2,FALSE)</f>
        <v>Calvijn</v>
      </c>
      <c r="C469" s="41" t="str">
        <f>VLOOKUP(Ruimtestaat[[#This Row],[Code]],Locaties[#All],3,FALSE)</f>
        <v>Bellefleur 2</v>
      </c>
      <c r="D469" s="41" t="str">
        <f>VLOOKUP(Ruimtestaat[[#This Row],[Code]],Locaties[#All],4,FALSE)</f>
        <v>Hardinxveld-Giessendam</v>
      </c>
      <c r="E469" s="32"/>
      <c r="F469" s="32" t="s">
        <v>121</v>
      </c>
      <c r="G469" s="126" t="s">
        <v>290</v>
      </c>
      <c r="H469" s="42" t="s">
        <v>246</v>
      </c>
      <c r="I469" s="6">
        <v>14</v>
      </c>
      <c r="J469" s="42" t="str">
        <f>VLOOKUP(Ruimtestaat[[#This Row],[Ruimte code]],Ruimtegroepen[[#All],[Code]:[Ruimte omschrijving]],2,FALSE)</f>
        <v>Praktijklokalen</v>
      </c>
      <c r="K469" s="32" t="s">
        <v>18</v>
      </c>
      <c r="L469" s="34" t="s">
        <v>124</v>
      </c>
      <c r="M469" s="124">
        <v>105.75</v>
      </c>
      <c r="N469" s="125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  <c r="BO469" s="4"/>
      <c r="BP469" s="4"/>
      <c r="BQ469" s="4"/>
      <c r="BR469" s="4"/>
      <c r="BS469" s="4"/>
      <c r="BT469" s="4"/>
      <c r="BU469" s="4"/>
      <c r="BV469" s="4"/>
      <c r="BW469" s="4"/>
      <c r="BX469" s="4"/>
      <c r="BY469" s="4"/>
      <c r="BZ469" s="4"/>
      <c r="CA469" s="4"/>
      <c r="CB469" s="4"/>
      <c r="CC469" s="4"/>
      <c r="CD469" s="4"/>
      <c r="CE469" s="4"/>
      <c r="CF469" s="4"/>
      <c r="CG469" s="4"/>
      <c r="CH469" s="4"/>
      <c r="CI469" s="4"/>
      <c r="CJ469" s="4"/>
      <c r="CK469" s="4"/>
      <c r="CL469" s="4"/>
      <c r="CM469" s="4"/>
      <c r="CN469" s="4"/>
      <c r="CO469" s="4"/>
      <c r="CP469" s="4"/>
      <c r="CQ469" s="4"/>
      <c r="CR469" s="4"/>
      <c r="CS469" s="4"/>
      <c r="CT469" s="4"/>
      <c r="CU469" s="4"/>
      <c r="CV469" s="4"/>
      <c r="CW469" s="4"/>
      <c r="CX469" s="4"/>
      <c r="CY469" s="4"/>
      <c r="CZ469" s="4"/>
      <c r="DA469" s="4"/>
      <c r="DB469" s="4"/>
      <c r="DC469" s="4"/>
      <c r="DD469" s="4"/>
      <c r="DE469" s="4"/>
      <c r="DF469" s="4"/>
      <c r="DG469" s="4"/>
      <c r="DH469" s="4"/>
      <c r="DI469" s="4"/>
      <c r="DJ469" s="4"/>
      <c r="DK469" s="4"/>
      <c r="DL469" s="4"/>
      <c r="DM469" s="4"/>
      <c r="DN469" s="4"/>
      <c r="DO469" s="4"/>
      <c r="DP469" s="4"/>
      <c r="DQ469" s="4"/>
      <c r="DR469" s="4"/>
      <c r="DS469" s="4"/>
      <c r="DT469" s="4"/>
      <c r="DU469" s="4"/>
      <c r="DV469" s="4"/>
      <c r="DW469" s="4"/>
      <c r="DX469" s="4"/>
      <c r="DY469" s="4"/>
      <c r="DZ469" s="4"/>
      <c r="EA469" s="4"/>
      <c r="EB469" s="4"/>
      <c r="EC469" s="4"/>
      <c r="ED469" s="4"/>
      <c r="EE469" s="4"/>
      <c r="EF469" s="4"/>
      <c r="EG469" s="4"/>
      <c r="EH469" s="4"/>
      <c r="EI469" s="4"/>
      <c r="EJ469" s="4"/>
      <c r="EK469" s="4"/>
      <c r="EL469" s="4"/>
      <c r="EM469" s="4"/>
      <c r="EN469" s="4"/>
      <c r="EO469" s="4"/>
      <c r="EP469" s="4"/>
      <c r="EQ469" s="4"/>
      <c r="ER469" s="4"/>
      <c r="ES469" s="4"/>
      <c r="ET469" s="4"/>
      <c r="EU469" s="4"/>
      <c r="EV469" s="4"/>
      <c r="EW469" s="4"/>
      <c r="EX469" s="4"/>
      <c r="EY469" s="4"/>
      <c r="EZ469" s="4"/>
      <c r="FA469" s="4"/>
      <c r="FB469" s="4"/>
      <c r="FC469" s="4"/>
    </row>
    <row r="470" spans="1:159" ht="15" customHeight="1">
      <c r="A470" s="6">
        <v>7</v>
      </c>
      <c r="B470" s="41" t="str">
        <f>VLOOKUP(Ruimtestaat[[#This Row],[Code]],Locaties[[Code]:[Locatie]],2,FALSE)</f>
        <v>Calvijn</v>
      </c>
      <c r="C470" s="41" t="str">
        <f>VLOOKUP(Ruimtestaat[[#This Row],[Code]],Locaties[#All],3,FALSE)</f>
        <v>Bellefleur 2</v>
      </c>
      <c r="D470" s="41" t="str">
        <f>VLOOKUP(Ruimtestaat[[#This Row],[Code]],Locaties[#All],4,FALSE)</f>
        <v>Hardinxveld-Giessendam</v>
      </c>
      <c r="E470" s="32"/>
      <c r="F470" s="32" t="s">
        <v>121</v>
      </c>
      <c r="G470" s="126"/>
      <c r="H470" s="42" t="s">
        <v>140</v>
      </c>
      <c r="I470" s="6">
        <v>10</v>
      </c>
      <c r="J470" s="42" t="str">
        <f>VLOOKUP(Ruimtestaat[[#This Row],[Ruimte code]],Ruimtegroepen[[#All],[Code]:[Ruimte omschrijving]],2,FALSE)</f>
        <v>Trappenhuizen/lift</v>
      </c>
      <c r="K470" s="32" t="s">
        <v>18</v>
      </c>
      <c r="L470" s="34" t="s">
        <v>124</v>
      </c>
      <c r="M470" s="124">
        <v>14.9</v>
      </c>
      <c r="N470" s="32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  <c r="BP470" s="4"/>
      <c r="BQ470" s="4"/>
      <c r="BR470" s="4"/>
      <c r="BS470" s="4"/>
      <c r="BT470" s="4"/>
      <c r="BU470" s="4"/>
      <c r="BV470" s="4"/>
      <c r="BW470" s="4"/>
      <c r="BX470" s="4"/>
      <c r="BY470" s="4"/>
      <c r="BZ470" s="4"/>
      <c r="CA470" s="4"/>
      <c r="CB470" s="4"/>
      <c r="CC470" s="4"/>
      <c r="CD470" s="4"/>
      <c r="CE470" s="4"/>
      <c r="CF470" s="4"/>
      <c r="CG470" s="4"/>
      <c r="CH470" s="4"/>
      <c r="CI470" s="4"/>
      <c r="CJ470" s="4"/>
      <c r="CK470" s="4"/>
      <c r="CL470" s="4"/>
      <c r="CM470" s="4"/>
      <c r="CN470" s="4"/>
      <c r="CO470" s="4"/>
      <c r="CP470" s="4"/>
      <c r="CQ470" s="4"/>
      <c r="CR470" s="4"/>
      <c r="CS470" s="4"/>
      <c r="CT470" s="4"/>
      <c r="CU470" s="4"/>
      <c r="CV470" s="4"/>
      <c r="CW470" s="4"/>
      <c r="CX470" s="4"/>
      <c r="CY470" s="4"/>
      <c r="CZ470" s="4"/>
      <c r="DA470" s="4"/>
      <c r="DB470" s="4"/>
      <c r="DC470" s="4"/>
      <c r="DD470" s="4"/>
      <c r="DE470" s="4"/>
      <c r="DF470" s="4"/>
      <c r="DG470" s="4"/>
      <c r="DH470" s="4"/>
      <c r="DI470" s="4"/>
      <c r="DJ470" s="4"/>
      <c r="DK470" s="4"/>
      <c r="DL470" s="4"/>
      <c r="DM470" s="4"/>
      <c r="DN470" s="4"/>
      <c r="DO470" s="4"/>
      <c r="DP470" s="4"/>
      <c r="DQ470" s="4"/>
      <c r="DR470" s="4"/>
      <c r="DS470" s="4"/>
      <c r="DT470" s="4"/>
      <c r="DU470" s="4"/>
      <c r="DV470" s="4"/>
      <c r="DW470" s="4"/>
      <c r="DX470" s="4"/>
      <c r="DY470" s="4"/>
      <c r="DZ470" s="4"/>
      <c r="EA470" s="4"/>
      <c r="EB470" s="4"/>
      <c r="EC470" s="4"/>
      <c r="ED470" s="4"/>
      <c r="EE470" s="4"/>
      <c r="EF470" s="4"/>
      <c r="EG470" s="4"/>
      <c r="EH470" s="4"/>
      <c r="EI470" s="4"/>
      <c r="EJ470" s="4"/>
      <c r="EK470" s="4"/>
      <c r="EL470" s="4"/>
      <c r="EM470" s="4"/>
      <c r="EN470" s="4"/>
      <c r="EO470" s="4"/>
      <c r="EP470" s="4"/>
      <c r="EQ470" s="4"/>
      <c r="ER470" s="4"/>
      <c r="ES470" s="4"/>
      <c r="ET470" s="4"/>
      <c r="EU470" s="4"/>
      <c r="EV470" s="4"/>
      <c r="EW470" s="4"/>
      <c r="EX470" s="4"/>
      <c r="EY470" s="4"/>
      <c r="EZ470" s="4"/>
      <c r="FA470" s="4"/>
      <c r="FB470" s="4"/>
      <c r="FC470" s="4"/>
    </row>
    <row r="471" spans="1:159" ht="15" customHeight="1">
      <c r="A471" s="6">
        <v>7</v>
      </c>
      <c r="B471" s="41" t="str">
        <f>VLOOKUP(Ruimtestaat[[#This Row],[Code]],Locaties[[Code]:[Locatie]],2,FALSE)</f>
        <v>Calvijn</v>
      </c>
      <c r="C471" s="41" t="str">
        <f>VLOOKUP(Ruimtestaat[[#This Row],[Code]],Locaties[#All],3,FALSE)</f>
        <v>Bellefleur 2</v>
      </c>
      <c r="D471" s="41" t="str">
        <f>VLOOKUP(Ruimtestaat[[#This Row],[Code]],Locaties[#All],4,FALSE)</f>
        <v>Hardinxveld-Giessendam</v>
      </c>
      <c r="E471" s="32"/>
      <c r="F471" s="32" t="s">
        <v>121</v>
      </c>
      <c r="G471" s="126" t="s">
        <v>291</v>
      </c>
      <c r="H471" s="42" t="s">
        <v>216</v>
      </c>
      <c r="I471" s="32">
        <v>16</v>
      </c>
      <c r="J471" s="42" t="str">
        <f>VLOOKUP(Ruimtestaat[[#This Row],[Ruimte code]],Ruimtegroepen[[#All],[Code]:[Ruimte omschrijving]],2,FALSE)</f>
        <v>Leslokalen</v>
      </c>
      <c r="K471" s="32" t="s">
        <v>17</v>
      </c>
      <c r="L471" s="34" t="s">
        <v>6</v>
      </c>
      <c r="M471" s="124">
        <v>75.8</v>
      </c>
      <c r="N471" s="125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  <c r="BO471" s="4"/>
      <c r="BP471" s="4"/>
      <c r="BQ471" s="4"/>
      <c r="BR471" s="4"/>
      <c r="BS471" s="4"/>
      <c r="BT471" s="4"/>
      <c r="BU471" s="4"/>
      <c r="BV471" s="4"/>
      <c r="BW471" s="4"/>
      <c r="BX471" s="4"/>
      <c r="BY471" s="4"/>
      <c r="BZ471" s="4"/>
      <c r="CA471" s="4"/>
      <c r="CB471" s="4"/>
      <c r="CC471" s="4"/>
      <c r="CD471" s="4"/>
      <c r="CE471" s="4"/>
      <c r="CF471" s="4"/>
      <c r="CG471" s="4"/>
      <c r="CH471" s="4"/>
      <c r="CI471" s="4"/>
      <c r="CJ471" s="4"/>
      <c r="CK471" s="4"/>
      <c r="CL471" s="4"/>
      <c r="CM471" s="4"/>
      <c r="CN471" s="4"/>
      <c r="CO471" s="4"/>
      <c r="CP471" s="4"/>
      <c r="CQ471" s="4"/>
      <c r="CR471" s="4"/>
      <c r="CS471" s="4"/>
      <c r="CT471" s="4"/>
      <c r="CU471" s="4"/>
      <c r="CV471" s="4"/>
      <c r="CW471" s="4"/>
      <c r="CX471" s="4"/>
      <c r="CY471" s="4"/>
      <c r="CZ471" s="4"/>
      <c r="DA471" s="4"/>
      <c r="DB471" s="4"/>
      <c r="DC471" s="4"/>
      <c r="DD471" s="4"/>
      <c r="DE471" s="4"/>
      <c r="DF471" s="4"/>
      <c r="DG471" s="4"/>
      <c r="DH471" s="4"/>
      <c r="DI471" s="4"/>
      <c r="DJ471" s="4"/>
      <c r="DK471" s="4"/>
      <c r="DL471" s="4"/>
      <c r="DM471" s="4"/>
      <c r="DN471" s="4"/>
      <c r="DO471" s="4"/>
      <c r="DP471" s="4"/>
      <c r="DQ471" s="4"/>
      <c r="DR471" s="4"/>
      <c r="DS471" s="4"/>
      <c r="DT471" s="4"/>
      <c r="DU471" s="4"/>
      <c r="DV471" s="4"/>
      <c r="DW471" s="4"/>
      <c r="DX471" s="4"/>
      <c r="DY471" s="4"/>
      <c r="DZ471" s="4"/>
      <c r="EA471" s="4"/>
      <c r="EB471" s="4"/>
      <c r="EC471" s="4"/>
      <c r="ED471" s="4"/>
      <c r="EE471" s="4"/>
      <c r="EF471" s="4"/>
      <c r="EG471" s="4"/>
      <c r="EH471" s="4"/>
      <c r="EI471" s="4"/>
      <c r="EJ471" s="4"/>
      <c r="EK471" s="4"/>
      <c r="EL471" s="4"/>
      <c r="EM471" s="4"/>
      <c r="EN471" s="4"/>
      <c r="EO471" s="4"/>
      <c r="EP471" s="4"/>
      <c r="EQ471" s="4"/>
      <c r="ER471" s="4"/>
      <c r="ES471" s="4"/>
      <c r="ET471" s="4"/>
      <c r="EU471" s="4"/>
      <c r="EV471" s="4"/>
      <c r="EW471" s="4"/>
      <c r="EX471" s="4"/>
      <c r="EY471" s="4"/>
      <c r="EZ471" s="4"/>
      <c r="FA471" s="4"/>
      <c r="FB471" s="4"/>
      <c r="FC471" s="4"/>
    </row>
    <row r="472" spans="1:159" ht="15" customHeight="1">
      <c r="A472" s="6">
        <v>7</v>
      </c>
      <c r="B472" s="41" t="str">
        <f>VLOOKUP(Ruimtestaat[[#This Row],[Code]],Locaties[[Code]:[Locatie]],2,FALSE)</f>
        <v>Calvijn</v>
      </c>
      <c r="C472" s="41" t="str">
        <f>VLOOKUP(Ruimtestaat[[#This Row],[Code]],Locaties[#All],3,FALSE)</f>
        <v>Bellefleur 2</v>
      </c>
      <c r="D472" s="41" t="str">
        <f>VLOOKUP(Ruimtestaat[[#This Row],[Code]],Locaties[#All],4,FALSE)</f>
        <v>Hardinxveld-Giessendam</v>
      </c>
      <c r="E472" s="32"/>
      <c r="F472" s="32" t="s">
        <v>121</v>
      </c>
      <c r="G472" s="126"/>
      <c r="H472" s="42" t="s">
        <v>292</v>
      </c>
      <c r="I472" s="6">
        <v>1</v>
      </c>
      <c r="J472" s="42" t="str">
        <f>VLOOKUP(Ruimtestaat[[#This Row],[Ruimte code]],Ruimtegroepen[[#All],[Code]:[Ruimte omschrijving]],2,FALSE)</f>
        <v>Magazijnen/bergingen</v>
      </c>
      <c r="K472" s="32" t="s">
        <v>18</v>
      </c>
      <c r="L472" s="34" t="s">
        <v>124</v>
      </c>
      <c r="M472" s="124">
        <v>10.5</v>
      </c>
      <c r="N472" s="125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  <c r="BP472" s="4"/>
      <c r="BQ472" s="4"/>
      <c r="BR472" s="4"/>
      <c r="BS472" s="4"/>
      <c r="BT472" s="4"/>
      <c r="BU472" s="4"/>
      <c r="BV472" s="4"/>
      <c r="BW472" s="4"/>
      <c r="BX472" s="4"/>
      <c r="BY472" s="4"/>
      <c r="BZ472" s="4"/>
      <c r="CA472" s="4"/>
      <c r="CB472" s="4"/>
      <c r="CC472" s="4"/>
      <c r="CD472" s="4"/>
      <c r="CE472" s="4"/>
      <c r="CF472" s="4"/>
      <c r="CG472" s="4"/>
      <c r="CH472" s="4"/>
      <c r="CI472" s="4"/>
      <c r="CJ472" s="4"/>
      <c r="CK472" s="4"/>
      <c r="CL472" s="4"/>
      <c r="CM472" s="4"/>
      <c r="CN472" s="4"/>
      <c r="CO472" s="4"/>
      <c r="CP472" s="4"/>
      <c r="CQ472" s="4"/>
      <c r="CR472" s="4"/>
      <c r="CS472" s="4"/>
      <c r="CT472" s="4"/>
      <c r="CU472" s="4"/>
      <c r="CV472" s="4"/>
      <c r="CW472" s="4"/>
      <c r="CX472" s="4"/>
      <c r="CY472" s="4"/>
      <c r="CZ472" s="4"/>
      <c r="DA472" s="4"/>
      <c r="DB472" s="4"/>
      <c r="DC472" s="4"/>
      <c r="DD472" s="4"/>
      <c r="DE472" s="4"/>
      <c r="DF472" s="4"/>
      <c r="DG472" s="4"/>
      <c r="DH472" s="4"/>
      <c r="DI472" s="4"/>
      <c r="DJ472" s="4"/>
      <c r="DK472" s="4"/>
      <c r="DL472" s="4"/>
      <c r="DM472" s="4"/>
      <c r="DN472" s="4"/>
      <c r="DO472" s="4"/>
      <c r="DP472" s="4"/>
      <c r="DQ472" s="4"/>
      <c r="DR472" s="4"/>
      <c r="DS472" s="4"/>
      <c r="DT472" s="4"/>
      <c r="DU472" s="4"/>
      <c r="DV472" s="4"/>
      <c r="DW472" s="4"/>
      <c r="DX472" s="4"/>
      <c r="DY472" s="4"/>
      <c r="DZ472" s="4"/>
      <c r="EA472" s="4"/>
      <c r="EB472" s="4"/>
      <c r="EC472" s="4"/>
      <c r="ED472" s="4"/>
      <c r="EE472" s="4"/>
      <c r="EF472" s="4"/>
      <c r="EG472" s="4"/>
      <c r="EH472" s="4"/>
      <c r="EI472" s="4"/>
      <c r="EJ472" s="4"/>
      <c r="EK472" s="4"/>
      <c r="EL472" s="4"/>
      <c r="EM472" s="4"/>
      <c r="EN472" s="4"/>
      <c r="EO472" s="4"/>
      <c r="EP472" s="4"/>
      <c r="EQ472" s="4"/>
      <c r="ER472" s="4"/>
      <c r="ES472" s="4"/>
      <c r="ET472" s="4"/>
      <c r="EU472" s="4"/>
      <c r="EV472" s="4"/>
      <c r="EW472" s="4"/>
      <c r="EX472" s="4"/>
      <c r="EY472" s="4"/>
      <c r="EZ472" s="4"/>
      <c r="FA472" s="4"/>
      <c r="FB472" s="4"/>
      <c r="FC472" s="4"/>
    </row>
    <row r="473" spans="1:159" ht="15" customHeight="1">
      <c r="A473" s="6">
        <v>7</v>
      </c>
      <c r="B473" s="41" t="str">
        <f>VLOOKUP(Ruimtestaat[[#This Row],[Code]],Locaties[[Code]:[Locatie]],2,FALSE)</f>
        <v>Calvijn</v>
      </c>
      <c r="C473" s="41" t="str">
        <f>VLOOKUP(Ruimtestaat[[#This Row],[Code]],Locaties[#All],3,FALSE)</f>
        <v>Bellefleur 2</v>
      </c>
      <c r="D473" s="41" t="str">
        <f>VLOOKUP(Ruimtestaat[[#This Row],[Code]],Locaties[#All],4,FALSE)</f>
        <v>Hardinxveld-Giessendam</v>
      </c>
      <c r="E473" s="32"/>
      <c r="F473" s="32" t="s">
        <v>121</v>
      </c>
      <c r="G473" s="126"/>
      <c r="H473" s="42" t="s">
        <v>293</v>
      </c>
      <c r="I473" s="6">
        <v>5</v>
      </c>
      <c r="J473" s="42" t="str">
        <f>VLOOKUP(Ruimtestaat[[#This Row],[Ruimte code]],Ruimtegroepen[[#All],[Code]:[Ruimte omschrijving]],2,FALSE)</f>
        <v>Sanitair</v>
      </c>
      <c r="K473" s="32" t="s">
        <v>19</v>
      </c>
      <c r="L473" s="34" t="s">
        <v>237</v>
      </c>
      <c r="M473" s="124">
        <v>4.2</v>
      </c>
      <c r="N473" s="32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  <c r="BO473" s="4"/>
      <c r="BP473" s="4"/>
      <c r="BQ473" s="4"/>
      <c r="BR473" s="4"/>
      <c r="BS473" s="4"/>
      <c r="BT473" s="4"/>
      <c r="BU473" s="4"/>
      <c r="BV473" s="4"/>
      <c r="BW473" s="4"/>
      <c r="BX473" s="4"/>
      <c r="BY473" s="4"/>
      <c r="BZ473" s="4"/>
      <c r="CA473" s="4"/>
      <c r="CB473" s="4"/>
      <c r="CC473" s="4"/>
      <c r="CD473" s="4"/>
      <c r="CE473" s="4"/>
      <c r="CF473" s="4"/>
      <c r="CG473" s="4"/>
      <c r="CH473" s="4"/>
      <c r="CI473" s="4"/>
      <c r="CJ473" s="4"/>
      <c r="CK473" s="4"/>
      <c r="CL473" s="4"/>
      <c r="CM473" s="4"/>
      <c r="CN473" s="4"/>
      <c r="CO473" s="4"/>
      <c r="CP473" s="4"/>
      <c r="CQ473" s="4"/>
      <c r="CR473" s="4"/>
      <c r="CS473" s="4"/>
      <c r="CT473" s="4"/>
      <c r="CU473" s="4"/>
      <c r="CV473" s="4"/>
      <c r="CW473" s="4"/>
      <c r="CX473" s="4"/>
      <c r="CY473" s="4"/>
      <c r="CZ473" s="4"/>
      <c r="DA473" s="4"/>
      <c r="DB473" s="4"/>
      <c r="DC473" s="4"/>
      <c r="DD473" s="4"/>
      <c r="DE473" s="4"/>
      <c r="DF473" s="4"/>
      <c r="DG473" s="4"/>
      <c r="DH473" s="4"/>
      <c r="DI473" s="4"/>
      <c r="DJ473" s="4"/>
      <c r="DK473" s="4"/>
      <c r="DL473" s="4"/>
      <c r="DM473" s="4"/>
      <c r="DN473" s="4"/>
      <c r="DO473" s="4"/>
      <c r="DP473" s="4"/>
      <c r="DQ473" s="4"/>
      <c r="DR473" s="4"/>
      <c r="DS473" s="4"/>
      <c r="DT473" s="4"/>
      <c r="DU473" s="4"/>
      <c r="DV473" s="4"/>
      <c r="DW473" s="4"/>
      <c r="DX473" s="4"/>
      <c r="DY473" s="4"/>
      <c r="DZ473" s="4"/>
      <c r="EA473" s="4"/>
      <c r="EB473" s="4"/>
      <c r="EC473" s="4"/>
      <c r="ED473" s="4"/>
      <c r="EE473" s="4"/>
      <c r="EF473" s="4"/>
      <c r="EG473" s="4"/>
      <c r="EH473" s="4"/>
      <c r="EI473" s="4"/>
      <c r="EJ473" s="4"/>
      <c r="EK473" s="4"/>
      <c r="EL473" s="4"/>
      <c r="EM473" s="4"/>
      <c r="EN473" s="4"/>
      <c r="EO473" s="4"/>
      <c r="EP473" s="4"/>
      <c r="EQ473" s="4"/>
      <c r="ER473" s="4"/>
      <c r="ES473" s="4"/>
      <c r="ET473" s="4"/>
      <c r="EU473" s="4"/>
      <c r="EV473" s="4"/>
      <c r="EW473" s="4"/>
      <c r="EX473" s="4"/>
      <c r="EY473" s="4"/>
      <c r="EZ473" s="4"/>
      <c r="FA473" s="4"/>
      <c r="FB473" s="4"/>
      <c r="FC473" s="4"/>
    </row>
    <row r="474" spans="1:159" ht="15" customHeight="1">
      <c r="A474" s="6">
        <v>7</v>
      </c>
      <c r="B474" s="41" t="str">
        <f>VLOOKUP(Ruimtestaat[[#This Row],[Code]],Locaties[[Code]:[Locatie]],2,FALSE)</f>
        <v>Calvijn</v>
      </c>
      <c r="C474" s="41" t="str">
        <f>VLOOKUP(Ruimtestaat[[#This Row],[Code]],Locaties[#All],3,FALSE)</f>
        <v>Bellefleur 2</v>
      </c>
      <c r="D474" s="41" t="str">
        <f>VLOOKUP(Ruimtestaat[[#This Row],[Code]],Locaties[#All],4,FALSE)</f>
        <v>Hardinxveld-Giessendam</v>
      </c>
      <c r="E474" s="32"/>
      <c r="F474" s="32" t="s">
        <v>121</v>
      </c>
      <c r="G474" s="126"/>
      <c r="H474" s="42" t="s">
        <v>294</v>
      </c>
      <c r="I474" s="6">
        <v>5</v>
      </c>
      <c r="J474" s="42" t="str">
        <f>VLOOKUP(Ruimtestaat[[#This Row],[Ruimte code]],Ruimtegroepen[[#All],[Code]:[Ruimte omschrijving]],2,FALSE)</f>
        <v>Sanitair</v>
      </c>
      <c r="K474" s="32" t="s">
        <v>19</v>
      </c>
      <c r="L474" s="34" t="s">
        <v>237</v>
      </c>
      <c r="M474" s="124">
        <v>3.5</v>
      </c>
      <c r="N474" s="125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  <c r="BO474" s="4"/>
      <c r="BP474" s="4"/>
      <c r="BQ474" s="4"/>
      <c r="BR474" s="4"/>
      <c r="BS474" s="4"/>
      <c r="BT474" s="4"/>
      <c r="BU474" s="4"/>
      <c r="BV474" s="4"/>
      <c r="BW474" s="4"/>
      <c r="BX474" s="4"/>
      <c r="BY474" s="4"/>
      <c r="BZ474" s="4"/>
      <c r="CA474" s="4"/>
      <c r="CB474" s="4"/>
      <c r="CC474" s="4"/>
      <c r="CD474" s="4"/>
      <c r="CE474" s="4"/>
      <c r="CF474" s="4"/>
      <c r="CG474" s="4"/>
      <c r="CH474" s="4"/>
      <c r="CI474" s="4"/>
      <c r="CJ474" s="4"/>
      <c r="CK474" s="4"/>
      <c r="CL474" s="4"/>
      <c r="CM474" s="4"/>
      <c r="CN474" s="4"/>
      <c r="CO474" s="4"/>
      <c r="CP474" s="4"/>
      <c r="CQ474" s="4"/>
      <c r="CR474" s="4"/>
      <c r="CS474" s="4"/>
      <c r="CT474" s="4"/>
      <c r="CU474" s="4"/>
      <c r="CV474" s="4"/>
      <c r="CW474" s="4"/>
      <c r="CX474" s="4"/>
      <c r="CY474" s="4"/>
      <c r="CZ474" s="4"/>
      <c r="DA474" s="4"/>
      <c r="DB474" s="4"/>
      <c r="DC474" s="4"/>
      <c r="DD474" s="4"/>
      <c r="DE474" s="4"/>
      <c r="DF474" s="4"/>
      <c r="DG474" s="4"/>
      <c r="DH474" s="4"/>
      <c r="DI474" s="4"/>
      <c r="DJ474" s="4"/>
      <c r="DK474" s="4"/>
      <c r="DL474" s="4"/>
      <c r="DM474" s="4"/>
      <c r="DN474" s="4"/>
      <c r="DO474" s="4"/>
      <c r="DP474" s="4"/>
      <c r="DQ474" s="4"/>
      <c r="DR474" s="4"/>
      <c r="DS474" s="4"/>
      <c r="DT474" s="4"/>
      <c r="DU474" s="4"/>
      <c r="DV474" s="4"/>
      <c r="DW474" s="4"/>
      <c r="DX474" s="4"/>
      <c r="DY474" s="4"/>
      <c r="DZ474" s="4"/>
      <c r="EA474" s="4"/>
      <c r="EB474" s="4"/>
      <c r="EC474" s="4"/>
      <c r="ED474" s="4"/>
      <c r="EE474" s="4"/>
      <c r="EF474" s="4"/>
      <c r="EG474" s="4"/>
      <c r="EH474" s="4"/>
      <c r="EI474" s="4"/>
      <c r="EJ474" s="4"/>
      <c r="EK474" s="4"/>
      <c r="EL474" s="4"/>
      <c r="EM474" s="4"/>
      <c r="EN474" s="4"/>
      <c r="EO474" s="4"/>
      <c r="EP474" s="4"/>
      <c r="EQ474" s="4"/>
      <c r="ER474" s="4"/>
      <c r="ES474" s="4"/>
      <c r="ET474" s="4"/>
      <c r="EU474" s="4"/>
      <c r="EV474" s="4"/>
      <c r="EW474" s="4"/>
      <c r="EX474" s="4"/>
      <c r="EY474" s="4"/>
      <c r="EZ474" s="4"/>
      <c r="FA474" s="4"/>
      <c r="FB474" s="4"/>
      <c r="FC474" s="4"/>
    </row>
    <row r="475" spans="1:159" ht="15" customHeight="1">
      <c r="A475" s="6">
        <v>7</v>
      </c>
      <c r="B475" s="41" t="str">
        <f>VLOOKUP(Ruimtestaat[[#This Row],[Code]],Locaties[[Code]:[Locatie]],2,FALSE)</f>
        <v>Calvijn</v>
      </c>
      <c r="C475" s="41" t="str">
        <f>VLOOKUP(Ruimtestaat[[#This Row],[Code]],Locaties[#All],3,FALSE)</f>
        <v>Bellefleur 2</v>
      </c>
      <c r="D475" s="41" t="str">
        <f>VLOOKUP(Ruimtestaat[[#This Row],[Code]],Locaties[#All],4,FALSE)</f>
        <v>Hardinxveld-Giessendam</v>
      </c>
      <c r="E475" s="32"/>
      <c r="F475" s="32" t="s">
        <v>121</v>
      </c>
      <c r="G475" s="126"/>
      <c r="H475" s="42" t="s">
        <v>294</v>
      </c>
      <c r="I475" s="6">
        <v>5</v>
      </c>
      <c r="J475" s="42" t="str">
        <f>VLOOKUP(Ruimtestaat[[#This Row],[Ruimte code]],Ruimtegroepen[[#All],[Code]:[Ruimte omschrijving]],2,FALSE)</f>
        <v>Sanitair</v>
      </c>
      <c r="K475" s="32" t="s">
        <v>19</v>
      </c>
      <c r="L475" s="34" t="s">
        <v>237</v>
      </c>
      <c r="M475" s="124">
        <v>10.7</v>
      </c>
      <c r="N475" s="125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  <c r="BO475" s="4"/>
      <c r="BP475" s="4"/>
      <c r="BQ475" s="4"/>
      <c r="BR475" s="4"/>
      <c r="BS475" s="4"/>
      <c r="BT475" s="4"/>
      <c r="BU475" s="4"/>
      <c r="BV475" s="4"/>
      <c r="BW475" s="4"/>
      <c r="BX475" s="4"/>
      <c r="BY475" s="4"/>
      <c r="BZ475" s="4"/>
      <c r="CA475" s="4"/>
      <c r="CB475" s="4"/>
      <c r="CC475" s="4"/>
      <c r="CD475" s="4"/>
      <c r="CE475" s="4"/>
      <c r="CF475" s="4"/>
      <c r="CG475" s="4"/>
      <c r="CH475" s="4"/>
      <c r="CI475" s="4"/>
      <c r="CJ475" s="4"/>
      <c r="CK475" s="4"/>
      <c r="CL475" s="4"/>
      <c r="CM475" s="4"/>
      <c r="CN475" s="4"/>
      <c r="CO475" s="4"/>
      <c r="CP475" s="4"/>
      <c r="CQ475" s="4"/>
      <c r="CR475" s="4"/>
      <c r="CS475" s="4"/>
      <c r="CT475" s="4"/>
      <c r="CU475" s="4"/>
      <c r="CV475" s="4"/>
      <c r="CW475" s="4"/>
      <c r="CX475" s="4"/>
      <c r="CY475" s="4"/>
      <c r="CZ475" s="4"/>
      <c r="DA475" s="4"/>
      <c r="DB475" s="4"/>
      <c r="DC475" s="4"/>
      <c r="DD475" s="4"/>
      <c r="DE475" s="4"/>
      <c r="DF475" s="4"/>
      <c r="DG475" s="4"/>
      <c r="DH475" s="4"/>
      <c r="DI475" s="4"/>
      <c r="DJ475" s="4"/>
      <c r="DK475" s="4"/>
      <c r="DL475" s="4"/>
      <c r="DM475" s="4"/>
      <c r="DN475" s="4"/>
      <c r="DO475" s="4"/>
      <c r="DP475" s="4"/>
      <c r="DQ475" s="4"/>
      <c r="DR475" s="4"/>
      <c r="DS475" s="4"/>
      <c r="DT475" s="4"/>
      <c r="DU475" s="4"/>
      <c r="DV475" s="4"/>
      <c r="DW475" s="4"/>
      <c r="DX475" s="4"/>
      <c r="DY475" s="4"/>
      <c r="DZ475" s="4"/>
      <c r="EA475" s="4"/>
      <c r="EB475" s="4"/>
      <c r="EC475" s="4"/>
      <c r="ED475" s="4"/>
      <c r="EE475" s="4"/>
      <c r="EF475" s="4"/>
      <c r="EG475" s="4"/>
      <c r="EH475" s="4"/>
      <c r="EI475" s="4"/>
      <c r="EJ475" s="4"/>
      <c r="EK475" s="4"/>
      <c r="EL475" s="4"/>
      <c r="EM475" s="4"/>
      <c r="EN475" s="4"/>
      <c r="EO475" s="4"/>
      <c r="EP475" s="4"/>
      <c r="EQ475" s="4"/>
      <c r="ER475" s="4"/>
      <c r="ES475" s="4"/>
      <c r="ET475" s="4"/>
      <c r="EU475" s="4"/>
      <c r="EV475" s="4"/>
      <c r="EW475" s="4"/>
      <c r="EX475" s="4"/>
      <c r="EY475" s="4"/>
      <c r="EZ475" s="4"/>
      <c r="FA475" s="4"/>
      <c r="FB475" s="4"/>
      <c r="FC475" s="4"/>
    </row>
    <row r="476" spans="1:159" ht="15" customHeight="1">
      <c r="A476" s="6">
        <v>7</v>
      </c>
      <c r="B476" s="41" t="str">
        <f>VLOOKUP(Ruimtestaat[[#This Row],[Code]],Locaties[[Code]:[Locatie]],2,FALSE)</f>
        <v>Calvijn</v>
      </c>
      <c r="C476" s="41" t="str">
        <f>VLOOKUP(Ruimtestaat[[#This Row],[Code]],Locaties[#All],3,FALSE)</f>
        <v>Bellefleur 2</v>
      </c>
      <c r="D476" s="41" t="str">
        <f>VLOOKUP(Ruimtestaat[[#This Row],[Code]],Locaties[#All],4,FALSE)</f>
        <v>Hardinxveld-Giessendam</v>
      </c>
      <c r="E476" s="32"/>
      <c r="F476" s="32" t="s">
        <v>121</v>
      </c>
      <c r="G476" s="126"/>
      <c r="H476" s="42" t="s">
        <v>294</v>
      </c>
      <c r="I476" s="6">
        <v>5</v>
      </c>
      <c r="J476" s="42" t="str">
        <f>VLOOKUP(Ruimtestaat[[#This Row],[Ruimte code]],Ruimtegroepen[[#All],[Code]:[Ruimte omschrijving]],2,FALSE)</f>
        <v>Sanitair</v>
      </c>
      <c r="K476" s="32" t="s">
        <v>19</v>
      </c>
      <c r="L476" s="34" t="s">
        <v>237</v>
      </c>
      <c r="M476" s="124">
        <v>13.1</v>
      </c>
      <c r="N476" s="32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  <c r="BO476" s="4"/>
      <c r="BP476" s="4"/>
      <c r="BQ476" s="4"/>
      <c r="BR476" s="4"/>
      <c r="BS476" s="4"/>
      <c r="BT476" s="4"/>
      <c r="BU476" s="4"/>
      <c r="BV476" s="4"/>
      <c r="BW476" s="4"/>
      <c r="BX476" s="4"/>
      <c r="BY476" s="4"/>
      <c r="BZ476" s="4"/>
      <c r="CA476" s="4"/>
      <c r="CB476" s="4"/>
      <c r="CC476" s="4"/>
      <c r="CD476" s="4"/>
      <c r="CE476" s="4"/>
      <c r="CF476" s="4"/>
      <c r="CG476" s="4"/>
      <c r="CH476" s="4"/>
      <c r="CI476" s="4"/>
      <c r="CJ476" s="4"/>
      <c r="CK476" s="4"/>
      <c r="CL476" s="4"/>
      <c r="CM476" s="4"/>
      <c r="CN476" s="4"/>
      <c r="CO476" s="4"/>
      <c r="CP476" s="4"/>
      <c r="CQ476" s="4"/>
      <c r="CR476" s="4"/>
      <c r="CS476" s="4"/>
      <c r="CT476" s="4"/>
      <c r="CU476" s="4"/>
      <c r="CV476" s="4"/>
      <c r="CW476" s="4"/>
      <c r="CX476" s="4"/>
      <c r="CY476" s="4"/>
      <c r="CZ476" s="4"/>
      <c r="DA476" s="4"/>
      <c r="DB476" s="4"/>
      <c r="DC476" s="4"/>
      <c r="DD476" s="4"/>
      <c r="DE476" s="4"/>
      <c r="DF476" s="4"/>
      <c r="DG476" s="4"/>
      <c r="DH476" s="4"/>
      <c r="DI476" s="4"/>
      <c r="DJ476" s="4"/>
      <c r="DK476" s="4"/>
      <c r="DL476" s="4"/>
      <c r="DM476" s="4"/>
      <c r="DN476" s="4"/>
      <c r="DO476" s="4"/>
      <c r="DP476" s="4"/>
      <c r="DQ476" s="4"/>
      <c r="DR476" s="4"/>
      <c r="DS476" s="4"/>
      <c r="DT476" s="4"/>
      <c r="DU476" s="4"/>
      <c r="DV476" s="4"/>
      <c r="DW476" s="4"/>
      <c r="DX476" s="4"/>
      <c r="DY476" s="4"/>
      <c r="DZ476" s="4"/>
      <c r="EA476" s="4"/>
      <c r="EB476" s="4"/>
      <c r="EC476" s="4"/>
      <c r="ED476" s="4"/>
      <c r="EE476" s="4"/>
      <c r="EF476" s="4"/>
      <c r="EG476" s="4"/>
      <c r="EH476" s="4"/>
      <c r="EI476" s="4"/>
      <c r="EJ476" s="4"/>
      <c r="EK476" s="4"/>
      <c r="EL476" s="4"/>
      <c r="EM476" s="4"/>
      <c r="EN476" s="4"/>
      <c r="EO476" s="4"/>
      <c r="EP476" s="4"/>
      <c r="EQ476" s="4"/>
      <c r="ER476" s="4"/>
      <c r="ES476" s="4"/>
      <c r="ET476" s="4"/>
      <c r="EU476" s="4"/>
      <c r="EV476" s="4"/>
      <c r="EW476" s="4"/>
      <c r="EX476" s="4"/>
      <c r="EY476" s="4"/>
      <c r="EZ476" s="4"/>
      <c r="FA476" s="4"/>
      <c r="FB476" s="4"/>
      <c r="FC476" s="4"/>
    </row>
    <row r="477" spans="1:159" ht="15" customHeight="1">
      <c r="A477" s="6">
        <v>7</v>
      </c>
      <c r="B477" s="41" t="str">
        <f>VLOOKUP(Ruimtestaat[[#This Row],[Code]],Locaties[[Code]:[Locatie]],2,FALSE)</f>
        <v>Calvijn</v>
      </c>
      <c r="C477" s="41" t="str">
        <f>VLOOKUP(Ruimtestaat[[#This Row],[Code]],Locaties[#All],3,FALSE)</f>
        <v>Bellefleur 2</v>
      </c>
      <c r="D477" s="41" t="str">
        <f>VLOOKUP(Ruimtestaat[[#This Row],[Code]],Locaties[#All],4,FALSE)</f>
        <v>Hardinxveld-Giessendam</v>
      </c>
      <c r="E477" s="32"/>
      <c r="F477" s="32" t="s">
        <v>121</v>
      </c>
      <c r="G477" s="126"/>
      <c r="H477" s="42" t="s">
        <v>257</v>
      </c>
      <c r="I477" s="6">
        <v>6</v>
      </c>
      <c r="J477" s="42" t="str">
        <f>VLOOKUP(Ruimtestaat[[#This Row],[Ruimte code]],Ruimtegroepen[[#All],[Code]:[Ruimte omschrijving]],2,FALSE)</f>
        <v>Gangen/hallen</v>
      </c>
      <c r="K477" s="32" t="s">
        <v>19</v>
      </c>
      <c r="L477" s="34" t="s">
        <v>237</v>
      </c>
      <c r="M477" s="124">
        <v>20.100000000000001</v>
      </c>
      <c r="N477" s="125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  <c r="BO477" s="4"/>
      <c r="BP477" s="4"/>
      <c r="BQ477" s="4"/>
      <c r="BR477" s="4"/>
      <c r="BS477" s="4"/>
      <c r="BT477" s="4"/>
      <c r="BU477" s="4"/>
      <c r="BV477" s="4"/>
      <c r="BW477" s="4"/>
      <c r="BX477" s="4"/>
      <c r="BY477" s="4"/>
      <c r="BZ477" s="4"/>
      <c r="CA477" s="4"/>
      <c r="CB477" s="4"/>
      <c r="CC477" s="4"/>
      <c r="CD477" s="4"/>
      <c r="CE477" s="4"/>
      <c r="CF477" s="4"/>
      <c r="CG477" s="4"/>
      <c r="CH477" s="4"/>
      <c r="CI477" s="4"/>
      <c r="CJ477" s="4"/>
      <c r="CK477" s="4"/>
      <c r="CL477" s="4"/>
      <c r="CM477" s="4"/>
      <c r="CN477" s="4"/>
      <c r="CO477" s="4"/>
      <c r="CP477" s="4"/>
      <c r="CQ477" s="4"/>
      <c r="CR477" s="4"/>
      <c r="CS477" s="4"/>
      <c r="CT477" s="4"/>
      <c r="CU477" s="4"/>
      <c r="CV477" s="4"/>
      <c r="CW477" s="4"/>
      <c r="CX477" s="4"/>
      <c r="CY477" s="4"/>
      <c r="CZ477" s="4"/>
      <c r="DA477" s="4"/>
      <c r="DB477" s="4"/>
      <c r="DC477" s="4"/>
      <c r="DD477" s="4"/>
      <c r="DE477" s="4"/>
      <c r="DF477" s="4"/>
      <c r="DG477" s="4"/>
      <c r="DH477" s="4"/>
      <c r="DI477" s="4"/>
      <c r="DJ477" s="4"/>
      <c r="DK477" s="4"/>
      <c r="DL477" s="4"/>
      <c r="DM477" s="4"/>
      <c r="DN477" s="4"/>
      <c r="DO477" s="4"/>
      <c r="DP477" s="4"/>
      <c r="DQ477" s="4"/>
      <c r="DR477" s="4"/>
      <c r="DS477" s="4"/>
      <c r="DT477" s="4"/>
      <c r="DU477" s="4"/>
      <c r="DV477" s="4"/>
      <c r="DW477" s="4"/>
      <c r="DX477" s="4"/>
      <c r="DY477" s="4"/>
      <c r="DZ477" s="4"/>
      <c r="EA477" s="4"/>
      <c r="EB477" s="4"/>
      <c r="EC477" s="4"/>
      <c r="ED477" s="4"/>
      <c r="EE477" s="4"/>
      <c r="EF477" s="4"/>
      <c r="EG477" s="4"/>
      <c r="EH477" s="4"/>
      <c r="EI477" s="4"/>
      <c r="EJ477" s="4"/>
      <c r="EK477" s="4"/>
      <c r="EL477" s="4"/>
      <c r="EM477" s="4"/>
      <c r="EN477" s="4"/>
      <c r="EO477" s="4"/>
      <c r="EP477" s="4"/>
      <c r="EQ477" s="4"/>
      <c r="ER477" s="4"/>
      <c r="ES477" s="4"/>
      <c r="ET477" s="4"/>
      <c r="EU477" s="4"/>
      <c r="EV477" s="4"/>
      <c r="EW477" s="4"/>
      <c r="EX477" s="4"/>
      <c r="EY477" s="4"/>
      <c r="EZ477" s="4"/>
      <c r="FA477" s="4"/>
      <c r="FB477" s="4"/>
      <c r="FC477" s="4"/>
    </row>
    <row r="478" spans="1:159" ht="15" customHeight="1">
      <c r="A478" s="6">
        <v>7</v>
      </c>
      <c r="B478" s="41" t="str">
        <f>VLOOKUP(Ruimtestaat[[#This Row],[Code]],Locaties[[Code]:[Locatie]],2,FALSE)</f>
        <v>Calvijn</v>
      </c>
      <c r="C478" s="41" t="str">
        <f>VLOOKUP(Ruimtestaat[[#This Row],[Code]],Locaties[#All],3,FALSE)</f>
        <v>Bellefleur 2</v>
      </c>
      <c r="D478" s="41" t="str">
        <f>VLOOKUP(Ruimtestaat[[#This Row],[Code]],Locaties[#All],4,FALSE)</f>
        <v>Hardinxveld-Giessendam</v>
      </c>
      <c r="E478" s="32"/>
      <c r="F478" s="32" t="s">
        <v>121</v>
      </c>
      <c r="G478" s="126"/>
      <c r="H478" s="42" t="s">
        <v>257</v>
      </c>
      <c r="I478" s="6">
        <v>6</v>
      </c>
      <c r="J478" s="42" t="str">
        <f>VLOOKUP(Ruimtestaat[[#This Row],[Ruimte code]],Ruimtegroepen[[#All],[Code]:[Ruimte omschrijving]],2,FALSE)</f>
        <v>Gangen/hallen</v>
      </c>
      <c r="K478" s="32" t="s">
        <v>19</v>
      </c>
      <c r="L478" s="34" t="s">
        <v>237</v>
      </c>
      <c r="M478" s="124">
        <v>80.7</v>
      </c>
      <c r="N478" s="125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  <c r="BO478" s="4"/>
      <c r="BP478" s="4"/>
      <c r="BQ478" s="4"/>
      <c r="BR478" s="4"/>
      <c r="BS478" s="4"/>
      <c r="BT478" s="4"/>
      <c r="BU478" s="4"/>
      <c r="BV478" s="4"/>
      <c r="BW478" s="4"/>
      <c r="BX478" s="4"/>
      <c r="BY478" s="4"/>
      <c r="BZ478" s="4"/>
      <c r="CA478" s="4"/>
      <c r="CB478" s="4"/>
      <c r="CC478" s="4"/>
      <c r="CD478" s="4"/>
      <c r="CE478" s="4"/>
      <c r="CF478" s="4"/>
      <c r="CG478" s="4"/>
      <c r="CH478" s="4"/>
      <c r="CI478" s="4"/>
      <c r="CJ478" s="4"/>
      <c r="CK478" s="4"/>
      <c r="CL478" s="4"/>
      <c r="CM478" s="4"/>
      <c r="CN478" s="4"/>
      <c r="CO478" s="4"/>
      <c r="CP478" s="4"/>
      <c r="CQ478" s="4"/>
      <c r="CR478" s="4"/>
      <c r="CS478" s="4"/>
      <c r="CT478" s="4"/>
      <c r="CU478" s="4"/>
      <c r="CV478" s="4"/>
      <c r="CW478" s="4"/>
      <c r="CX478" s="4"/>
      <c r="CY478" s="4"/>
      <c r="CZ478" s="4"/>
      <c r="DA478" s="4"/>
      <c r="DB478" s="4"/>
      <c r="DC478" s="4"/>
      <c r="DD478" s="4"/>
      <c r="DE478" s="4"/>
      <c r="DF478" s="4"/>
      <c r="DG478" s="4"/>
      <c r="DH478" s="4"/>
      <c r="DI478" s="4"/>
      <c r="DJ478" s="4"/>
      <c r="DK478" s="4"/>
      <c r="DL478" s="4"/>
      <c r="DM478" s="4"/>
      <c r="DN478" s="4"/>
      <c r="DO478" s="4"/>
      <c r="DP478" s="4"/>
      <c r="DQ478" s="4"/>
      <c r="DR478" s="4"/>
      <c r="DS478" s="4"/>
      <c r="DT478" s="4"/>
      <c r="DU478" s="4"/>
      <c r="DV478" s="4"/>
      <c r="DW478" s="4"/>
      <c r="DX478" s="4"/>
      <c r="DY478" s="4"/>
      <c r="DZ478" s="4"/>
      <c r="EA478" s="4"/>
      <c r="EB478" s="4"/>
      <c r="EC478" s="4"/>
      <c r="ED478" s="4"/>
      <c r="EE478" s="4"/>
      <c r="EF478" s="4"/>
      <c r="EG478" s="4"/>
      <c r="EH478" s="4"/>
      <c r="EI478" s="4"/>
      <c r="EJ478" s="4"/>
      <c r="EK478" s="4"/>
      <c r="EL478" s="4"/>
      <c r="EM478" s="4"/>
      <c r="EN478" s="4"/>
      <c r="EO478" s="4"/>
      <c r="EP478" s="4"/>
      <c r="EQ478" s="4"/>
      <c r="ER478" s="4"/>
      <c r="ES478" s="4"/>
      <c r="ET478" s="4"/>
      <c r="EU478" s="4"/>
      <c r="EV478" s="4"/>
      <c r="EW478" s="4"/>
      <c r="EX478" s="4"/>
      <c r="EY478" s="4"/>
      <c r="EZ478" s="4"/>
      <c r="FA478" s="4"/>
      <c r="FB478" s="4"/>
      <c r="FC478" s="4"/>
    </row>
    <row r="479" spans="1:159" ht="15" customHeight="1">
      <c r="A479" s="6">
        <v>7</v>
      </c>
      <c r="B479" s="41" t="str">
        <f>VLOOKUP(Ruimtestaat[[#This Row],[Code]],Locaties[[Code]:[Locatie]],2,FALSE)</f>
        <v>Calvijn</v>
      </c>
      <c r="C479" s="41" t="str">
        <f>VLOOKUP(Ruimtestaat[[#This Row],[Code]],Locaties[#All],3,FALSE)</f>
        <v>Bellefleur 2</v>
      </c>
      <c r="D479" s="41" t="str">
        <f>VLOOKUP(Ruimtestaat[[#This Row],[Code]],Locaties[#All],4,FALSE)</f>
        <v>Hardinxveld-Giessendam</v>
      </c>
      <c r="E479" s="32"/>
      <c r="F479" s="32" t="s">
        <v>121</v>
      </c>
      <c r="G479" s="126" t="s">
        <v>295</v>
      </c>
      <c r="H479" s="42" t="s">
        <v>296</v>
      </c>
      <c r="I479" s="6">
        <v>2</v>
      </c>
      <c r="J479" s="42" t="str">
        <f>VLOOKUP(Ruimtestaat[[#This Row],[Ruimte code]],Ruimtegroepen[[#All],[Code]:[Ruimte omschrijving]],2,FALSE)</f>
        <v>Kantoren</v>
      </c>
      <c r="K479" s="32" t="s">
        <v>18</v>
      </c>
      <c r="L479" s="34" t="s">
        <v>124</v>
      </c>
      <c r="M479" s="124">
        <v>19</v>
      </c>
      <c r="N479" s="32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  <c r="BO479" s="4"/>
      <c r="BP479" s="4"/>
      <c r="BQ479" s="4"/>
      <c r="BR479" s="4"/>
      <c r="BS479" s="4"/>
      <c r="BT479" s="4"/>
      <c r="BU479" s="4"/>
      <c r="BV479" s="4"/>
      <c r="BW479" s="4"/>
      <c r="BX479" s="4"/>
      <c r="BY479" s="4"/>
      <c r="BZ479" s="4"/>
      <c r="CA479" s="4"/>
      <c r="CB479" s="4"/>
      <c r="CC479" s="4"/>
      <c r="CD479" s="4"/>
      <c r="CE479" s="4"/>
      <c r="CF479" s="4"/>
      <c r="CG479" s="4"/>
      <c r="CH479" s="4"/>
      <c r="CI479" s="4"/>
      <c r="CJ479" s="4"/>
      <c r="CK479" s="4"/>
      <c r="CL479" s="4"/>
      <c r="CM479" s="4"/>
      <c r="CN479" s="4"/>
      <c r="CO479" s="4"/>
      <c r="CP479" s="4"/>
      <c r="CQ479" s="4"/>
      <c r="CR479" s="4"/>
      <c r="CS479" s="4"/>
      <c r="CT479" s="4"/>
      <c r="CU479" s="4"/>
      <c r="CV479" s="4"/>
      <c r="CW479" s="4"/>
      <c r="CX479" s="4"/>
      <c r="CY479" s="4"/>
      <c r="CZ479" s="4"/>
      <c r="DA479" s="4"/>
      <c r="DB479" s="4"/>
      <c r="DC479" s="4"/>
      <c r="DD479" s="4"/>
      <c r="DE479" s="4"/>
      <c r="DF479" s="4"/>
      <c r="DG479" s="4"/>
      <c r="DH479" s="4"/>
      <c r="DI479" s="4"/>
      <c r="DJ479" s="4"/>
      <c r="DK479" s="4"/>
      <c r="DL479" s="4"/>
      <c r="DM479" s="4"/>
      <c r="DN479" s="4"/>
      <c r="DO479" s="4"/>
      <c r="DP479" s="4"/>
      <c r="DQ479" s="4"/>
      <c r="DR479" s="4"/>
      <c r="DS479" s="4"/>
      <c r="DT479" s="4"/>
      <c r="DU479" s="4"/>
      <c r="DV479" s="4"/>
      <c r="DW479" s="4"/>
      <c r="DX479" s="4"/>
      <c r="DY479" s="4"/>
      <c r="DZ479" s="4"/>
      <c r="EA479" s="4"/>
      <c r="EB479" s="4"/>
      <c r="EC479" s="4"/>
      <c r="ED479" s="4"/>
      <c r="EE479" s="4"/>
      <c r="EF479" s="4"/>
      <c r="EG479" s="4"/>
      <c r="EH479" s="4"/>
      <c r="EI479" s="4"/>
      <c r="EJ479" s="4"/>
      <c r="EK479" s="4"/>
      <c r="EL479" s="4"/>
      <c r="EM479" s="4"/>
      <c r="EN479" s="4"/>
      <c r="EO479" s="4"/>
      <c r="EP479" s="4"/>
      <c r="EQ479" s="4"/>
      <c r="ER479" s="4"/>
      <c r="ES479" s="4"/>
      <c r="ET479" s="4"/>
      <c r="EU479" s="4"/>
      <c r="EV479" s="4"/>
      <c r="EW479" s="4"/>
      <c r="EX479" s="4"/>
      <c r="EY479" s="4"/>
      <c r="EZ479" s="4"/>
      <c r="FA479" s="4"/>
      <c r="FB479" s="4"/>
      <c r="FC479" s="4"/>
    </row>
    <row r="480" spans="1:159" ht="15" customHeight="1">
      <c r="A480" s="6">
        <v>7</v>
      </c>
      <c r="B480" s="41" t="str">
        <f>VLOOKUP(Ruimtestaat[[#This Row],[Code]],Locaties[[Code]:[Locatie]],2,FALSE)</f>
        <v>Calvijn</v>
      </c>
      <c r="C480" s="41" t="str">
        <f>VLOOKUP(Ruimtestaat[[#This Row],[Code]],Locaties[#All],3,FALSE)</f>
        <v>Bellefleur 2</v>
      </c>
      <c r="D480" s="41" t="str">
        <f>VLOOKUP(Ruimtestaat[[#This Row],[Code]],Locaties[#All],4,FALSE)</f>
        <v>Hardinxveld-Giessendam</v>
      </c>
      <c r="E480" s="32"/>
      <c r="F480" s="32" t="s">
        <v>121</v>
      </c>
      <c r="G480" s="126"/>
      <c r="H480" s="42" t="s">
        <v>255</v>
      </c>
      <c r="I480" s="6">
        <v>12</v>
      </c>
      <c r="J480" s="42" t="str">
        <f>VLOOKUP(Ruimtestaat[[#This Row],[Ruimte code]],Ruimtegroepen[[#All],[Code]:[Ruimte omschrijving]],2,FALSE)</f>
        <v>Kantine/Aula</v>
      </c>
      <c r="K480" s="32" t="s">
        <v>18</v>
      </c>
      <c r="L480" s="34" t="s">
        <v>124</v>
      </c>
      <c r="M480" s="124">
        <v>218</v>
      </c>
      <c r="N480" s="125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  <c r="BO480" s="4"/>
      <c r="BP480" s="4"/>
      <c r="BQ480" s="4"/>
      <c r="BR480" s="4"/>
      <c r="BS480" s="4"/>
      <c r="BT480" s="4"/>
      <c r="BU480" s="4"/>
      <c r="BV480" s="4"/>
      <c r="BW480" s="4"/>
      <c r="BX480" s="4"/>
      <c r="BY480" s="4"/>
      <c r="BZ480" s="4"/>
      <c r="CA480" s="4"/>
      <c r="CB480" s="4"/>
      <c r="CC480" s="4"/>
      <c r="CD480" s="4"/>
      <c r="CE480" s="4"/>
      <c r="CF480" s="4"/>
      <c r="CG480" s="4"/>
      <c r="CH480" s="4"/>
      <c r="CI480" s="4"/>
      <c r="CJ480" s="4"/>
      <c r="CK480" s="4"/>
      <c r="CL480" s="4"/>
      <c r="CM480" s="4"/>
      <c r="CN480" s="4"/>
      <c r="CO480" s="4"/>
      <c r="CP480" s="4"/>
      <c r="CQ480" s="4"/>
      <c r="CR480" s="4"/>
      <c r="CS480" s="4"/>
      <c r="CT480" s="4"/>
      <c r="CU480" s="4"/>
      <c r="CV480" s="4"/>
      <c r="CW480" s="4"/>
      <c r="CX480" s="4"/>
      <c r="CY480" s="4"/>
      <c r="CZ480" s="4"/>
      <c r="DA480" s="4"/>
      <c r="DB480" s="4"/>
      <c r="DC480" s="4"/>
      <c r="DD480" s="4"/>
      <c r="DE480" s="4"/>
      <c r="DF480" s="4"/>
      <c r="DG480" s="4"/>
      <c r="DH480" s="4"/>
      <c r="DI480" s="4"/>
      <c r="DJ480" s="4"/>
      <c r="DK480" s="4"/>
      <c r="DL480" s="4"/>
      <c r="DM480" s="4"/>
      <c r="DN480" s="4"/>
      <c r="DO480" s="4"/>
      <c r="DP480" s="4"/>
      <c r="DQ480" s="4"/>
      <c r="DR480" s="4"/>
      <c r="DS480" s="4"/>
      <c r="DT480" s="4"/>
      <c r="DU480" s="4"/>
      <c r="DV480" s="4"/>
      <c r="DW480" s="4"/>
      <c r="DX480" s="4"/>
      <c r="DY480" s="4"/>
      <c r="DZ480" s="4"/>
      <c r="EA480" s="4"/>
      <c r="EB480" s="4"/>
      <c r="EC480" s="4"/>
      <c r="ED480" s="4"/>
      <c r="EE480" s="4"/>
      <c r="EF480" s="4"/>
      <c r="EG480" s="4"/>
      <c r="EH480" s="4"/>
      <c r="EI480" s="4"/>
      <c r="EJ480" s="4"/>
      <c r="EK480" s="4"/>
      <c r="EL480" s="4"/>
      <c r="EM480" s="4"/>
      <c r="EN480" s="4"/>
      <c r="EO480" s="4"/>
      <c r="EP480" s="4"/>
      <c r="EQ480" s="4"/>
      <c r="ER480" s="4"/>
      <c r="ES480" s="4"/>
      <c r="ET480" s="4"/>
      <c r="EU480" s="4"/>
      <c r="EV480" s="4"/>
      <c r="EW480" s="4"/>
      <c r="EX480" s="4"/>
      <c r="EY480" s="4"/>
      <c r="EZ480" s="4"/>
      <c r="FA480" s="4"/>
      <c r="FB480" s="4"/>
      <c r="FC480" s="4"/>
    </row>
    <row r="481" spans="1:159" ht="15" customHeight="1">
      <c r="A481" s="6">
        <v>7</v>
      </c>
      <c r="B481" s="41" t="str">
        <f>VLOOKUP(Ruimtestaat[[#This Row],[Code]],Locaties[[Code]:[Locatie]],2,FALSE)</f>
        <v>Calvijn</v>
      </c>
      <c r="C481" s="41" t="str">
        <f>VLOOKUP(Ruimtestaat[[#This Row],[Code]],Locaties[#All],3,FALSE)</f>
        <v>Bellefleur 2</v>
      </c>
      <c r="D481" s="41" t="str">
        <f>VLOOKUP(Ruimtestaat[[#This Row],[Code]],Locaties[#All],4,FALSE)</f>
        <v>Hardinxveld-Giessendam</v>
      </c>
      <c r="E481" s="32"/>
      <c r="F481" s="32" t="s">
        <v>121</v>
      </c>
      <c r="G481" s="126"/>
      <c r="H481" s="42" t="s">
        <v>140</v>
      </c>
      <c r="I481" s="6">
        <v>10</v>
      </c>
      <c r="J481" s="42" t="str">
        <f>VLOOKUP(Ruimtestaat[[#This Row],[Ruimte code]],Ruimtegroepen[[#All],[Code]:[Ruimte omschrijving]],2,FALSE)</f>
        <v>Trappenhuizen/lift</v>
      </c>
      <c r="K481" s="32" t="s">
        <v>18</v>
      </c>
      <c r="L481" s="34" t="s">
        <v>124</v>
      </c>
      <c r="M481" s="124">
        <v>14.4</v>
      </c>
      <c r="N481" s="125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  <c r="BO481" s="4"/>
      <c r="BP481" s="4"/>
      <c r="BQ481" s="4"/>
      <c r="BR481" s="4"/>
      <c r="BS481" s="4"/>
      <c r="BT481" s="4"/>
      <c r="BU481" s="4"/>
      <c r="BV481" s="4"/>
      <c r="BW481" s="4"/>
      <c r="BX481" s="4"/>
      <c r="BY481" s="4"/>
      <c r="BZ481" s="4"/>
      <c r="CA481" s="4"/>
      <c r="CB481" s="4"/>
      <c r="CC481" s="4"/>
      <c r="CD481" s="4"/>
      <c r="CE481" s="4"/>
      <c r="CF481" s="4"/>
      <c r="CG481" s="4"/>
      <c r="CH481" s="4"/>
      <c r="CI481" s="4"/>
      <c r="CJ481" s="4"/>
      <c r="CK481" s="4"/>
      <c r="CL481" s="4"/>
      <c r="CM481" s="4"/>
      <c r="CN481" s="4"/>
      <c r="CO481" s="4"/>
      <c r="CP481" s="4"/>
      <c r="CQ481" s="4"/>
      <c r="CR481" s="4"/>
      <c r="CS481" s="4"/>
      <c r="CT481" s="4"/>
      <c r="CU481" s="4"/>
      <c r="CV481" s="4"/>
      <c r="CW481" s="4"/>
      <c r="CX481" s="4"/>
      <c r="CY481" s="4"/>
      <c r="CZ481" s="4"/>
      <c r="DA481" s="4"/>
      <c r="DB481" s="4"/>
      <c r="DC481" s="4"/>
      <c r="DD481" s="4"/>
      <c r="DE481" s="4"/>
      <c r="DF481" s="4"/>
      <c r="DG481" s="4"/>
      <c r="DH481" s="4"/>
      <c r="DI481" s="4"/>
      <c r="DJ481" s="4"/>
      <c r="DK481" s="4"/>
      <c r="DL481" s="4"/>
      <c r="DM481" s="4"/>
      <c r="DN481" s="4"/>
      <c r="DO481" s="4"/>
      <c r="DP481" s="4"/>
      <c r="DQ481" s="4"/>
      <c r="DR481" s="4"/>
      <c r="DS481" s="4"/>
      <c r="DT481" s="4"/>
      <c r="DU481" s="4"/>
      <c r="DV481" s="4"/>
      <c r="DW481" s="4"/>
      <c r="DX481" s="4"/>
      <c r="DY481" s="4"/>
      <c r="DZ481" s="4"/>
      <c r="EA481" s="4"/>
      <c r="EB481" s="4"/>
      <c r="EC481" s="4"/>
      <c r="ED481" s="4"/>
      <c r="EE481" s="4"/>
      <c r="EF481" s="4"/>
      <c r="EG481" s="4"/>
      <c r="EH481" s="4"/>
      <c r="EI481" s="4"/>
      <c r="EJ481" s="4"/>
      <c r="EK481" s="4"/>
      <c r="EL481" s="4"/>
      <c r="EM481" s="4"/>
      <c r="EN481" s="4"/>
      <c r="EO481" s="4"/>
      <c r="EP481" s="4"/>
      <c r="EQ481" s="4"/>
      <c r="ER481" s="4"/>
      <c r="ES481" s="4"/>
      <c r="ET481" s="4"/>
      <c r="EU481" s="4"/>
      <c r="EV481" s="4"/>
      <c r="EW481" s="4"/>
      <c r="EX481" s="4"/>
      <c r="EY481" s="4"/>
      <c r="EZ481" s="4"/>
      <c r="FA481" s="4"/>
      <c r="FB481" s="4"/>
      <c r="FC481" s="4"/>
    </row>
    <row r="482" spans="1:159" ht="15" customHeight="1">
      <c r="A482" s="6">
        <v>7</v>
      </c>
      <c r="B482" s="41" t="str">
        <f>VLOOKUP(Ruimtestaat[[#This Row],[Code]],Locaties[[Code]:[Locatie]],2,FALSE)</f>
        <v>Calvijn</v>
      </c>
      <c r="C482" s="41" t="str">
        <f>VLOOKUP(Ruimtestaat[[#This Row],[Code]],Locaties[#All],3,FALSE)</f>
        <v>Bellefleur 2</v>
      </c>
      <c r="D482" s="41" t="str">
        <f>VLOOKUP(Ruimtestaat[[#This Row],[Code]],Locaties[#All],4,FALSE)</f>
        <v>Hardinxveld-Giessendam</v>
      </c>
      <c r="E482" s="32"/>
      <c r="F482" s="32" t="s">
        <v>121</v>
      </c>
      <c r="G482" s="126" t="s">
        <v>297</v>
      </c>
      <c r="H482" s="42" t="s">
        <v>298</v>
      </c>
      <c r="I482" s="6">
        <v>1</v>
      </c>
      <c r="J482" s="42" t="str">
        <f>VLOOKUP(Ruimtestaat[[#This Row],[Ruimte code]],Ruimtegroepen[[#All],[Code]:[Ruimte omschrijving]],2,FALSE)</f>
        <v>Magazijnen/bergingen</v>
      </c>
      <c r="K482" s="32" t="s">
        <v>18</v>
      </c>
      <c r="L482" s="34" t="s">
        <v>124</v>
      </c>
      <c r="M482" s="124">
        <v>10.5</v>
      </c>
      <c r="N482" s="32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  <c r="BO482" s="4"/>
      <c r="BP482" s="4"/>
      <c r="BQ482" s="4"/>
      <c r="BR482" s="4"/>
      <c r="BS482" s="4"/>
      <c r="BT482" s="4"/>
      <c r="BU482" s="4"/>
      <c r="BV482" s="4"/>
      <c r="BW482" s="4"/>
      <c r="BX482" s="4"/>
      <c r="BY482" s="4"/>
      <c r="BZ482" s="4"/>
      <c r="CA482" s="4"/>
      <c r="CB482" s="4"/>
      <c r="CC482" s="4"/>
      <c r="CD482" s="4"/>
      <c r="CE482" s="4"/>
      <c r="CF482" s="4"/>
      <c r="CG482" s="4"/>
      <c r="CH482" s="4"/>
      <c r="CI482" s="4"/>
      <c r="CJ482" s="4"/>
      <c r="CK482" s="4"/>
      <c r="CL482" s="4"/>
      <c r="CM482" s="4"/>
      <c r="CN482" s="4"/>
      <c r="CO482" s="4"/>
      <c r="CP482" s="4"/>
      <c r="CQ482" s="4"/>
      <c r="CR482" s="4"/>
      <c r="CS482" s="4"/>
      <c r="CT482" s="4"/>
      <c r="CU482" s="4"/>
      <c r="CV482" s="4"/>
      <c r="CW482" s="4"/>
      <c r="CX482" s="4"/>
      <c r="CY482" s="4"/>
      <c r="CZ482" s="4"/>
      <c r="DA482" s="4"/>
      <c r="DB482" s="4"/>
      <c r="DC482" s="4"/>
      <c r="DD482" s="4"/>
      <c r="DE482" s="4"/>
      <c r="DF482" s="4"/>
      <c r="DG482" s="4"/>
      <c r="DH482" s="4"/>
      <c r="DI482" s="4"/>
      <c r="DJ482" s="4"/>
      <c r="DK482" s="4"/>
      <c r="DL482" s="4"/>
      <c r="DM482" s="4"/>
      <c r="DN482" s="4"/>
      <c r="DO482" s="4"/>
      <c r="DP482" s="4"/>
      <c r="DQ482" s="4"/>
      <c r="DR482" s="4"/>
      <c r="DS482" s="4"/>
      <c r="DT482" s="4"/>
      <c r="DU482" s="4"/>
      <c r="DV482" s="4"/>
      <c r="DW482" s="4"/>
      <c r="DX482" s="4"/>
      <c r="DY482" s="4"/>
      <c r="DZ482" s="4"/>
      <c r="EA482" s="4"/>
      <c r="EB482" s="4"/>
      <c r="EC482" s="4"/>
      <c r="ED482" s="4"/>
      <c r="EE482" s="4"/>
      <c r="EF482" s="4"/>
      <c r="EG482" s="4"/>
      <c r="EH482" s="4"/>
      <c r="EI482" s="4"/>
      <c r="EJ482" s="4"/>
      <c r="EK482" s="4"/>
      <c r="EL482" s="4"/>
      <c r="EM482" s="4"/>
      <c r="EN482" s="4"/>
      <c r="EO482" s="4"/>
      <c r="EP482" s="4"/>
      <c r="EQ482" s="4"/>
      <c r="ER482" s="4"/>
      <c r="ES482" s="4"/>
      <c r="ET482" s="4"/>
      <c r="EU482" s="4"/>
      <c r="EV482" s="4"/>
      <c r="EW482" s="4"/>
      <c r="EX482" s="4"/>
      <c r="EY482" s="4"/>
      <c r="EZ482" s="4"/>
      <c r="FA482" s="4"/>
      <c r="FB482" s="4"/>
      <c r="FC482" s="4"/>
    </row>
    <row r="483" spans="1:159" ht="15" customHeight="1">
      <c r="A483" s="6">
        <v>7</v>
      </c>
      <c r="B483" s="41" t="str">
        <f>VLOOKUP(Ruimtestaat[[#This Row],[Code]],Locaties[[Code]:[Locatie]],2,FALSE)</f>
        <v>Calvijn</v>
      </c>
      <c r="C483" s="41" t="str">
        <f>VLOOKUP(Ruimtestaat[[#This Row],[Code]],Locaties[#All],3,FALSE)</f>
        <v>Bellefleur 2</v>
      </c>
      <c r="D483" s="41" t="str">
        <f>VLOOKUP(Ruimtestaat[[#This Row],[Code]],Locaties[#All],4,FALSE)</f>
        <v>Hardinxveld-Giessendam</v>
      </c>
      <c r="E483" s="32"/>
      <c r="F483" s="32" t="s">
        <v>121</v>
      </c>
      <c r="G483" s="126"/>
      <c r="H483" s="42" t="s">
        <v>180</v>
      </c>
      <c r="I483" s="6">
        <v>15</v>
      </c>
      <c r="J483" s="42" t="str">
        <f>VLOOKUP(Ruimtestaat[[#This Row],[Ruimte code]],Ruimtegroepen[[#All],[Code]:[Ruimte omschrijving]],2,FALSE)</f>
        <v>Keuken/pantry</v>
      </c>
      <c r="K483" s="32" t="s">
        <v>19</v>
      </c>
      <c r="L483" s="34" t="s">
        <v>237</v>
      </c>
      <c r="M483" s="124">
        <v>24</v>
      </c>
      <c r="N483" s="125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  <c r="BO483" s="4"/>
      <c r="BP483" s="4"/>
      <c r="BQ483" s="4"/>
      <c r="BR483" s="4"/>
      <c r="BS483" s="4"/>
      <c r="BT483" s="4"/>
      <c r="BU483" s="4"/>
      <c r="BV483" s="4"/>
      <c r="BW483" s="4"/>
      <c r="BX483" s="4"/>
      <c r="BY483" s="4"/>
      <c r="BZ483" s="4"/>
      <c r="CA483" s="4"/>
      <c r="CB483" s="4"/>
      <c r="CC483" s="4"/>
      <c r="CD483" s="4"/>
      <c r="CE483" s="4"/>
      <c r="CF483" s="4"/>
      <c r="CG483" s="4"/>
      <c r="CH483" s="4"/>
      <c r="CI483" s="4"/>
      <c r="CJ483" s="4"/>
      <c r="CK483" s="4"/>
      <c r="CL483" s="4"/>
      <c r="CM483" s="4"/>
      <c r="CN483" s="4"/>
      <c r="CO483" s="4"/>
      <c r="CP483" s="4"/>
      <c r="CQ483" s="4"/>
      <c r="CR483" s="4"/>
      <c r="CS483" s="4"/>
      <c r="CT483" s="4"/>
      <c r="CU483" s="4"/>
      <c r="CV483" s="4"/>
      <c r="CW483" s="4"/>
      <c r="CX483" s="4"/>
      <c r="CY483" s="4"/>
      <c r="CZ483" s="4"/>
      <c r="DA483" s="4"/>
      <c r="DB483" s="4"/>
      <c r="DC483" s="4"/>
      <c r="DD483" s="4"/>
      <c r="DE483" s="4"/>
      <c r="DF483" s="4"/>
      <c r="DG483" s="4"/>
      <c r="DH483" s="4"/>
      <c r="DI483" s="4"/>
      <c r="DJ483" s="4"/>
      <c r="DK483" s="4"/>
      <c r="DL483" s="4"/>
      <c r="DM483" s="4"/>
      <c r="DN483" s="4"/>
      <c r="DO483" s="4"/>
      <c r="DP483" s="4"/>
      <c r="DQ483" s="4"/>
      <c r="DR483" s="4"/>
      <c r="DS483" s="4"/>
      <c r="DT483" s="4"/>
      <c r="DU483" s="4"/>
      <c r="DV483" s="4"/>
      <c r="DW483" s="4"/>
      <c r="DX483" s="4"/>
      <c r="DY483" s="4"/>
      <c r="DZ483" s="4"/>
      <c r="EA483" s="4"/>
      <c r="EB483" s="4"/>
      <c r="EC483" s="4"/>
      <c r="ED483" s="4"/>
      <c r="EE483" s="4"/>
      <c r="EF483" s="4"/>
      <c r="EG483" s="4"/>
      <c r="EH483" s="4"/>
      <c r="EI483" s="4"/>
      <c r="EJ483" s="4"/>
      <c r="EK483" s="4"/>
      <c r="EL483" s="4"/>
      <c r="EM483" s="4"/>
      <c r="EN483" s="4"/>
      <c r="EO483" s="4"/>
      <c r="EP483" s="4"/>
      <c r="EQ483" s="4"/>
      <c r="ER483" s="4"/>
      <c r="ES483" s="4"/>
      <c r="ET483" s="4"/>
      <c r="EU483" s="4"/>
      <c r="EV483" s="4"/>
      <c r="EW483" s="4"/>
      <c r="EX483" s="4"/>
      <c r="EY483" s="4"/>
      <c r="EZ483" s="4"/>
      <c r="FA483" s="4"/>
      <c r="FB483" s="4"/>
      <c r="FC483" s="4"/>
    </row>
    <row r="484" spans="1:159" ht="15" customHeight="1">
      <c r="A484" s="6">
        <v>7</v>
      </c>
      <c r="B484" s="41" t="str">
        <f>VLOOKUP(Ruimtestaat[[#This Row],[Code]],Locaties[[Code]:[Locatie]],2,FALSE)</f>
        <v>Calvijn</v>
      </c>
      <c r="C484" s="41" t="str">
        <f>VLOOKUP(Ruimtestaat[[#This Row],[Code]],Locaties[#All],3,FALSE)</f>
        <v>Bellefleur 2</v>
      </c>
      <c r="D484" s="41" t="str">
        <f>VLOOKUP(Ruimtestaat[[#This Row],[Code]],Locaties[#All],4,FALSE)</f>
        <v>Hardinxveld-Giessendam</v>
      </c>
      <c r="E484" s="32"/>
      <c r="F484" s="32" t="s">
        <v>121</v>
      </c>
      <c r="G484" s="126"/>
      <c r="H484" s="42" t="s">
        <v>8</v>
      </c>
      <c r="I484" s="6">
        <v>7</v>
      </c>
      <c r="J484" s="42" t="str">
        <f>VLOOKUP(Ruimtestaat[[#This Row],[Ruimte code]],Ruimtegroepen[[#All],[Code]:[Ruimte omschrijving]],2,FALSE)</f>
        <v>Entree</v>
      </c>
      <c r="K484" s="32" t="s">
        <v>17</v>
      </c>
      <c r="L484" s="34" t="s">
        <v>6</v>
      </c>
      <c r="M484" s="124">
        <v>10.6</v>
      </c>
      <c r="N484" s="125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  <c r="BO484" s="4"/>
      <c r="BP484" s="4"/>
      <c r="BQ484" s="4"/>
      <c r="BR484" s="4"/>
      <c r="BS484" s="4"/>
      <c r="BT484" s="4"/>
      <c r="BU484" s="4"/>
      <c r="BV484" s="4"/>
      <c r="BW484" s="4"/>
      <c r="BX484" s="4"/>
      <c r="BY484" s="4"/>
      <c r="BZ484" s="4"/>
      <c r="CA484" s="4"/>
      <c r="CB484" s="4"/>
      <c r="CC484" s="4"/>
      <c r="CD484" s="4"/>
      <c r="CE484" s="4"/>
      <c r="CF484" s="4"/>
      <c r="CG484" s="4"/>
      <c r="CH484" s="4"/>
      <c r="CI484" s="4"/>
      <c r="CJ484" s="4"/>
      <c r="CK484" s="4"/>
      <c r="CL484" s="4"/>
      <c r="CM484" s="4"/>
      <c r="CN484" s="4"/>
      <c r="CO484" s="4"/>
      <c r="CP484" s="4"/>
      <c r="CQ484" s="4"/>
      <c r="CR484" s="4"/>
      <c r="CS484" s="4"/>
      <c r="CT484" s="4"/>
      <c r="CU484" s="4"/>
      <c r="CV484" s="4"/>
      <c r="CW484" s="4"/>
      <c r="CX484" s="4"/>
      <c r="CY484" s="4"/>
      <c r="CZ484" s="4"/>
      <c r="DA484" s="4"/>
      <c r="DB484" s="4"/>
      <c r="DC484" s="4"/>
      <c r="DD484" s="4"/>
      <c r="DE484" s="4"/>
      <c r="DF484" s="4"/>
      <c r="DG484" s="4"/>
      <c r="DH484" s="4"/>
      <c r="DI484" s="4"/>
      <c r="DJ484" s="4"/>
      <c r="DK484" s="4"/>
      <c r="DL484" s="4"/>
      <c r="DM484" s="4"/>
      <c r="DN484" s="4"/>
      <c r="DO484" s="4"/>
      <c r="DP484" s="4"/>
      <c r="DQ484" s="4"/>
      <c r="DR484" s="4"/>
      <c r="DS484" s="4"/>
      <c r="DT484" s="4"/>
      <c r="DU484" s="4"/>
      <c r="DV484" s="4"/>
      <c r="DW484" s="4"/>
      <c r="DX484" s="4"/>
      <c r="DY484" s="4"/>
      <c r="DZ484" s="4"/>
      <c r="EA484" s="4"/>
      <c r="EB484" s="4"/>
      <c r="EC484" s="4"/>
      <c r="ED484" s="4"/>
      <c r="EE484" s="4"/>
      <c r="EF484" s="4"/>
      <c r="EG484" s="4"/>
      <c r="EH484" s="4"/>
      <c r="EI484" s="4"/>
      <c r="EJ484" s="4"/>
      <c r="EK484" s="4"/>
      <c r="EL484" s="4"/>
      <c r="EM484" s="4"/>
      <c r="EN484" s="4"/>
      <c r="EO484" s="4"/>
      <c r="EP484" s="4"/>
      <c r="EQ484" s="4"/>
      <c r="ER484" s="4"/>
      <c r="ES484" s="4"/>
      <c r="ET484" s="4"/>
      <c r="EU484" s="4"/>
      <c r="EV484" s="4"/>
      <c r="EW484" s="4"/>
      <c r="EX484" s="4"/>
      <c r="EY484" s="4"/>
      <c r="EZ484" s="4"/>
      <c r="FA484" s="4"/>
      <c r="FB484" s="4"/>
      <c r="FC484" s="4"/>
    </row>
    <row r="485" spans="1:159" ht="15" customHeight="1">
      <c r="A485" s="6">
        <v>7</v>
      </c>
      <c r="B485" s="41" t="str">
        <f>VLOOKUP(Ruimtestaat[[#This Row],[Code]],Locaties[[Code]:[Locatie]],2,FALSE)</f>
        <v>Calvijn</v>
      </c>
      <c r="C485" s="41" t="str">
        <f>VLOOKUP(Ruimtestaat[[#This Row],[Code]],Locaties[#All],3,FALSE)</f>
        <v>Bellefleur 2</v>
      </c>
      <c r="D485" s="41" t="str">
        <f>VLOOKUP(Ruimtestaat[[#This Row],[Code]],Locaties[#All],4,FALSE)</f>
        <v>Hardinxveld-Giessendam</v>
      </c>
      <c r="E485" s="32"/>
      <c r="F485" s="32" t="s">
        <v>121</v>
      </c>
      <c r="G485" s="126"/>
      <c r="H485" s="42" t="s">
        <v>299</v>
      </c>
      <c r="I485" s="6">
        <v>10</v>
      </c>
      <c r="J485" s="42" t="str">
        <f>VLOOKUP(Ruimtestaat[[#This Row],[Ruimte code]],Ruimtegroepen[[#All],[Code]:[Ruimte omschrijving]],2,FALSE)</f>
        <v>Trappenhuizen/lift</v>
      </c>
      <c r="K485" s="32" t="s">
        <v>19</v>
      </c>
      <c r="L485" s="34" t="s">
        <v>225</v>
      </c>
      <c r="M485" s="124">
        <v>12.6</v>
      </c>
      <c r="N485" s="32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  <c r="BO485" s="4"/>
      <c r="BP485" s="4"/>
      <c r="BQ485" s="4"/>
      <c r="BR485" s="4"/>
      <c r="BS485" s="4"/>
      <c r="BT485" s="4"/>
      <c r="BU485" s="4"/>
      <c r="BV485" s="4"/>
      <c r="BW485" s="4"/>
      <c r="BX485" s="4"/>
      <c r="BY485" s="4"/>
      <c r="BZ485" s="4"/>
      <c r="CA485" s="4"/>
      <c r="CB485" s="4"/>
      <c r="CC485" s="4"/>
      <c r="CD485" s="4"/>
      <c r="CE485" s="4"/>
      <c r="CF485" s="4"/>
      <c r="CG485" s="4"/>
      <c r="CH485" s="4"/>
      <c r="CI485" s="4"/>
      <c r="CJ485" s="4"/>
      <c r="CK485" s="4"/>
      <c r="CL485" s="4"/>
      <c r="CM485" s="4"/>
      <c r="CN485" s="4"/>
      <c r="CO485" s="4"/>
      <c r="CP485" s="4"/>
      <c r="CQ485" s="4"/>
      <c r="CR485" s="4"/>
      <c r="CS485" s="4"/>
      <c r="CT485" s="4"/>
      <c r="CU485" s="4"/>
      <c r="CV485" s="4"/>
      <c r="CW485" s="4"/>
      <c r="CX485" s="4"/>
      <c r="CY485" s="4"/>
      <c r="CZ485" s="4"/>
      <c r="DA485" s="4"/>
      <c r="DB485" s="4"/>
      <c r="DC485" s="4"/>
      <c r="DD485" s="4"/>
      <c r="DE485" s="4"/>
      <c r="DF485" s="4"/>
      <c r="DG485" s="4"/>
      <c r="DH485" s="4"/>
      <c r="DI485" s="4"/>
      <c r="DJ485" s="4"/>
      <c r="DK485" s="4"/>
      <c r="DL485" s="4"/>
      <c r="DM485" s="4"/>
      <c r="DN485" s="4"/>
      <c r="DO485" s="4"/>
      <c r="DP485" s="4"/>
      <c r="DQ485" s="4"/>
      <c r="DR485" s="4"/>
      <c r="DS485" s="4"/>
      <c r="DT485" s="4"/>
      <c r="DU485" s="4"/>
      <c r="DV485" s="4"/>
      <c r="DW485" s="4"/>
      <c r="DX485" s="4"/>
      <c r="DY485" s="4"/>
      <c r="DZ485" s="4"/>
      <c r="EA485" s="4"/>
      <c r="EB485" s="4"/>
      <c r="EC485" s="4"/>
      <c r="ED485" s="4"/>
      <c r="EE485" s="4"/>
      <c r="EF485" s="4"/>
      <c r="EG485" s="4"/>
      <c r="EH485" s="4"/>
      <c r="EI485" s="4"/>
      <c r="EJ485" s="4"/>
      <c r="EK485" s="4"/>
      <c r="EL485" s="4"/>
      <c r="EM485" s="4"/>
      <c r="EN485" s="4"/>
      <c r="EO485" s="4"/>
      <c r="EP485" s="4"/>
      <c r="EQ485" s="4"/>
      <c r="ER485" s="4"/>
      <c r="ES485" s="4"/>
      <c r="ET485" s="4"/>
      <c r="EU485" s="4"/>
      <c r="EV485" s="4"/>
      <c r="EW485" s="4"/>
      <c r="EX485" s="4"/>
      <c r="EY485" s="4"/>
      <c r="EZ485" s="4"/>
      <c r="FA485" s="4"/>
      <c r="FB485" s="4"/>
      <c r="FC485" s="4"/>
    </row>
    <row r="486" spans="1:159" ht="15" customHeight="1">
      <c r="A486" s="6">
        <v>7</v>
      </c>
      <c r="B486" s="41" t="str">
        <f>VLOOKUP(Ruimtestaat[[#This Row],[Code]],Locaties[[Code]:[Locatie]],2,FALSE)</f>
        <v>Calvijn</v>
      </c>
      <c r="C486" s="41" t="str">
        <f>VLOOKUP(Ruimtestaat[[#This Row],[Code]],Locaties[#All],3,FALSE)</f>
        <v>Bellefleur 2</v>
      </c>
      <c r="D486" s="41" t="str">
        <f>VLOOKUP(Ruimtestaat[[#This Row],[Code]],Locaties[#All],4,FALSE)</f>
        <v>Hardinxveld-Giessendam</v>
      </c>
      <c r="E486" s="32"/>
      <c r="F486" s="32" t="s">
        <v>121</v>
      </c>
      <c r="G486" s="126"/>
      <c r="H486" s="42" t="s">
        <v>300</v>
      </c>
      <c r="I486" s="6">
        <v>9</v>
      </c>
      <c r="J486" s="42" t="str">
        <f>VLOOKUP(Ruimtestaat[[#This Row],[Ruimte code]],Ruimtegroepen[[#All],[Code]:[Ruimte omschrijving]],2,FALSE)</f>
        <v>Bibliotheek/OLC</v>
      </c>
      <c r="K486" s="32" t="s">
        <v>20</v>
      </c>
      <c r="L486" s="34" t="s">
        <v>29</v>
      </c>
      <c r="M486" s="124">
        <v>60.2</v>
      </c>
      <c r="N486" s="125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  <c r="BO486" s="4"/>
      <c r="BP486" s="4"/>
      <c r="BQ486" s="4"/>
      <c r="BR486" s="4"/>
      <c r="BS486" s="4"/>
      <c r="BT486" s="4"/>
      <c r="BU486" s="4"/>
      <c r="BV486" s="4"/>
      <c r="BW486" s="4"/>
      <c r="BX486" s="4"/>
      <c r="BY486" s="4"/>
      <c r="BZ486" s="4"/>
      <c r="CA486" s="4"/>
      <c r="CB486" s="4"/>
      <c r="CC486" s="4"/>
      <c r="CD486" s="4"/>
      <c r="CE486" s="4"/>
      <c r="CF486" s="4"/>
      <c r="CG486" s="4"/>
      <c r="CH486" s="4"/>
      <c r="CI486" s="4"/>
      <c r="CJ486" s="4"/>
      <c r="CK486" s="4"/>
      <c r="CL486" s="4"/>
      <c r="CM486" s="4"/>
      <c r="CN486" s="4"/>
      <c r="CO486" s="4"/>
      <c r="CP486" s="4"/>
      <c r="CQ486" s="4"/>
      <c r="CR486" s="4"/>
      <c r="CS486" s="4"/>
      <c r="CT486" s="4"/>
      <c r="CU486" s="4"/>
      <c r="CV486" s="4"/>
      <c r="CW486" s="4"/>
      <c r="CX486" s="4"/>
      <c r="CY486" s="4"/>
      <c r="CZ486" s="4"/>
      <c r="DA486" s="4"/>
      <c r="DB486" s="4"/>
      <c r="DC486" s="4"/>
      <c r="DD486" s="4"/>
      <c r="DE486" s="4"/>
      <c r="DF486" s="4"/>
      <c r="DG486" s="4"/>
      <c r="DH486" s="4"/>
      <c r="DI486" s="4"/>
      <c r="DJ486" s="4"/>
      <c r="DK486" s="4"/>
      <c r="DL486" s="4"/>
      <c r="DM486" s="4"/>
      <c r="DN486" s="4"/>
      <c r="DO486" s="4"/>
      <c r="DP486" s="4"/>
      <c r="DQ486" s="4"/>
      <c r="DR486" s="4"/>
      <c r="DS486" s="4"/>
      <c r="DT486" s="4"/>
      <c r="DU486" s="4"/>
      <c r="DV486" s="4"/>
      <c r="DW486" s="4"/>
      <c r="DX486" s="4"/>
      <c r="DY486" s="4"/>
      <c r="DZ486" s="4"/>
      <c r="EA486" s="4"/>
      <c r="EB486" s="4"/>
      <c r="EC486" s="4"/>
      <c r="ED486" s="4"/>
      <c r="EE486" s="4"/>
      <c r="EF486" s="4"/>
      <c r="EG486" s="4"/>
      <c r="EH486" s="4"/>
      <c r="EI486" s="4"/>
      <c r="EJ486" s="4"/>
      <c r="EK486" s="4"/>
      <c r="EL486" s="4"/>
      <c r="EM486" s="4"/>
      <c r="EN486" s="4"/>
      <c r="EO486" s="4"/>
      <c r="EP486" s="4"/>
      <c r="EQ486" s="4"/>
      <c r="ER486" s="4"/>
      <c r="ES486" s="4"/>
      <c r="ET486" s="4"/>
      <c r="EU486" s="4"/>
      <c r="EV486" s="4"/>
      <c r="EW486" s="4"/>
      <c r="EX486" s="4"/>
      <c r="EY486" s="4"/>
      <c r="EZ486" s="4"/>
      <c r="FA486" s="4"/>
      <c r="FB486" s="4"/>
      <c r="FC486" s="4"/>
    </row>
    <row r="487" spans="1:159" ht="15" customHeight="1">
      <c r="A487" s="6">
        <v>7</v>
      </c>
      <c r="B487" s="41" t="str">
        <f>VLOOKUP(Ruimtestaat[[#This Row],[Code]],Locaties[[Code]:[Locatie]],2,FALSE)</f>
        <v>Calvijn</v>
      </c>
      <c r="C487" s="41" t="str">
        <f>VLOOKUP(Ruimtestaat[[#This Row],[Code]],Locaties[#All],3,FALSE)</f>
        <v>Bellefleur 2</v>
      </c>
      <c r="D487" s="41" t="str">
        <f>VLOOKUP(Ruimtestaat[[#This Row],[Code]],Locaties[#All],4,FALSE)</f>
        <v>Hardinxveld-Giessendam</v>
      </c>
      <c r="E487" s="32"/>
      <c r="F487" s="32" t="s">
        <v>121</v>
      </c>
      <c r="G487" s="126"/>
      <c r="H487" s="42" t="s">
        <v>301</v>
      </c>
      <c r="I487" s="6">
        <v>9</v>
      </c>
      <c r="J487" s="42" t="str">
        <f>VLOOKUP(Ruimtestaat[[#This Row],[Ruimte code]],Ruimtegroepen[[#All],[Code]:[Ruimte omschrijving]],2,FALSE)</f>
        <v>Bibliotheek/OLC</v>
      </c>
      <c r="K487" s="32" t="s">
        <v>19</v>
      </c>
      <c r="L487" s="34" t="s">
        <v>225</v>
      </c>
      <c r="M487" s="124">
        <v>202.8</v>
      </c>
      <c r="N487" s="125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  <c r="BO487" s="4"/>
      <c r="BP487" s="4"/>
      <c r="BQ487" s="4"/>
      <c r="BR487" s="4"/>
      <c r="BS487" s="4"/>
      <c r="BT487" s="4"/>
      <c r="BU487" s="4"/>
      <c r="BV487" s="4"/>
      <c r="BW487" s="4"/>
      <c r="BX487" s="4"/>
      <c r="BY487" s="4"/>
      <c r="BZ487" s="4"/>
      <c r="CA487" s="4"/>
      <c r="CB487" s="4"/>
      <c r="CC487" s="4"/>
      <c r="CD487" s="4"/>
      <c r="CE487" s="4"/>
      <c r="CF487" s="4"/>
      <c r="CG487" s="4"/>
      <c r="CH487" s="4"/>
      <c r="CI487" s="4"/>
      <c r="CJ487" s="4"/>
      <c r="CK487" s="4"/>
      <c r="CL487" s="4"/>
      <c r="CM487" s="4"/>
      <c r="CN487" s="4"/>
      <c r="CO487" s="4"/>
      <c r="CP487" s="4"/>
      <c r="CQ487" s="4"/>
      <c r="CR487" s="4"/>
      <c r="CS487" s="4"/>
      <c r="CT487" s="4"/>
      <c r="CU487" s="4"/>
      <c r="CV487" s="4"/>
      <c r="CW487" s="4"/>
      <c r="CX487" s="4"/>
      <c r="CY487" s="4"/>
      <c r="CZ487" s="4"/>
      <c r="DA487" s="4"/>
      <c r="DB487" s="4"/>
      <c r="DC487" s="4"/>
      <c r="DD487" s="4"/>
      <c r="DE487" s="4"/>
      <c r="DF487" s="4"/>
      <c r="DG487" s="4"/>
      <c r="DH487" s="4"/>
      <c r="DI487" s="4"/>
      <c r="DJ487" s="4"/>
      <c r="DK487" s="4"/>
      <c r="DL487" s="4"/>
      <c r="DM487" s="4"/>
      <c r="DN487" s="4"/>
      <c r="DO487" s="4"/>
      <c r="DP487" s="4"/>
      <c r="DQ487" s="4"/>
      <c r="DR487" s="4"/>
      <c r="DS487" s="4"/>
      <c r="DT487" s="4"/>
      <c r="DU487" s="4"/>
      <c r="DV487" s="4"/>
      <c r="DW487" s="4"/>
      <c r="DX487" s="4"/>
      <c r="DY487" s="4"/>
      <c r="DZ487" s="4"/>
      <c r="EA487" s="4"/>
      <c r="EB487" s="4"/>
      <c r="EC487" s="4"/>
      <c r="ED487" s="4"/>
      <c r="EE487" s="4"/>
      <c r="EF487" s="4"/>
      <c r="EG487" s="4"/>
      <c r="EH487" s="4"/>
      <c r="EI487" s="4"/>
      <c r="EJ487" s="4"/>
      <c r="EK487" s="4"/>
      <c r="EL487" s="4"/>
      <c r="EM487" s="4"/>
      <c r="EN487" s="4"/>
      <c r="EO487" s="4"/>
      <c r="EP487" s="4"/>
      <c r="EQ487" s="4"/>
      <c r="ER487" s="4"/>
      <c r="ES487" s="4"/>
      <c r="ET487" s="4"/>
      <c r="EU487" s="4"/>
      <c r="EV487" s="4"/>
      <c r="EW487" s="4"/>
      <c r="EX487" s="4"/>
      <c r="EY487" s="4"/>
      <c r="EZ487" s="4"/>
      <c r="FA487" s="4"/>
      <c r="FB487" s="4"/>
      <c r="FC487" s="4"/>
    </row>
    <row r="488" spans="1:159" ht="15" customHeight="1">
      <c r="A488" s="6">
        <v>7</v>
      </c>
      <c r="B488" s="41" t="str">
        <f>VLOOKUP(Ruimtestaat[[#This Row],[Code]],Locaties[[Code]:[Locatie]],2,FALSE)</f>
        <v>Calvijn</v>
      </c>
      <c r="C488" s="41" t="str">
        <f>VLOOKUP(Ruimtestaat[[#This Row],[Code]],Locaties[#All],3,FALSE)</f>
        <v>Bellefleur 2</v>
      </c>
      <c r="D488" s="41" t="str">
        <f>VLOOKUP(Ruimtestaat[[#This Row],[Code]],Locaties[#All],4,FALSE)</f>
        <v>Hardinxveld-Giessendam</v>
      </c>
      <c r="E488" s="32"/>
      <c r="F488" s="32" t="s">
        <v>121</v>
      </c>
      <c r="G488" s="126"/>
      <c r="H488" s="42" t="s">
        <v>303</v>
      </c>
      <c r="I488" s="6">
        <v>16</v>
      </c>
      <c r="J488" s="42" t="str">
        <f>VLOOKUP(Ruimtestaat[[#This Row],[Ruimte code]],Ruimtegroepen[[#All],[Code]:[Ruimte omschrijving]],2,FALSE)</f>
        <v>Leslokalen</v>
      </c>
      <c r="K488" s="32" t="s">
        <v>18</v>
      </c>
      <c r="L488" s="34" t="s">
        <v>124</v>
      </c>
      <c r="M488" s="124">
        <v>13.9</v>
      </c>
      <c r="N488" s="32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  <c r="BO488" s="4"/>
      <c r="BP488" s="4"/>
      <c r="BQ488" s="4"/>
      <c r="BR488" s="4"/>
      <c r="BS488" s="4"/>
      <c r="BT488" s="4"/>
      <c r="BU488" s="4"/>
      <c r="BV488" s="4"/>
      <c r="BW488" s="4"/>
      <c r="BX488" s="4"/>
      <c r="BY488" s="4"/>
      <c r="BZ488" s="4"/>
      <c r="CA488" s="4"/>
      <c r="CB488" s="4"/>
      <c r="CC488" s="4"/>
      <c r="CD488" s="4"/>
      <c r="CE488" s="4"/>
      <c r="CF488" s="4"/>
      <c r="CG488" s="4"/>
      <c r="CH488" s="4"/>
      <c r="CI488" s="4"/>
      <c r="CJ488" s="4"/>
      <c r="CK488" s="4"/>
      <c r="CL488" s="4"/>
      <c r="CM488" s="4"/>
      <c r="CN488" s="4"/>
      <c r="CO488" s="4"/>
      <c r="CP488" s="4"/>
      <c r="CQ488" s="4"/>
      <c r="CR488" s="4"/>
      <c r="CS488" s="4"/>
      <c r="CT488" s="4"/>
      <c r="CU488" s="4"/>
      <c r="CV488" s="4"/>
      <c r="CW488" s="4"/>
      <c r="CX488" s="4"/>
      <c r="CY488" s="4"/>
      <c r="CZ488" s="4"/>
      <c r="DA488" s="4"/>
      <c r="DB488" s="4"/>
      <c r="DC488" s="4"/>
      <c r="DD488" s="4"/>
      <c r="DE488" s="4"/>
      <c r="DF488" s="4"/>
      <c r="DG488" s="4"/>
      <c r="DH488" s="4"/>
      <c r="DI488" s="4"/>
      <c r="DJ488" s="4"/>
      <c r="DK488" s="4"/>
      <c r="DL488" s="4"/>
      <c r="DM488" s="4"/>
      <c r="DN488" s="4"/>
      <c r="DO488" s="4"/>
      <c r="DP488" s="4"/>
      <c r="DQ488" s="4"/>
      <c r="DR488" s="4"/>
      <c r="DS488" s="4"/>
      <c r="DT488" s="4"/>
      <c r="DU488" s="4"/>
      <c r="DV488" s="4"/>
      <c r="DW488" s="4"/>
      <c r="DX488" s="4"/>
      <c r="DY488" s="4"/>
      <c r="DZ488" s="4"/>
      <c r="EA488" s="4"/>
      <c r="EB488" s="4"/>
      <c r="EC488" s="4"/>
      <c r="ED488" s="4"/>
      <c r="EE488" s="4"/>
      <c r="EF488" s="4"/>
      <c r="EG488" s="4"/>
      <c r="EH488" s="4"/>
      <c r="EI488" s="4"/>
      <c r="EJ488" s="4"/>
      <c r="EK488" s="4"/>
      <c r="EL488" s="4"/>
      <c r="EM488" s="4"/>
      <c r="EN488" s="4"/>
      <c r="EO488" s="4"/>
      <c r="EP488" s="4"/>
      <c r="EQ488" s="4"/>
      <c r="ER488" s="4"/>
      <c r="ES488" s="4"/>
      <c r="ET488" s="4"/>
      <c r="EU488" s="4"/>
      <c r="EV488" s="4"/>
      <c r="EW488" s="4"/>
      <c r="EX488" s="4"/>
      <c r="EY488" s="4"/>
      <c r="EZ488" s="4"/>
      <c r="FA488" s="4"/>
      <c r="FB488" s="4"/>
      <c r="FC488" s="4"/>
    </row>
    <row r="489" spans="1:159" ht="15" customHeight="1">
      <c r="A489" s="6">
        <v>7</v>
      </c>
      <c r="B489" s="41" t="str">
        <f>VLOOKUP(Ruimtestaat[[#This Row],[Code]],Locaties[[Code]:[Locatie]],2,FALSE)</f>
        <v>Calvijn</v>
      </c>
      <c r="C489" s="41" t="str">
        <f>VLOOKUP(Ruimtestaat[[#This Row],[Code]],Locaties[#All],3,FALSE)</f>
        <v>Bellefleur 2</v>
      </c>
      <c r="D489" s="41" t="str">
        <f>VLOOKUP(Ruimtestaat[[#This Row],[Code]],Locaties[#All],4,FALSE)</f>
        <v>Hardinxveld-Giessendam</v>
      </c>
      <c r="E489" s="32"/>
      <c r="F489" s="32" t="s">
        <v>121</v>
      </c>
      <c r="G489" s="126"/>
      <c r="H489" s="42" t="s">
        <v>302</v>
      </c>
      <c r="I489" s="6">
        <v>1</v>
      </c>
      <c r="J489" s="42" t="str">
        <f>VLOOKUP(Ruimtestaat[[#This Row],[Ruimte code]],Ruimtegroepen[[#All],[Code]:[Ruimte omschrijving]],2,FALSE)</f>
        <v>Magazijnen/bergingen</v>
      </c>
      <c r="K489" s="32" t="s">
        <v>18</v>
      </c>
      <c r="L489" s="34" t="s">
        <v>124</v>
      </c>
      <c r="M489" s="124">
        <v>3</v>
      </c>
      <c r="N489" s="125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  <c r="BO489" s="4"/>
      <c r="BP489" s="4"/>
      <c r="BQ489" s="4"/>
      <c r="BR489" s="4"/>
      <c r="BS489" s="4"/>
      <c r="BT489" s="4"/>
      <c r="BU489" s="4"/>
      <c r="BV489" s="4"/>
      <c r="BW489" s="4"/>
      <c r="BX489" s="4"/>
      <c r="BY489" s="4"/>
      <c r="BZ489" s="4"/>
      <c r="CA489" s="4"/>
      <c r="CB489" s="4"/>
      <c r="CC489" s="4"/>
      <c r="CD489" s="4"/>
      <c r="CE489" s="4"/>
      <c r="CF489" s="4"/>
      <c r="CG489" s="4"/>
      <c r="CH489" s="4"/>
      <c r="CI489" s="4"/>
      <c r="CJ489" s="4"/>
      <c r="CK489" s="4"/>
      <c r="CL489" s="4"/>
      <c r="CM489" s="4"/>
      <c r="CN489" s="4"/>
      <c r="CO489" s="4"/>
      <c r="CP489" s="4"/>
      <c r="CQ489" s="4"/>
      <c r="CR489" s="4"/>
      <c r="CS489" s="4"/>
      <c r="CT489" s="4"/>
      <c r="CU489" s="4"/>
      <c r="CV489" s="4"/>
      <c r="CW489" s="4"/>
      <c r="CX489" s="4"/>
      <c r="CY489" s="4"/>
      <c r="CZ489" s="4"/>
      <c r="DA489" s="4"/>
      <c r="DB489" s="4"/>
      <c r="DC489" s="4"/>
      <c r="DD489" s="4"/>
      <c r="DE489" s="4"/>
      <c r="DF489" s="4"/>
      <c r="DG489" s="4"/>
      <c r="DH489" s="4"/>
      <c r="DI489" s="4"/>
      <c r="DJ489" s="4"/>
      <c r="DK489" s="4"/>
      <c r="DL489" s="4"/>
      <c r="DM489" s="4"/>
      <c r="DN489" s="4"/>
      <c r="DO489" s="4"/>
      <c r="DP489" s="4"/>
      <c r="DQ489" s="4"/>
      <c r="DR489" s="4"/>
      <c r="DS489" s="4"/>
      <c r="DT489" s="4"/>
      <c r="DU489" s="4"/>
      <c r="DV489" s="4"/>
      <c r="DW489" s="4"/>
      <c r="DX489" s="4"/>
      <c r="DY489" s="4"/>
      <c r="DZ489" s="4"/>
      <c r="EA489" s="4"/>
      <c r="EB489" s="4"/>
      <c r="EC489" s="4"/>
      <c r="ED489" s="4"/>
      <c r="EE489" s="4"/>
      <c r="EF489" s="4"/>
      <c r="EG489" s="4"/>
      <c r="EH489" s="4"/>
      <c r="EI489" s="4"/>
      <c r="EJ489" s="4"/>
      <c r="EK489" s="4"/>
      <c r="EL489" s="4"/>
      <c r="EM489" s="4"/>
      <c r="EN489" s="4"/>
      <c r="EO489" s="4"/>
      <c r="EP489" s="4"/>
      <c r="EQ489" s="4"/>
      <c r="ER489" s="4"/>
      <c r="ES489" s="4"/>
      <c r="ET489" s="4"/>
      <c r="EU489" s="4"/>
      <c r="EV489" s="4"/>
      <c r="EW489" s="4"/>
      <c r="EX489" s="4"/>
      <c r="EY489" s="4"/>
      <c r="EZ489" s="4"/>
      <c r="FA489" s="4"/>
      <c r="FB489" s="4"/>
      <c r="FC489" s="4"/>
    </row>
    <row r="490" spans="1:159" ht="15" customHeight="1">
      <c r="A490" s="6">
        <v>7</v>
      </c>
      <c r="B490" s="41" t="str">
        <f>VLOOKUP(Ruimtestaat[[#This Row],[Code]],Locaties[[Code]:[Locatie]],2,FALSE)</f>
        <v>Calvijn</v>
      </c>
      <c r="C490" s="41" t="str">
        <f>VLOOKUP(Ruimtestaat[[#This Row],[Code]],Locaties[#All],3,FALSE)</f>
        <v>Bellefleur 2</v>
      </c>
      <c r="D490" s="41" t="str">
        <f>VLOOKUP(Ruimtestaat[[#This Row],[Code]],Locaties[#All],4,FALSE)</f>
        <v>Hardinxveld-Giessendam</v>
      </c>
      <c r="E490" s="32"/>
      <c r="F490" s="32" t="s">
        <v>121</v>
      </c>
      <c r="G490" s="126"/>
      <c r="H490" s="42" t="s">
        <v>304</v>
      </c>
      <c r="I490" s="6">
        <v>15</v>
      </c>
      <c r="J490" s="42" t="str">
        <f>VLOOKUP(Ruimtestaat[[#This Row],[Ruimte code]],Ruimtegroepen[[#All],[Code]:[Ruimte omschrijving]],2,FALSE)</f>
        <v>Keuken/pantry</v>
      </c>
      <c r="K490" s="32" t="s">
        <v>19</v>
      </c>
      <c r="L490" s="34" t="s">
        <v>225</v>
      </c>
      <c r="M490" s="124">
        <v>20.6</v>
      </c>
      <c r="N490" s="125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  <c r="BO490" s="4"/>
      <c r="BP490" s="4"/>
      <c r="BQ490" s="4"/>
      <c r="BR490" s="4"/>
      <c r="BS490" s="4"/>
      <c r="BT490" s="4"/>
      <c r="BU490" s="4"/>
      <c r="BV490" s="4"/>
      <c r="BW490" s="4"/>
      <c r="BX490" s="4"/>
      <c r="BY490" s="4"/>
      <c r="BZ490" s="4"/>
      <c r="CA490" s="4"/>
      <c r="CB490" s="4"/>
      <c r="CC490" s="4"/>
      <c r="CD490" s="4"/>
      <c r="CE490" s="4"/>
      <c r="CF490" s="4"/>
      <c r="CG490" s="4"/>
      <c r="CH490" s="4"/>
      <c r="CI490" s="4"/>
      <c r="CJ490" s="4"/>
      <c r="CK490" s="4"/>
      <c r="CL490" s="4"/>
      <c r="CM490" s="4"/>
      <c r="CN490" s="4"/>
      <c r="CO490" s="4"/>
      <c r="CP490" s="4"/>
      <c r="CQ490" s="4"/>
      <c r="CR490" s="4"/>
      <c r="CS490" s="4"/>
      <c r="CT490" s="4"/>
      <c r="CU490" s="4"/>
      <c r="CV490" s="4"/>
      <c r="CW490" s="4"/>
      <c r="CX490" s="4"/>
      <c r="CY490" s="4"/>
      <c r="CZ490" s="4"/>
      <c r="DA490" s="4"/>
      <c r="DB490" s="4"/>
      <c r="DC490" s="4"/>
      <c r="DD490" s="4"/>
      <c r="DE490" s="4"/>
      <c r="DF490" s="4"/>
      <c r="DG490" s="4"/>
      <c r="DH490" s="4"/>
      <c r="DI490" s="4"/>
      <c r="DJ490" s="4"/>
      <c r="DK490" s="4"/>
      <c r="DL490" s="4"/>
      <c r="DM490" s="4"/>
      <c r="DN490" s="4"/>
      <c r="DO490" s="4"/>
      <c r="DP490" s="4"/>
      <c r="DQ490" s="4"/>
      <c r="DR490" s="4"/>
      <c r="DS490" s="4"/>
      <c r="DT490" s="4"/>
      <c r="DU490" s="4"/>
      <c r="DV490" s="4"/>
      <c r="DW490" s="4"/>
      <c r="DX490" s="4"/>
      <c r="DY490" s="4"/>
      <c r="DZ490" s="4"/>
      <c r="EA490" s="4"/>
      <c r="EB490" s="4"/>
      <c r="EC490" s="4"/>
      <c r="ED490" s="4"/>
      <c r="EE490" s="4"/>
      <c r="EF490" s="4"/>
      <c r="EG490" s="4"/>
      <c r="EH490" s="4"/>
      <c r="EI490" s="4"/>
      <c r="EJ490" s="4"/>
      <c r="EK490" s="4"/>
      <c r="EL490" s="4"/>
      <c r="EM490" s="4"/>
      <c r="EN490" s="4"/>
      <c r="EO490" s="4"/>
      <c r="EP490" s="4"/>
      <c r="EQ490" s="4"/>
      <c r="ER490" s="4"/>
      <c r="ES490" s="4"/>
      <c r="ET490" s="4"/>
      <c r="EU490" s="4"/>
      <c r="EV490" s="4"/>
      <c r="EW490" s="4"/>
      <c r="EX490" s="4"/>
      <c r="EY490" s="4"/>
      <c r="EZ490" s="4"/>
      <c r="FA490" s="4"/>
      <c r="FB490" s="4"/>
      <c r="FC490" s="4"/>
    </row>
    <row r="491" spans="1:159" ht="15" customHeight="1">
      <c r="A491" s="6">
        <v>7</v>
      </c>
      <c r="B491" s="41" t="str">
        <f>VLOOKUP(Ruimtestaat[[#This Row],[Code]],Locaties[[Code]:[Locatie]],2,FALSE)</f>
        <v>Calvijn</v>
      </c>
      <c r="C491" s="41" t="str">
        <f>VLOOKUP(Ruimtestaat[[#This Row],[Code]],Locaties[#All],3,FALSE)</f>
        <v>Bellefleur 2</v>
      </c>
      <c r="D491" s="41" t="str">
        <f>VLOOKUP(Ruimtestaat[[#This Row],[Code]],Locaties[#All],4,FALSE)</f>
        <v>Hardinxveld-Giessendam</v>
      </c>
      <c r="E491" s="32"/>
      <c r="F491" s="32" t="s">
        <v>121</v>
      </c>
      <c r="G491" s="126"/>
      <c r="H491" s="42" t="s">
        <v>140</v>
      </c>
      <c r="I491" s="6">
        <v>10</v>
      </c>
      <c r="J491" s="42" t="str">
        <f>VLOOKUP(Ruimtestaat[[#This Row],[Ruimte code]],Ruimtegroepen[[#All],[Code]:[Ruimte omschrijving]],2,FALSE)</f>
        <v>Trappenhuizen/lift</v>
      </c>
      <c r="K491" s="32" t="s">
        <v>18</v>
      </c>
      <c r="L491" s="34" t="s">
        <v>124</v>
      </c>
      <c r="M491" s="124">
        <v>14.2</v>
      </c>
      <c r="N491" s="32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  <c r="BP491" s="4"/>
      <c r="BQ491" s="4"/>
      <c r="BR491" s="4"/>
      <c r="BS491" s="4"/>
      <c r="BT491" s="4"/>
      <c r="BU491" s="4"/>
      <c r="BV491" s="4"/>
      <c r="BW491" s="4"/>
      <c r="BX491" s="4"/>
      <c r="BY491" s="4"/>
      <c r="BZ491" s="4"/>
      <c r="CA491" s="4"/>
      <c r="CB491" s="4"/>
      <c r="CC491" s="4"/>
      <c r="CD491" s="4"/>
      <c r="CE491" s="4"/>
      <c r="CF491" s="4"/>
      <c r="CG491" s="4"/>
      <c r="CH491" s="4"/>
      <c r="CI491" s="4"/>
      <c r="CJ491" s="4"/>
      <c r="CK491" s="4"/>
      <c r="CL491" s="4"/>
      <c r="CM491" s="4"/>
      <c r="CN491" s="4"/>
      <c r="CO491" s="4"/>
      <c r="CP491" s="4"/>
      <c r="CQ491" s="4"/>
      <c r="CR491" s="4"/>
      <c r="CS491" s="4"/>
      <c r="CT491" s="4"/>
      <c r="CU491" s="4"/>
      <c r="CV491" s="4"/>
      <c r="CW491" s="4"/>
      <c r="CX491" s="4"/>
      <c r="CY491" s="4"/>
      <c r="CZ491" s="4"/>
      <c r="DA491" s="4"/>
      <c r="DB491" s="4"/>
      <c r="DC491" s="4"/>
      <c r="DD491" s="4"/>
      <c r="DE491" s="4"/>
      <c r="DF491" s="4"/>
      <c r="DG491" s="4"/>
      <c r="DH491" s="4"/>
      <c r="DI491" s="4"/>
      <c r="DJ491" s="4"/>
      <c r="DK491" s="4"/>
      <c r="DL491" s="4"/>
      <c r="DM491" s="4"/>
      <c r="DN491" s="4"/>
      <c r="DO491" s="4"/>
      <c r="DP491" s="4"/>
      <c r="DQ491" s="4"/>
      <c r="DR491" s="4"/>
      <c r="DS491" s="4"/>
      <c r="DT491" s="4"/>
      <c r="DU491" s="4"/>
      <c r="DV491" s="4"/>
      <c r="DW491" s="4"/>
      <c r="DX491" s="4"/>
      <c r="DY491" s="4"/>
      <c r="DZ491" s="4"/>
      <c r="EA491" s="4"/>
      <c r="EB491" s="4"/>
      <c r="EC491" s="4"/>
      <c r="ED491" s="4"/>
      <c r="EE491" s="4"/>
      <c r="EF491" s="4"/>
      <c r="EG491" s="4"/>
      <c r="EH491" s="4"/>
      <c r="EI491" s="4"/>
      <c r="EJ491" s="4"/>
      <c r="EK491" s="4"/>
      <c r="EL491" s="4"/>
      <c r="EM491" s="4"/>
      <c r="EN491" s="4"/>
      <c r="EO491" s="4"/>
      <c r="EP491" s="4"/>
      <c r="EQ491" s="4"/>
      <c r="ER491" s="4"/>
      <c r="ES491" s="4"/>
      <c r="ET491" s="4"/>
      <c r="EU491" s="4"/>
      <c r="EV491" s="4"/>
      <c r="EW491" s="4"/>
      <c r="EX491" s="4"/>
      <c r="EY491" s="4"/>
      <c r="EZ491" s="4"/>
      <c r="FA491" s="4"/>
      <c r="FB491" s="4"/>
      <c r="FC491" s="4"/>
    </row>
    <row r="492" spans="1:159" ht="15" customHeight="1">
      <c r="A492" s="6">
        <v>7</v>
      </c>
      <c r="B492" s="41" t="str">
        <f>VLOOKUP(Ruimtestaat[[#This Row],[Code]],Locaties[[Code]:[Locatie]],2,FALSE)</f>
        <v>Calvijn</v>
      </c>
      <c r="C492" s="41" t="str">
        <f>VLOOKUP(Ruimtestaat[[#This Row],[Code]],Locaties[#All],3,FALSE)</f>
        <v>Bellefleur 2</v>
      </c>
      <c r="D492" s="41" t="str">
        <f>VLOOKUP(Ruimtestaat[[#This Row],[Code]],Locaties[#All],4,FALSE)</f>
        <v>Hardinxveld-Giessendam</v>
      </c>
      <c r="E492" s="32"/>
      <c r="F492" s="32" t="s">
        <v>121</v>
      </c>
      <c r="G492" s="126"/>
      <c r="H492" s="42" t="s">
        <v>302</v>
      </c>
      <c r="I492" s="6">
        <v>1</v>
      </c>
      <c r="J492" s="42" t="str">
        <f>VLOOKUP(Ruimtestaat[[#This Row],[Ruimte code]],Ruimtegroepen[[#All],[Code]:[Ruimte omschrijving]],2,FALSE)</f>
        <v>Magazijnen/bergingen</v>
      </c>
      <c r="K492" s="32" t="s">
        <v>18</v>
      </c>
      <c r="L492" s="34" t="s">
        <v>124</v>
      </c>
      <c r="M492" s="124">
        <v>5.4</v>
      </c>
      <c r="N492" s="125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  <c r="BO492" s="4"/>
      <c r="BP492" s="4"/>
      <c r="BQ492" s="4"/>
      <c r="BR492" s="4"/>
      <c r="BS492" s="4"/>
      <c r="BT492" s="4"/>
      <c r="BU492" s="4"/>
      <c r="BV492" s="4"/>
      <c r="BW492" s="4"/>
      <c r="BX492" s="4"/>
      <c r="BY492" s="4"/>
      <c r="BZ492" s="4"/>
      <c r="CA492" s="4"/>
      <c r="CB492" s="4"/>
      <c r="CC492" s="4"/>
      <c r="CD492" s="4"/>
      <c r="CE492" s="4"/>
      <c r="CF492" s="4"/>
      <c r="CG492" s="4"/>
      <c r="CH492" s="4"/>
      <c r="CI492" s="4"/>
      <c r="CJ492" s="4"/>
      <c r="CK492" s="4"/>
      <c r="CL492" s="4"/>
      <c r="CM492" s="4"/>
      <c r="CN492" s="4"/>
      <c r="CO492" s="4"/>
      <c r="CP492" s="4"/>
      <c r="CQ492" s="4"/>
      <c r="CR492" s="4"/>
      <c r="CS492" s="4"/>
      <c r="CT492" s="4"/>
      <c r="CU492" s="4"/>
      <c r="CV492" s="4"/>
      <c r="CW492" s="4"/>
      <c r="CX492" s="4"/>
      <c r="CY492" s="4"/>
      <c r="CZ492" s="4"/>
      <c r="DA492" s="4"/>
      <c r="DB492" s="4"/>
      <c r="DC492" s="4"/>
      <c r="DD492" s="4"/>
      <c r="DE492" s="4"/>
      <c r="DF492" s="4"/>
      <c r="DG492" s="4"/>
      <c r="DH492" s="4"/>
      <c r="DI492" s="4"/>
      <c r="DJ492" s="4"/>
      <c r="DK492" s="4"/>
      <c r="DL492" s="4"/>
      <c r="DM492" s="4"/>
      <c r="DN492" s="4"/>
      <c r="DO492" s="4"/>
      <c r="DP492" s="4"/>
      <c r="DQ492" s="4"/>
      <c r="DR492" s="4"/>
      <c r="DS492" s="4"/>
      <c r="DT492" s="4"/>
      <c r="DU492" s="4"/>
      <c r="DV492" s="4"/>
      <c r="DW492" s="4"/>
      <c r="DX492" s="4"/>
      <c r="DY492" s="4"/>
      <c r="DZ492" s="4"/>
      <c r="EA492" s="4"/>
      <c r="EB492" s="4"/>
      <c r="EC492" s="4"/>
      <c r="ED492" s="4"/>
      <c r="EE492" s="4"/>
      <c r="EF492" s="4"/>
      <c r="EG492" s="4"/>
      <c r="EH492" s="4"/>
      <c r="EI492" s="4"/>
      <c r="EJ492" s="4"/>
      <c r="EK492" s="4"/>
      <c r="EL492" s="4"/>
      <c r="EM492" s="4"/>
      <c r="EN492" s="4"/>
      <c r="EO492" s="4"/>
      <c r="EP492" s="4"/>
      <c r="EQ492" s="4"/>
      <c r="ER492" s="4"/>
      <c r="ES492" s="4"/>
      <c r="ET492" s="4"/>
      <c r="EU492" s="4"/>
      <c r="EV492" s="4"/>
      <c r="EW492" s="4"/>
      <c r="EX492" s="4"/>
      <c r="EY492" s="4"/>
      <c r="EZ492" s="4"/>
      <c r="FA492" s="4"/>
      <c r="FB492" s="4"/>
      <c r="FC492" s="4"/>
    </row>
    <row r="493" spans="1:159" ht="15" customHeight="1">
      <c r="A493" s="6">
        <v>7</v>
      </c>
      <c r="B493" s="41" t="str">
        <f>VLOOKUP(Ruimtestaat[[#This Row],[Code]],Locaties[[Code]:[Locatie]],2,FALSE)</f>
        <v>Calvijn</v>
      </c>
      <c r="C493" s="41" t="str">
        <f>VLOOKUP(Ruimtestaat[[#This Row],[Code]],Locaties[#All],3,FALSE)</f>
        <v>Bellefleur 2</v>
      </c>
      <c r="D493" s="41" t="str">
        <f>VLOOKUP(Ruimtestaat[[#This Row],[Code]],Locaties[#All],4,FALSE)</f>
        <v>Hardinxveld-Giessendam</v>
      </c>
      <c r="E493" s="32"/>
      <c r="F493" s="32" t="s">
        <v>121</v>
      </c>
      <c r="G493" s="126"/>
      <c r="H493" s="42" t="s">
        <v>302</v>
      </c>
      <c r="I493" s="6">
        <v>1</v>
      </c>
      <c r="J493" s="42" t="str">
        <f>VLOOKUP(Ruimtestaat[[#This Row],[Ruimte code]],Ruimtegroepen[[#All],[Code]:[Ruimte omschrijving]],2,FALSE)</f>
        <v>Magazijnen/bergingen</v>
      </c>
      <c r="K493" s="32" t="s">
        <v>18</v>
      </c>
      <c r="L493" s="34" t="s">
        <v>124</v>
      </c>
      <c r="M493" s="124">
        <v>12.6</v>
      </c>
      <c r="N493" s="125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  <c r="BO493" s="4"/>
      <c r="BP493" s="4"/>
      <c r="BQ493" s="4"/>
      <c r="BR493" s="4"/>
      <c r="BS493" s="4"/>
      <c r="BT493" s="4"/>
      <c r="BU493" s="4"/>
      <c r="BV493" s="4"/>
      <c r="BW493" s="4"/>
      <c r="BX493" s="4"/>
      <c r="BY493" s="4"/>
      <c r="BZ493" s="4"/>
      <c r="CA493" s="4"/>
      <c r="CB493" s="4"/>
      <c r="CC493" s="4"/>
      <c r="CD493" s="4"/>
      <c r="CE493" s="4"/>
      <c r="CF493" s="4"/>
      <c r="CG493" s="4"/>
      <c r="CH493" s="4"/>
      <c r="CI493" s="4"/>
      <c r="CJ493" s="4"/>
      <c r="CK493" s="4"/>
      <c r="CL493" s="4"/>
      <c r="CM493" s="4"/>
      <c r="CN493" s="4"/>
      <c r="CO493" s="4"/>
      <c r="CP493" s="4"/>
      <c r="CQ493" s="4"/>
      <c r="CR493" s="4"/>
      <c r="CS493" s="4"/>
      <c r="CT493" s="4"/>
      <c r="CU493" s="4"/>
      <c r="CV493" s="4"/>
      <c r="CW493" s="4"/>
      <c r="CX493" s="4"/>
      <c r="CY493" s="4"/>
      <c r="CZ493" s="4"/>
      <c r="DA493" s="4"/>
      <c r="DB493" s="4"/>
      <c r="DC493" s="4"/>
      <c r="DD493" s="4"/>
      <c r="DE493" s="4"/>
      <c r="DF493" s="4"/>
      <c r="DG493" s="4"/>
      <c r="DH493" s="4"/>
      <c r="DI493" s="4"/>
      <c r="DJ493" s="4"/>
      <c r="DK493" s="4"/>
      <c r="DL493" s="4"/>
      <c r="DM493" s="4"/>
      <c r="DN493" s="4"/>
      <c r="DO493" s="4"/>
      <c r="DP493" s="4"/>
      <c r="DQ493" s="4"/>
      <c r="DR493" s="4"/>
      <c r="DS493" s="4"/>
      <c r="DT493" s="4"/>
      <c r="DU493" s="4"/>
      <c r="DV493" s="4"/>
      <c r="DW493" s="4"/>
      <c r="DX493" s="4"/>
      <c r="DY493" s="4"/>
      <c r="DZ493" s="4"/>
      <c r="EA493" s="4"/>
      <c r="EB493" s="4"/>
      <c r="EC493" s="4"/>
      <c r="ED493" s="4"/>
      <c r="EE493" s="4"/>
      <c r="EF493" s="4"/>
      <c r="EG493" s="4"/>
      <c r="EH493" s="4"/>
      <c r="EI493" s="4"/>
      <c r="EJ493" s="4"/>
      <c r="EK493" s="4"/>
      <c r="EL493" s="4"/>
      <c r="EM493" s="4"/>
      <c r="EN493" s="4"/>
      <c r="EO493" s="4"/>
      <c r="EP493" s="4"/>
      <c r="EQ493" s="4"/>
      <c r="ER493" s="4"/>
      <c r="ES493" s="4"/>
      <c r="ET493" s="4"/>
      <c r="EU493" s="4"/>
      <c r="EV493" s="4"/>
      <c r="EW493" s="4"/>
      <c r="EX493" s="4"/>
      <c r="EY493" s="4"/>
      <c r="EZ493" s="4"/>
      <c r="FA493" s="4"/>
      <c r="FB493" s="4"/>
      <c r="FC493" s="4"/>
    </row>
    <row r="494" spans="1:159" ht="15" customHeight="1">
      <c r="A494" s="6">
        <v>7</v>
      </c>
      <c r="B494" s="41" t="str">
        <f>VLOOKUP(Ruimtestaat[[#This Row],[Code]],Locaties[[Code]:[Locatie]],2,FALSE)</f>
        <v>Calvijn</v>
      </c>
      <c r="C494" s="41" t="str">
        <f>VLOOKUP(Ruimtestaat[[#This Row],[Code]],Locaties[#All],3,FALSE)</f>
        <v>Bellefleur 2</v>
      </c>
      <c r="D494" s="41" t="str">
        <f>VLOOKUP(Ruimtestaat[[#This Row],[Code]],Locaties[#All],4,FALSE)</f>
        <v>Hardinxveld-Giessendam</v>
      </c>
      <c r="E494" s="32"/>
      <c r="F494" s="32" t="s">
        <v>279</v>
      </c>
      <c r="G494" s="126"/>
      <c r="H494" s="42" t="s">
        <v>257</v>
      </c>
      <c r="I494" s="6">
        <v>6</v>
      </c>
      <c r="J494" s="42" t="str">
        <f>VLOOKUP(Ruimtestaat[[#This Row],[Ruimte code]],Ruimtegroepen[[#All],[Code]:[Ruimte omschrijving]],2,FALSE)</f>
        <v>Gangen/hallen</v>
      </c>
      <c r="K494" s="32" t="s">
        <v>18</v>
      </c>
      <c r="L494" s="34" t="s">
        <v>124</v>
      </c>
      <c r="M494" s="124">
        <v>55.2</v>
      </c>
      <c r="N494" s="32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  <c r="BO494" s="4"/>
      <c r="BP494" s="4"/>
      <c r="BQ494" s="4"/>
      <c r="BR494" s="4"/>
      <c r="BS494" s="4"/>
      <c r="BT494" s="4"/>
      <c r="BU494" s="4"/>
      <c r="BV494" s="4"/>
      <c r="BW494" s="4"/>
      <c r="BX494" s="4"/>
      <c r="BY494" s="4"/>
      <c r="BZ494" s="4"/>
      <c r="CA494" s="4"/>
      <c r="CB494" s="4"/>
      <c r="CC494" s="4"/>
      <c r="CD494" s="4"/>
      <c r="CE494" s="4"/>
      <c r="CF494" s="4"/>
      <c r="CG494" s="4"/>
      <c r="CH494" s="4"/>
      <c r="CI494" s="4"/>
      <c r="CJ494" s="4"/>
      <c r="CK494" s="4"/>
      <c r="CL494" s="4"/>
      <c r="CM494" s="4"/>
      <c r="CN494" s="4"/>
      <c r="CO494" s="4"/>
      <c r="CP494" s="4"/>
      <c r="CQ494" s="4"/>
      <c r="CR494" s="4"/>
      <c r="CS494" s="4"/>
      <c r="CT494" s="4"/>
      <c r="CU494" s="4"/>
      <c r="CV494" s="4"/>
      <c r="CW494" s="4"/>
      <c r="CX494" s="4"/>
      <c r="CY494" s="4"/>
      <c r="CZ494" s="4"/>
      <c r="DA494" s="4"/>
      <c r="DB494" s="4"/>
      <c r="DC494" s="4"/>
      <c r="DD494" s="4"/>
      <c r="DE494" s="4"/>
      <c r="DF494" s="4"/>
      <c r="DG494" s="4"/>
      <c r="DH494" s="4"/>
      <c r="DI494" s="4"/>
      <c r="DJ494" s="4"/>
      <c r="DK494" s="4"/>
      <c r="DL494" s="4"/>
      <c r="DM494" s="4"/>
      <c r="DN494" s="4"/>
      <c r="DO494" s="4"/>
      <c r="DP494" s="4"/>
      <c r="DQ494" s="4"/>
      <c r="DR494" s="4"/>
      <c r="DS494" s="4"/>
      <c r="DT494" s="4"/>
      <c r="DU494" s="4"/>
      <c r="DV494" s="4"/>
      <c r="DW494" s="4"/>
      <c r="DX494" s="4"/>
      <c r="DY494" s="4"/>
      <c r="DZ494" s="4"/>
      <c r="EA494" s="4"/>
      <c r="EB494" s="4"/>
      <c r="EC494" s="4"/>
      <c r="ED494" s="4"/>
      <c r="EE494" s="4"/>
      <c r="EF494" s="4"/>
      <c r="EG494" s="4"/>
      <c r="EH494" s="4"/>
      <c r="EI494" s="4"/>
      <c r="EJ494" s="4"/>
      <c r="EK494" s="4"/>
      <c r="EL494" s="4"/>
      <c r="EM494" s="4"/>
      <c r="EN494" s="4"/>
      <c r="EO494" s="4"/>
      <c r="EP494" s="4"/>
      <c r="EQ494" s="4"/>
      <c r="ER494" s="4"/>
      <c r="ES494" s="4"/>
      <c r="ET494" s="4"/>
      <c r="EU494" s="4"/>
      <c r="EV494" s="4"/>
      <c r="EW494" s="4"/>
      <c r="EX494" s="4"/>
      <c r="EY494" s="4"/>
      <c r="EZ494" s="4"/>
      <c r="FA494" s="4"/>
      <c r="FB494" s="4"/>
      <c r="FC494" s="4"/>
    </row>
    <row r="495" spans="1:159" ht="15" customHeight="1">
      <c r="A495" s="6">
        <v>7</v>
      </c>
      <c r="B495" s="41" t="str">
        <f>VLOOKUP(Ruimtestaat[[#This Row],[Code]],Locaties[[Code]:[Locatie]],2,FALSE)</f>
        <v>Calvijn</v>
      </c>
      <c r="C495" s="41" t="str">
        <f>VLOOKUP(Ruimtestaat[[#This Row],[Code]],Locaties[#All],3,FALSE)</f>
        <v>Bellefleur 2</v>
      </c>
      <c r="D495" s="41" t="str">
        <f>VLOOKUP(Ruimtestaat[[#This Row],[Code]],Locaties[#All],4,FALSE)</f>
        <v>Hardinxveld-Giessendam</v>
      </c>
      <c r="E495" s="32"/>
      <c r="F495" s="32" t="s">
        <v>279</v>
      </c>
      <c r="G495" s="126"/>
      <c r="H495" s="42" t="s">
        <v>257</v>
      </c>
      <c r="I495" s="6">
        <v>6</v>
      </c>
      <c r="J495" s="42" t="str">
        <f>VLOOKUP(Ruimtestaat[[#This Row],[Ruimte code]],Ruimtegroepen[[#All],[Code]:[Ruimte omschrijving]],2,FALSE)</f>
        <v>Gangen/hallen</v>
      </c>
      <c r="K495" s="32" t="s">
        <v>18</v>
      </c>
      <c r="L495" s="34" t="s">
        <v>124</v>
      </c>
      <c r="M495" s="124">
        <v>54.6</v>
      </c>
      <c r="N495" s="125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  <c r="BO495" s="4"/>
      <c r="BP495" s="4"/>
      <c r="BQ495" s="4"/>
      <c r="BR495" s="4"/>
      <c r="BS495" s="4"/>
      <c r="BT495" s="4"/>
      <c r="BU495" s="4"/>
      <c r="BV495" s="4"/>
      <c r="BW495" s="4"/>
      <c r="BX495" s="4"/>
      <c r="BY495" s="4"/>
      <c r="BZ495" s="4"/>
      <c r="CA495" s="4"/>
      <c r="CB495" s="4"/>
      <c r="CC495" s="4"/>
      <c r="CD495" s="4"/>
      <c r="CE495" s="4"/>
      <c r="CF495" s="4"/>
      <c r="CG495" s="4"/>
      <c r="CH495" s="4"/>
      <c r="CI495" s="4"/>
      <c r="CJ495" s="4"/>
      <c r="CK495" s="4"/>
      <c r="CL495" s="4"/>
      <c r="CM495" s="4"/>
      <c r="CN495" s="4"/>
      <c r="CO495" s="4"/>
      <c r="CP495" s="4"/>
      <c r="CQ495" s="4"/>
      <c r="CR495" s="4"/>
      <c r="CS495" s="4"/>
      <c r="CT495" s="4"/>
      <c r="CU495" s="4"/>
      <c r="CV495" s="4"/>
      <c r="CW495" s="4"/>
      <c r="CX495" s="4"/>
      <c r="CY495" s="4"/>
      <c r="CZ495" s="4"/>
      <c r="DA495" s="4"/>
      <c r="DB495" s="4"/>
      <c r="DC495" s="4"/>
      <c r="DD495" s="4"/>
      <c r="DE495" s="4"/>
      <c r="DF495" s="4"/>
      <c r="DG495" s="4"/>
      <c r="DH495" s="4"/>
      <c r="DI495" s="4"/>
      <c r="DJ495" s="4"/>
      <c r="DK495" s="4"/>
      <c r="DL495" s="4"/>
      <c r="DM495" s="4"/>
      <c r="DN495" s="4"/>
      <c r="DO495" s="4"/>
      <c r="DP495" s="4"/>
      <c r="DQ495" s="4"/>
      <c r="DR495" s="4"/>
      <c r="DS495" s="4"/>
      <c r="DT495" s="4"/>
      <c r="DU495" s="4"/>
      <c r="DV495" s="4"/>
      <c r="DW495" s="4"/>
      <c r="DX495" s="4"/>
      <c r="DY495" s="4"/>
      <c r="DZ495" s="4"/>
      <c r="EA495" s="4"/>
      <c r="EB495" s="4"/>
      <c r="EC495" s="4"/>
      <c r="ED495" s="4"/>
      <c r="EE495" s="4"/>
      <c r="EF495" s="4"/>
      <c r="EG495" s="4"/>
      <c r="EH495" s="4"/>
      <c r="EI495" s="4"/>
      <c r="EJ495" s="4"/>
      <c r="EK495" s="4"/>
      <c r="EL495" s="4"/>
      <c r="EM495" s="4"/>
      <c r="EN495" s="4"/>
      <c r="EO495" s="4"/>
      <c r="EP495" s="4"/>
      <c r="EQ495" s="4"/>
      <c r="ER495" s="4"/>
      <c r="ES495" s="4"/>
      <c r="ET495" s="4"/>
      <c r="EU495" s="4"/>
      <c r="EV495" s="4"/>
      <c r="EW495" s="4"/>
      <c r="EX495" s="4"/>
      <c r="EY495" s="4"/>
      <c r="EZ495" s="4"/>
      <c r="FA495" s="4"/>
      <c r="FB495" s="4"/>
      <c r="FC495" s="4"/>
    </row>
    <row r="496" spans="1:159" ht="15" customHeight="1">
      <c r="A496" s="6">
        <v>7</v>
      </c>
      <c r="B496" s="41" t="str">
        <f>VLOOKUP(Ruimtestaat[[#This Row],[Code]],Locaties[[Code]:[Locatie]],2,FALSE)</f>
        <v>Calvijn</v>
      </c>
      <c r="C496" s="41" t="str">
        <f>VLOOKUP(Ruimtestaat[[#This Row],[Code]],Locaties[#All],3,FALSE)</f>
        <v>Bellefleur 2</v>
      </c>
      <c r="D496" s="41" t="str">
        <f>VLOOKUP(Ruimtestaat[[#This Row],[Code]],Locaties[#All],4,FALSE)</f>
        <v>Hardinxveld-Giessendam</v>
      </c>
      <c r="E496" s="32"/>
      <c r="F496" s="32" t="s">
        <v>279</v>
      </c>
      <c r="G496" s="126" t="s">
        <v>305</v>
      </c>
      <c r="H496" s="42" t="s">
        <v>276</v>
      </c>
      <c r="I496" s="6">
        <v>16</v>
      </c>
      <c r="J496" s="42" t="str">
        <f>VLOOKUP(Ruimtestaat[[#This Row],[Ruimte code]],Ruimtegroepen[[#All],[Code]:[Ruimte omschrijving]],2,FALSE)</f>
        <v>Leslokalen</v>
      </c>
      <c r="K496" s="32" t="s">
        <v>18</v>
      </c>
      <c r="L496" s="34" t="s">
        <v>124</v>
      </c>
      <c r="M496" s="124">
        <v>59</v>
      </c>
      <c r="N496" s="125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  <c r="BO496" s="4"/>
      <c r="BP496" s="4"/>
      <c r="BQ496" s="4"/>
      <c r="BR496" s="4"/>
      <c r="BS496" s="4"/>
      <c r="BT496" s="4"/>
      <c r="BU496" s="4"/>
      <c r="BV496" s="4"/>
      <c r="BW496" s="4"/>
      <c r="BX496" s="4"/>
      <c r="BY496" s="4"/>
      <c r="BZ496" s="4"/>
      <c r="CA496" s="4"/>
      <c r="CB496" s="4"/>
      <c r="CC496" s="4"/>
      <c r="CD496" s="4"/>
      <c r="CE496" s="4"/>
      <c r="CF496" s="4"/>
      <c r="CG496" s="4"/>
      <c r="CH496" s="4"/>
      <c r="CI496" s="4"/>
      <c r="CJ496" s="4"/>
      <c r="CK496" s="4"/>
      <c r="CL496" s="4"/>
      <c r="CM496" s="4"/>
      <c r="CN496" s="4"/>
      <c r="CO496" s="4"/>
      <c r="CP496" s="4"/>
      <c r="CQ496" s="4"/>
      <c r="CR496" s="4"/>
      <c r="CS496" s="4"/>
      <c r="CT496" s="4"/>
      <c r="CU496" s="4"/>
      <c r="CV496" s="4"/>
      <c r="CW496" s="4"/>
      <c r="CX496" s="4"/>
      <c r="CY496" s="4"/>
      <c r="CZ496" s="4"/>
      <c r="DA496" s="4"/>
      <c r="DB496" s="4"/>
      <c r="DC496" s="4"/>
      <c r="DD496" s="4"/>
      <c r="DE496" s="4"/>
      <c r="DF496" s="4"/>
      <c r="DG496" s="4"/>
      <c r="DH496" s="4"/>
      <c r="DI496" s="4"/>
      <c r="DJ496" s="4"/>
      <c r="DK496" s="4"/>
      <c r="DL496" s="4"/>
      <c r="DM496" s="4"/>
      <c r="DN496" s="4"/>
      <c r="DO496" s="4"/>
      <c r="DP496" s="4"/>
      <c r="DQ496" s="4"/>
      <c r="DR496" s="4"/>
      <c r="DS496" s="4"/>
      <c r="DT496" s="4"/>
      <c r="DU496" s="4"/>
      <c r="DV496" s="4"/>
      <c r="DW496" s="4"/>
      <c r="DX496" s="4"/>
      <c r="DY496" s="4"/>
      <c r="DZ496" s="4"/>
      <c r="EA496" s="4"/>
      <c r="EB496" s="4"/>
      <c r="EC496" s="4"/>
      <c r="ED496" s="4"/>
      <c r="EE496" s="4"/>
      <c r="EF496" s="4"/>
      <c r="EG496" s="4"/>
      <c r="EH496" s="4"/>
      <c r="EI496" s="4"/>
      <c r="EJ496" s="4"/>
      <c r="EK496" s="4"/>
      <c r="EL496" s="4"/>
      <c r="EM496" s="4"/>
      <c r="EN496" s="4"/>
      <c r="EO496" s="4"/>
      <c r="EP496" s="4"/>
      <c r="EQ496" s="4"/>
      <c r="ER496" s="4"/>
      <c r="ES496" s="4"/>
      <c r="ET496" s="4"/>
      <c r="EU496" s="4"/>
      <c r="EV496" s="4"/>
      <c r="EW496" s="4"/>
      <c r="EX496" s="4"/>
      <c r="EY496" s="4"/>
      <c r="EZ496" s="4"/>
      <c r="FA496" s="4"/>
      <c r="FB496" s="4"/>
      <c r="FC496" s="4"/>
    </row>
    <row r="497" spans="1:159" ht="15" customHeight="1">
      <c r="A497" s="6">
        <v>7</v>
      </c>
      <c r="B497" s="41" t="str">
        <f>VLOOKUP(Ruimtestaat[[#This Row],[Code]],Locaties[[Code]:[Locatie]],2,FALSE)</f>
        <v>Calvijn</v>
      </c>
      <c r="C497" s="41" t="str">
        <f>VLOOKUP(Ruimtestaat[[#This Row],[Code]],Locaties[#All],3,FALSE)</f>
        <v>Bellefleur 2</v>
      </c>
      <c r="D497" s="41" t="str">
        <f>VLOOKUP(Ruimtestaat[[#This Row],[Code]],Locaties[#All],4,FALSE)</f>
        <v>Hardinxveld-Giessendam</v>
      </c>
      <c r="E497" s="32"/>
      <c r="F497" s="32" t="s">
        <v>279</v>
      </c>
      <c r="G497" s="126" t="s">
        <v>306</v>
      </c>
      <c r="H497" s="42" t="s">
        <v>276</v>
      </c>
      <c r="I497" s="6">
        <v>16</v>
      </c>
      <c r="J497" s="42" t="str">
        <f>VLOOKUP(Ruimtestaat[[#This Row],[Ruimte code]],Ruimtegroepen[[#All],[Code]:[Ruimte omschrijving]],2,FALSE)</f>
        <v>Leslokalen</v>
      </c>
      <c r="K497" s="32" t="s">
        <v>18</v>
      </c>
      <c r="L497" s="34" t="s">
        <v>124</v>
      </c>
      <c r="M497" s="124">
        <v>54.2</v>
      </c>
      <c r="N497" s="32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  <c r="BO497" s="4"/>
      <c r="BP497" s="4"/>
      <c r="BQ497" s="4"/>
      <c r="BR497" s="4"/>
      <c r="BS497" s="4"/>
      <c r="BT497" s="4"/>
      <c r="BU497" s="4"/>
      <c r="BV497" s="4"/>
      <c r="BW497" s="4"/>
      <c r="BX497" s="4"/>
      <c r="BY497" s="4"/>
      <c r="BZ497" s="4"/>
      <c r="CA497" s="4"/>
      <c r="CB497" s="4"/>
      <c r="CC497" s="4"/>
      <c r="CD497" s="4"/>
      <c r="CE497" s="4"/>
      <c r="CF497" s="4"/>
      <c r="CG497" s="4"/>
      <c r="CH497" s="4"/>
      <c r="CI497" s="4"/>
      <c r="CJ497" s="4"/>
      <c r="CK497" s="4"/>
      <c r="CL497" s="4"/>
      <c r="CM497" s="4"/>
      <c r="CN497" s="4"/>
      <c r="CO497" s="4"/>
      <c r="CP497" s="4"/>
      <c r="CQ497" s="4"/>
      <c r="CR497" s="4"/>
      <c r="CS497" s="4"/>
      <c r="CT497" s="4"/>
      <c r="CU497" s="4"/>
      <c r="CV497" s="4"/>
      <c r="CW497" s="4"/>
      <c r="CX497" s="4"/>
      <c r="CY497" s="4"/>
      <c r="CZ497" s="4"/>
      <c r="DA497" s="4"/>
      <c r="DB497" s="4"/>
      <c r="DC497" s="4"/>
      <c r="DD497" s="4"/>
      <c r="DE497" s="4"/>
      <c r="DF497" s="4"/>
      <c r="DG497" s="4"/>
      <c r="DH497" s="4"/>
      <c r="DI497" s="4"/>
      <c r="DJ497" s="4"/>
      <c r="DK497" s="4"/>
      <c r="DL497" s="4"/>
      <c r="DM497" s="4"/>
      <c r="DN497" s="4"/>
      <c r="DO497" s="4"/>
      <c r="DP497" s="4"/>
      <c r="DQ497" s="4"/>
      <c r="DR497" s="4"/>
      <c r="DS497" s="4"/>
      <c r="DT497" s="4"/>
      <c r="DU497" s="4"/>
      <c r="DV497" s="4"/>
      <c r="DW497" s="4"/>
      <c r="DX497" s="4"/>
      <c r="DY497" s="4"/>
      <c r="DZ497" s="4"/>
      <c r="EA497" s="4"/>
      <c r="EB497" s="4"/>
      <c r="EC497" s="4"/>
      <c r="ED497" s="4"/>
      <c r="EE497" s="4"/>
      <c r="EF497" s="4"/>
      <c r="EG497" s="4"/>
      <c r="EH497" s="4"/>
      <c r="EI497" s="4"/>
      <c r="EJ497" s="4"/>
      <c r="EK497" s="4"/>
      <c r="EL497" s="4"/>
      <c r="EM497" s="4"/>
      <c r="EN497" s="4"/>
      <c r="EO497" s="4"/>
      <c r="EP497" s="4"/>
      <c r="EQ497" s="4"/>
      <c r="ER497" s="4"/>
      <c r="ES497" s="4"/>
      <c r="ET497" s="4"/>
      <c r="EU497" s="4"/>
      <c r="EV497" s="4"/>
      <c r="EW497" s="4"/>
      <c r="EX497" s="4"/>
      <c r="EY497" s="4"/>
      <c r="EZ497" s="4"/>
      <c r="FA497" s="4"/>
      <c r="FB497" s="4"/>
      <c r="FC497" s="4"/>
    </row>
    <row r="498" spans="1:159" ht="15" customHeight="1">
      <c r="A498" s="6">
        <v>7</v>
      </c>
      <c r="B498" s="41" t="str">
        <f>VLOOKUP(Ruimtestaat[[#This Row],[Code]],Locaties[[Code]:[Locatie]],2,FALSE)</f>
        <v>Calvijn</v>
      </c>
      <c r="C498" s="41" t="str">
        <f>VLOOKUP(Ruimtestaat[[#This Row],[Code]],Locaties[#All],3,FALSE)</f>
        <v>Bellefleur 2</v>
      </c>
      <c r="D498" s="41" t="str">
        <f>VLOOKUP(Ruimtestaat[[#This Row],[Code]],Locaties[#All],4,FALSE)</f>
        <v>Hardinxveld-Giessendam</v>
      </c>
      <c r="E498" s="32"/>
      <c r="F498" s="32" t="s">
        <v>279</v>
      </c>
      <c r="G498" s="126"/>
      <c r="H498" s="42" t="s">
        <v>140</v>
      </c>
      <c r="I498" s="6">
        <v>10</v>
      </c>
      <c r="J498" s="42" t="str">
        <f>VLOOKUP(Ruimtestaat[[#This Row],[Ruimte code]],Ruimtegroepen[[#All],[Code]:[Ruimte omschrijving]],2,FALSE)</f>
        <v>Trappenhuizen/lift</v>
      </c>
      <c r="K498" s="32" t="s">
        <v>18</v>
      </c>
      <c r="L498" s="34" t="s">
        <v>124</v>
      </c>
      <c r="M498" s="124">
        <v>16.399999999999999</v>
      </c>
      <c r="N498" s="125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  <c r="BO498" s="4"/>
      <c r="BP498" s="4"/>
      <c r="BQ498" s="4"/>
      <c r="BR498" s="4"/>
      <c r="BS498" s="4"/>
      <c r="BT498" s="4"/>
      <c r="BU498" s="4"/>
      <c r="BV498" s="4"/>
      <c r="BW498" s="4"/>
      <c r="BX498" s="4"/>
      <c r="BY498" s="4"/>
      <c r="BZ498" s="4"/>
      <c r="CA498" s="4"/>
      <c r="CB498" s="4"/>
      <c r="CC498" s="4"/>
      <c r="CD498" s="4"/>
      <c r="CE498" s="4"/>
      <c r="CF498" s="4"/>
      <c r="CG498" s="4"/>
      <c r="CH498" s="4"/>
      <c r="CI498" s="4"/>
      <c r="CJ498" s="4"/>
      <c r="CK498" s="4"/>
      <c r="CL498" s="4"/>
      <c r="CM498" s="4"/>
      <c r="CN498" s="4"/>
      <c r="CO498" s="4"/>
      <c r="CP498" s="4"/>
      <c r="CQ498" s="4"/>
      <c r="CR498" s="4"/>
      <c r="CS498" s="4"/>
      <c r="CT498" s="4"/>
      <c r="CU498" s="4"/>
      <c r="CV498" s="4"/>
      <c r="CW498" s="4"/>
      <c r="CX498" s="4"/>
      <c r="CY498" s="4"/>
      <c r="CZ498" s="4"/>
      <c r="DA498" s="4"/>
      <c r="DB498" s="4"/>
      <c r="DC498" s="4"/>
      <c r="DD498" s="4"/>
      <c r="DE498" s="4"/>
      <c r="DF498" s="4"/>
      <c r="DG498" s="4"/>
      <c r="DH498" s="4"/>
      <c r="DI498" s="4"/>
      <c r="DJ498" s="4"/>
      <c r="DK498" s="4"/>
      <c r="DL498" s="4"/>
      <c r="DM498" s="4"/>
      <c r="DN498" s="4"/>
      <c r="DO498" s="4"/>
      <c r="DP498" s="4"/>
      <c r="DQ498" s="4"/>
      <c r="DR498" s="4"/>
      <c r="DS498" s="4"/>
      <c r="DT498" s="4"/>
      <c r="DU498" s="4"/>
      <c r="DV498" s="4"/>
      <c r="DW498" s="4"/>
      <c r="DX498" s="4"/>
      <c r="DY498" s="4"/>
      <c r="DZ498" s="4"/>
      <c r="EA498" s="4"/>
      <c r="EB498" s="4"/>
      <c r="EC498" s="4"/>
      <c r="ED498" s="4"/>
      <c r="EE498" s="4"/>
      <c r="EF498" s="4"/>
      <c r="EG498" s="4"/>
      <c r="EH498" s="4"/>
      <c r="EI498" s="4"/>
      <c r="EJ498" s="4"/>
      <c r="EK498" s="4"/>
      <c r="EL498" s="4"/>
      <c r="EM498" s="4"/>
      <c r="EN498" s="4"/>
      <c r="EO498" s="4"/>
      <c r="EP498" s="4"/>
      <c r="EQ498" s="4"/>
      <c r="ER498" s="4"/>
      <c r="ES498" s="4"/>
      <c r="ET498" s="4"/>
      <c r="EU498" s="4"/>
      <c r="EV498" s="4"/>
      <c r="EW498" s="4"/>
      <c r="EX498" s="4"/>
      <c r="EY498" s="4"/>
      <c r="EZ498" s="4"/>
      <c r="FA498" s="4"/>
      <c r="FB498" s="4"/>
      <c r="FC498" s="4"/>
    </row>
    <row r="499" spans="1:159" ht="15" customHeight="1">
      <c r="A499" s="6">
        <v>7</v>
      </c>
      <c r="B499" s="41" t="str">
        <f>VLOOKUP(Ruimtestaat[[#This Row],[Code]],Locaties[[Code]:[Locatie]],2,FALSE)</f>
        <v>Calvijn</v>
      </c>
      <c r="C499" s="41" t="str">
        <f>VLOOKUP(Ruimtestaat[[#This Row],[Code]],Locaties[#All],3,FALSE)</f>
        <v>Bellefleur 2</v>
      </c>
      <c r="D499" s="41" t="str">
        <f>VLOOKUP(Ruimtestaat[[#This Row],[Code]],Locaties[#All],4,FALSE)</f>
        <v>Hardinxveld-Giessendam</v>
      </c>
      <c r="E499" s="32"/>
      <c r="F499" s="32" t="s">
        <v>279</v>
      </c>
      <c r="G499" s="126" t="s">
        <v>307</v>
      </c>
      <c r="H499" s="42" t="s">
        <v>276</v>
      </c>
      <c r="I499" s="6">
        <v>16</v>
      </c>
      <c r="J499" s="42" t="str">
        <f>VLOOKUP(Ruimtestaat[[#This Row],[Ruimte code]],Ruimtegroepen[[#All],[Code]:[Ruimte omschrijving]],2,FALSE)</f>
        <v>Leslokalen</v>
      </c>
      <c r="K499" s="32" t="s">
        <v>18</v>
      </c>
      <c r="L499" s="34" t="s">
        <v>124</v>
      </c>
      <c r="M499" s="124">
        <v>56.1</v>
      </c>
      <c r="N499" s="125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  <c r="BO499" s="4"/>
      <c r="BP499" s="4"/>
      <c r="BQ499" s="4"/>
      <c r="BR499" s="4"/>
      <c r="BS499" s="4"/>
      <c r="BT499" s="4"/>
      <c r="BU499" s="4"/>
      <c r="BV499" s="4"/>
      <c r="BW499" s="4"/>
      <c r="BX499" s="4"/>
      <c r="BY499" s="4"/>
      <c r="BZ499" s="4"/>
      <c r="CA499" s="4"/>
      <c r="CB499" s="4"/>
      <c r="CC499" s="4"/>
      <c r="CD499" s="4"/>
      <c r="CE499" s="4"/>
      <c r="CF499" s="4"/>
      <c r="CG499" s="4"/>
      <c r="CH499" s="4"/>
      <c r="CI499" s="4"/>
      <c r="CJ499" s="4"/>
      <c r="CK499" s="4"/>
      <c r="CL499" s="4"/>
      <c r="CM499" s="4"/>
      <c r="CN499" s="4"/>
      <c r="CO499" s="4"/>
      <c r="CP499" s="4"/>
      <c r="CQ499" s="4"/>
      <c r="CR499" s="4"/>
      <c r="CS499" s="4"/>
      <c r="CT499" s="4"/>
      <c r="CU499" s="4"/>
      <c r="CV499" s="4"/>
      <c r="CW499" s="4"/>
      <c r="CX499" s="4"/>
      <c r="CY499" s="4"/>
      <c r="CZ499" s="4"/>
      <c r="DA499" s="4"/>
      <c r="DB499" s="4"/>
      <c r="DC499" s="4"/>
      <c r="DD499" s="4"/>
      <c r="DE499" s="4"/>
      <c r="DF499" s="4"/>
      <c r="DG499" s="4"/>
      <c r="DH499" s="4"/>
      <c r="DI499" s="4"/>
      <c r="DJ499" s="4"/>
      <c r="DK499" s="4"/>
      <c r="DL499" s="4"/>
      <c r="DM499" s="4"/>
      <c r="DN499" s="4"/>
      <c r="DO499" s="4"/>
      <c r="DP499" s="4"/>
      <c r="DQ499" s="4"/>
      <c r="DR499" s="4"/>
      <c r="DS499" s="4"/>
      <c r="DT499" s="4"/>
      <c r="DU499" s="4"/>
      <c r="DV499" s="4"/>
      <c r="DW499" s="4"/>
      <c r="DX499" s="4"/>
      <c r="DY499" s="4"/>
      <c r="DZ499" s="4"/>
      <c r="EA499" s="4"/>
      <c r="EB499" s="4"/>
      <c r="EC499" s="4"/>
      <c r="ED499" s="4"/>
      <c r="EE499" s="4"/>
      <c r="EF499" s="4"/>
      <c r="EG499" s="4"/>
      <c r="EH499" s="4"/>
      <c r="EI499" s="4"/>
      <c r="EJ499" s="4"/>
      <c r="EK499" s="4"/>
      <c r="EL499" s="4"/>
      <c r="EM499" s="4"/>
      <c r="EN499" s="4"/>
      <c r="EO499" s="4"/>
      <c r="EP499" s="4"/>
      <c r="EQ499" s="4"/>
      <c r="ER499" s="4"/>
      <c r="ES499" s="4"/>
      <c r="ET499" s="4"/>
      <c r="EU499" s="4"/>
      <c r="EV499" s="4"/>
      <c r="EW499" s="4"/>
      <c r="EX499" s="4"/>
      <c r="EY499" s="4"/>
      <c r="EZ499" s="4"/>
      <c r="FA499" s="4"/>
      <c r="FB499" s="4"/>
      <c r="FC499" s="4"/>
    </row>
    <row r="500" spans="1:159" ht="15" customHeight="1">
      <c r="A500" s="6">
        <v>7</v>
      </c>
      <c r="B500" s="41" t="str">
        <f>VLOOKUP(Ruimtestaat[[#This Row],[Code]],Locaties[[Code]:[Locatie]],2,FALSE)</f>
        <v>Calvijn</v>
      </c>
      <c r="C500" s="41" t="str">
        <f>VLOOKUP(Ruimtestaat[[#This Row],[Code]],Locaties[#All],3,FALSE)</f>
        <v>Bellefleur 2</v>
      </c>
      <c r="D500" s="41" t="str">
        <f>VLOOKUP(Ruimtestaat[[#This Row],[Code]],Locaties[#All],4,FALSE)</f>
        <v>Hardinxveld-Giessendam</v>
      </c>
      <c r="E500" s="32"/>
      <c r="F500" s="32" t="s">
        <v>279</v>
      </c>
      <c r="G500" s="126" t="s">
        <v>308</v>
      </c>
      <c r="H500" s="42" t="s">
        <v>276</v>
      </c>
      <c r="I500" s="6">
        <v>16</v>
      </c>
      <c r="J500" s="42" t="str">
        <f>VLOOKUP(Ruimtestaat[[#This Row],[Ruimte code]],Ruimtegroepen[[#All],[Code]:[Ruimte omschrijving]],2,FALSE)</f>
        <v>Leslokalen</v>
      </c>
      <c r="K500" s="32" t="s">
        <v>18</v>
      </c>
      <c r="L500" s="34" t="s">
        <v>124</v>
      </c>
      <c r="M500" s="124">
        <v>57.8</v>
      </c>
      <c r="N500" s="32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  <c r="BO500" s="4"/>
      <c r="BP500" s="4"/>
      <c r="BQ500" s="4"/>
      <c r="BR500" s="4"/>
      <c r="BS500" s="4"/>
      <c r="BT500" s="4"/>
      <c r="BU500" s="4"/>
      <c r="BV500" s="4"/>
      <c r="BW500" s="4"/>
      <c r="BX500" s="4"/>
      <c r="BY500" s="4"/>
      <c r="BZ500" s="4"/>
      <c r="CA500" s="4"/>
      <c r="CB500" s="4"/>
      <c r="CC500" s="4"/>
      <c r="CD500" s="4"/>
      <c r="CE500" s="4"/>
      <c r="CF500" s="4"/>
      <c r="CG500" s="4"/>
      <c r="CH500" s="4"/>
      <c r="CI500" s="4"/>
      <c r="CJ500" s="4"/>
      <c r="CK500" s="4"/>
      <c r="CL500" s="4"/>
      <c r="CM500" s="4"/>
      <c r="CN500" s="4"/>
      <c r="CO500" s="4"/>
      <c r="CP500" s="4"/>
      <c r="CQ500" s="4"/>
      <c r="CR500" s="4"/>
      <c r="CS500" s="4"/>
      <c r="CT500" s="4"/>
      <c r="CU500" s="4"/>
      <c r="CV500" s="4"/>
      <c r="CW500" s="4"/>
      <c r="CX500" s="4"/>
      <c r="CY500" s="4"/>
      <c r="CZ500" s="4"/>
      <c r="DA500" s="4"/>
      <c r="DB500" s="4"/>
      <c r="DC500" s="4"/>
      <c r="DD500" s="4"/>
      <c r="DE500" s="4"/>
      <c r="DF500" s="4"/>
      <c r="DG500" s="4"/>
      <c r="DH500" s="4"/>
      <c r="DI500" s="4"/>
      <c r="DJ500" s="4"/>
      <c r="DK500" s="4"/>
      <c r="DL500" s="4"/>
      <c r="DM500" s="4"/>
      <c r="DN500" s="4"/>
      <c r="DO500" s="4"/>
      <c r="DP500" s="4"/>
      <c r="DQ500" s="4"/>
      <c r="DR500" s="4"/>
      <c r="DS500" s="4"/>
      <c r="DT500" s="4"/>
      <c r="DU500" s="4"/>
      <c r="DV500" s="4"/>
      <c r="DW500" s="4"/>
      <c r="DX500" s="4"/>
      <c r="DY500" s="4"/>
      <c r="DZ500" s="4"/>
      <c r="EA500" s="4"/>
      <c r="EB500" s="4"/>
      <c r="EC500" s="4"/>
      <c r="ED500" s="4"/>
      <c r="EE500" s="4"/>
      <c r="EF500" s="4"/>
      <c r="EG500" s="4"/>
      <c r="EH500" s="4"/>
      <c r="EI500" s="4"/>
      <c r="EJ500" s="4"/>
      <c r="EK500" s="4"/>
      <c r="EL500" s="4"/>
      <c r="EM500" s="4"/>
      <c r="EN500" s="4"/>
      <c r="EO500" s="4"/>
      <c r="EP500" s="4"/>
      <c r="EQ500" s="4"/>
      <c r="ER500" s="4"/>
      <c r="ES500" s="4"/>
      <c r="ET500" s="4"/>
      <c r="EU500" s="4"/>
      <c r="EV500" s="4"/>
      <c r="EW500" s="4"/>
      <c r="EX500" s="4"/>
      <c r="EY500" s="4"/>
      <c r="EZ500" s="4"/>
      <c r="FA500" s="4"/>
      <c r="FB500" s="4"/>
      <c r="FC500" s="4"/>
    </row>
    <row r="501" spans="1:159" ht="15" customHeight="1">
      <c r="A501" s="6">
        <v>7</v>
      </c>
      <c r="B501" s="41" t="str">
        <f>VLOOKUP(Ruimtestaat[[#This Row],[Code]],Locaties[[Code]:[Locatie]],2,FALSE)</f>
        <v>Calvijn</v>
      </c>
      <c r="C501" s="41" t="str">
        <f>VLOOKUP(Ruimtestaat[[#This Row],[Code]],Locaties[#All],3,FALSE)</f>
        <v>Bellefleur 2</v>
      </c>
      <c r="D501" s="41" t="str">
        <f>VLOOKUP(Ruimtestaat[[#This Row],[Code]],Locaties[#All],4,FALSE)</f>
        <v>Hardinxveld-Giessendam</v>
      </c>
      <c r="E501" s="32"/>
      <c r="F501" s="32" t="s">
        <v>279</v>
      </c>
      <c r="G501" s="126"/>
      <c r="H501" s="42" t="s">
        <v>157</v>
      </c>
      <c r="I501" s="6">
        <v>3</v>
      </c>
      <c r="J501" s="42" t="str">
        <f>VLOOKUP(Ruimtestaat[[#This Row],[Ruimte code]],Ruimtegroepen[[#All],[Code]:[Ruimte omschrijving]],2,FALSE)</f>
        <v>Reproruimte</v>
      </c>
      <c r="K501" s="32" t="s">
        <v>18</v>
      </c>
      <c r="L501" s="34" t="s">
        <v>124</v>
      </c>
      <c r="M501" s="124">
        <v>11.2</v>
      </c>
      <c r="N501" s="125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  <c r="BO501" s="4"/>
      <c r="BP501" s="4"/>
      <c r="BQ501" s="4"/>
      <c r="BR501" s="4"/>
      <c r="BS501" s="4"/>
      <c r="BT501" s="4"/>
      <c r="BU501" s="4"/>
      <c r="BV501" s="4"/>
      <c r="BW501" s="4"/>
      <c r="BX501" s="4"/>
      <c r="BY501" s="4"/>
      <c r="BZ501" s="4"/>
      <c r="CA501" s="4"/>
      <c r="CB501" s="4"/>
      <c r="CC501" s="4"/>
      <c r="CD501" s="4"/>
      <c r="CE501" s="4"/>
      <c r="CF501" s="4"/>
      <c r="CG501" s="4"/>
      <c r="CH501" s="4"/>
      <c r="CI501" s="4"/>
      <c r="CJ501" s="4"/>
      <c r="CK501" s="4"/>
      <c r="CL501" s="4"/>
      <c r="CM501" s="4"/>
      <c r="CN501" s="4"/>
      <c r="CO501" s="4"/>
      <c r="CP501" s="4"/>
      <c r="CQ501" s="4"/>
      <c r="CR501" s="4"/>
      <c r="CS501" s="4"/>
      <c r="CT501" s="4"/>
      <c r="CU501" s="4"/>
      <c r="CV501" s="4"/>
      <c r="CW501" s="4"/>
      <c r="CX501" s="4"/>
      <c r="CY501" s="4"/>
      <c r="CZ501" s="4"/>
      <c r="DA501" s="4"/>
      <c r="DB501" s="4"/>
      <c r="DC501" s="4"/>
      <c r="DD501" s="4"/>
      <c r="DE501" s="4"/>
      <c r="DF501" s="4"/>
      <c r="DG501" s="4"/>
      <c r="DH501" s="4"/>
      <c r="DI501" s="4"/>
      <c r="DJ501" s="4"/>
      <c r="DK501" s="4"/>
      <c r="DL501" s="4"/>
      <c r="DM501" s="4"/>
      <c r="DN501" s="4"/>
      <c r="DO501" s="4"/>
      <c r="DP501" s="4"/>
      <c r="DQ501" s="4"/>
      <c r="DR501" s="4"/>
      <c r="DS501" s="4"/>
      <c r="DT501" s="4"/>
      <c r="DU501" s="4"/>
      <c r="DV501" s="4"/>
      <c r="DW501" s="4"/>
      <c r="DX501" s="4"/>
      <c r="DY501" s="4"/>
      <c r="DZ501" s="4"/>
      <c r="EA501" s="4"/>
      <c r="EB501" s="4"/>
      <c r="EC501" s="4"/>
      <c r="ED501" s="4"/>
      <c r="EE501" s="4"/>
      <c r="EF501" s="4"/>
      <c r="EG501" s="4"/>
      <c r="EH501" s="4"/>
      <c r="EI501" s="4"/>
      <c r="EJ501" s="4"/>
      <c r="EK501" s="4"/>
      <c r="EL501" s="4"/>
      <c r="EM501" s="4"/>
      <c r="EN501" s="4"/>
      <c r="EO501" s="4"/>
      <c r="EP501" s="4"/>
      <c r="EQ501" s="4"/>
      <c r="ER501" s="4"/>
      <c r="ES501" s="4"/>
      <c r="ET501" s="4"/>
      <c r="EU501" s="4"/>
      <c r="EV501" s="4"/>
      <c r="EW501" s="4"/>
      <c r="EX501" s="4"/>
      <c r="EY501" s="4"/>
      <c r="EZ501" s="4"/>
      <c r="FA501" s="4"/>
      <c r="FB501" s="4"/>
      <c r="FC501" s="4"/>
    </row>
    <row r="502" spans="1:159" ht="15" customHeight="1">
      <c r="A502" s="6">
        <v>7</v>
      </c>
      <c r="B502" s="41" t="str">
        <f>VLOOKUP(Ruimtestaat[[#This Row],[Code]],Locaties[[Code]:[Locatie]],2,FALSE)</f>
        <v>Calvijn</v>
      </c>
      <c r="C502" s="41" t="str">
        <f>VLOOKUP(Ruimtestaat[[#This Row],[Code]],Locaties[#All],3,FALSE)</f>
        <v>Bellefleur 2</v>
      </c>
      <c r="D502" s="41" t="str">
        <f>VLOOKUP(Ruimtestaat[[#This Row],[Code]],Locaties[#All],4,FALSE)</f>
        <v>Hardinxveld-Giessendam</v>
      </c>
      <c r="E502" s="42"/>
      <c r="F502" s="32" t="s">
        <v>279</v>
      </c>
      <c r="G502" s="126"/>
      <c r="H502" s="42" t="s">
        <v>309</v>
      </c>
      <c r="I502" s="6">
        <v>1</v>
      </c>
      <c r="J502" s="42" t="str">
        <f>VLOOKUP(Ruimtestaat[[#This Row],[Ruimte code]],Ruimtegroepen[[#All],[Code]:[Ruimte omschrijving]],2,FALSE)</f>
        <v>Magazijnen/bergingen</v>
      </c>
      <c r="K502" s="32" t="s">
        <v>18</v>
      </c>
      <c r="L502" s="34" t="s">
        <v>124</v>
      </c>
      <c r="M502" s="124">
        <v>2.4</v>
      </c>
      <c r="N502" s="125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  <c r="BO502" s="4"/>
      <c r="BP502" s="4"/>
      <c r="BQ502" s="4"/>
      <c r="BR502" s="4"/>
      <c r="BS502" s="4"/>
      <c r="BT502" s="4"/>
      <c r="BU502" s="4"/>
      <c r="BV502" s="4"/>
      <c r="BW502" s="4"/>
      <c r="BX502" s="4"/>
      <c r="BY502" s="4"/>
      <c r="BZ502" s="4"/>
      <c r="CA502" s="4"/>
      <c r="CB502" s="4"/>
      <c r="CC502" s="4"/>
      <c r="CD502" s="4"/>
      <c r="CE502" s="4"/>
      <c r="CF502" s="4"/>
      <c r="CG502" s="4"/>
      <c r="CH502" s="4"/>
      <c r="CI502" s="4"/>
      <c r="CJ502" s="4"/>
      <c r="CK502" s="4"/>
      <c r="CL502" s="4"/>
      <c r="CM502" s="4"/>
      <c r="CN502" s="4"/>
      <c r="CO502" s="4"/>
      <c r="CP502" s="4"/>
      <c r="CQ502" s="4"/>
      <c r="CR502" s="4"/>
      <c r="CS502" s="4"/>
      <c r="CT502" s="4"/>
      <c r="CU502" s="4"/>
      <c r="CV502" s="4"/>
      <c r="CW502" s="4"/>
      <c r="CX502" s="4"/>
      <c r="CY502" s="4"/>
      <c r="CZ502" s="4"/>
      <c r="DA502" s="4"/>
      <c r="DB502" s="4"/>
      <c r="DC502" s="4"/>
      <c r="DD502" s="4"/>
      <c r="DE502" s="4"/>
      <c r="DF502" s="4"/>
      <c r="DG502" s="4"/>
      <c r="DH502" s="4"/>
      <c r="DI502" s="4"/>
      <c r="DJ502" s="4"/>
      <c r="DK502" s="4"/>
      <c r="DL502" s="4"/>
      <c r="DM502" s="4"/>
      <c r="DN502" s="4"/>
      <c r="DO502" s="4"/>
      <c r="DP502" s="4"/>
      <c r="DQ502" s="4"/>
      <c r="DR502" s="4"/>
      <c r="DS502" s="4"/>
      <c r="DT502" s="4"/>
      <c r="DU502" s="4"/>
      <c r="DV502" s="4"/>
      <c r="DW502" s="4"/>
      <c r="DX502" s="4"/>
      <c r="DY502" s="4"/>
      <c r="DZ502" s="4"/>
      <c r="EA502" s="4"/>
      <c r="EB502" s="4"/>
      <c r="EC502" s="4"/>
      <c r="ED502" s="4"/>
      <c r="EE502" s="4"/>
      <c r="EF502" s="4"/>
      <c r="EG502" s="4"/>
      <c r="EH502" s="4"/>
      <c r="EI502" s="4"/>
      <c r="EJ502" s="4"/>
      <c r="EK502" s="4"/>
      <c r="EL502" s="4"/>
      <c r="EM502" s="4"/>
      <c r="EN502" s="4"/>
      <c r="EO502" s="4"/>
      <c r="EP502" s="4"/>
      <c r="EQ502" s="4"/>
      <c r="ER502" s="4"/>
      <c r="ES502" s="4"/>
      <c r="ET502" s="4"/>
      <c r="EU502" s="4"/>
      <c r="EV502" s="4"/>
      <c r="EW502" s="4"/>
      <c r="EX502" s="4"/>
      <c r="EY502" s="4"/>
      <c r="EZ502" s="4"/>
      <c r="FA502" s="4"/>
      <c r="FB502" s="4"/>
      <c r="FC502" s="4"/>
    </row>
    <row r="503" spans="1:159" ht="15" customHeight="1">
      <c r="A503" s="6">
        <v>7</v>
      </c>
      <c r="B503" s="41" t="str">
        <f>VLOOKUP(Ruimtestaat[[#This Row],[Code]],Locaties[[Code]:[Locatie]],2,FALSE)</f>
        <v>Calvijn</v>
      </c>
      <c r="C503" s="41" t="str">
        <f>VLOOKUP(Ruimtestaat[[#This Row],[Code]],Locaties[#All],3,FALSE)</f>
        <v>Bellefleur 2</v>
      </c>
      <c r="D503" s="41" t="str">
        <f>VLOOKUP(Ruimtestaat[[#This Row],[Code]],Locaties[#All],4,FALSE)</f>
        <v>Hardinxveld-Giessendam</v>
      </c>
      <c r="E503" s="42"/>
      <c r="F503" s="32" t="s">
        <v>279</v>
      </c>
      <c r="G503" s="126"/>
      <c r="H503" s="42" t="s">
        <v>128</v>
      </c>
      <c r="I503" s="6">
        <v>6</v>
      </c>
      <c r="J503" s="42" t="str">
        <f>VLOOKUP(Ruimtestaat[[#This Row],[Ruimte code]],Ruimtegroepen[[#All],[Code]:[Ruimte omschrijving]],2,FALSE)</f>
        <v>Gangen/hallen</v>
      </c>
      <c r="K503" s="32" t="s">
        <v>18</v>
      </c>
      <c r="L503" s="34" t="s">
        <v>124</v>
      </c>
      <c r="M503" s="124">
        <v>58.4</v>
      </c>
      <c r="N503" s="32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  <c r="BO503" s="4"/>
      <c r="BP503" s="4"/>
      <c r="BQ503" s="4"/>
      <c r="BR503" s="4"/>
      <c r="BS503" s="4"/>
      <c r="BT503" s="4"/>
      <c r="BU503" s="4"/>
      <c r="BV503" s="4"/>
      <c r="BW503" s="4"/>
      <c r="BX503" s="4"/>
      <c r="BY503" s="4"/>
      <c r="BZ503" s="4"/>
      <c r="CA503" s="4"/>
      <c r="CB503" s="4"/>
      <c r="CC503" s="4"/>
      <c r="CD503" s="4"/>
      <c r="CE503" s="4"/>
      <c r="CF503" s="4"/>
      <c r="CG503" s="4"/>
      <c r="CH503" s="4"/>
      <c r="CI503" s="4"/>
      <c r="CJ503" s="4"/>
      <c r="CK503" s="4"/>
      <c r="CL503" s="4"/>
      <c r="CM503" s="4"/>
      <c r="CN503" s="4"/>
      <c r="CO503" s="4"/>
      <c r="CP503" s="4"/>
      <c r="CQ503" s="4"/>
      <c r="CR503" s="4"/>
      <c r="CS503" s="4"/>
      <c r="CT503" s="4"/>
      <c r="CU503" s="4"/>
      <c r="CV503" s="4"/>
      <c r="CW503" s="4"/>
      <c r="CX503" s="4"/>
      <c r="CY503" s="4"/>
      <c r="CZ503" s="4"/>
      <c r="DA503" s="4"/>
      <c r="DB503" s="4"/>
      <c r="DC503" s="4"/>
      <c r="DD503" s="4"/>
      <c r="DE503" s="4"/>
      <c r="DF503" s="4"/>
      <c r="DG503" s="4"/>
      <c r="DH503" s="4"/>
      <c r="DI503" s="4"/>
      <c r="DJ503" s="4"/>
      <c r="DK503" s="4"/>
      <c r="DL503" s="4"/>
      <c r="DM503" s="4"/>
      <c r="DN503" s="4"/>
      <c r="DO503" s="4"/>
      <c r="DP503" s="4"/>
      <c r="DQ503" s="4"/>
      <c r="DR503" s="4"/>
      <c r="DS503" s="4"/>
      <c r="DT503" s="4"/>
      <c r="DU503" s="4"/>
      <c r="DV503" s="4"/>
      <c r="DW503" s="4"/>
      <c r="DX503" s="4"/>
      <c r="DY503" s="4"/>
      <c r="DZ503" s="4"/>
      <c r="EA503" s="4"/>
      <c r="EB503" s="4"/>
      <c r="EC503" s="4"/>
      <c r="ED503" s="4"/>
      <c r="EE503" s="4"/>
      <c r="EF503" s="4"/>
      <c r="EG503" s="4"/>
      <c r="EH503" s="4"/>
      <c r="EI503" s="4"/>
      <c r="EJ503" s="4"/>
      <c r="EK503" s="4"/>
      <c r="EL503" s="4"/>
      <c r="EM503" s="4"/>
      <c r="EN503" s="4"/>
      <c r="EO503" s="4"/>
      <c r="EP503" s="4"/>
      <c r="EQ503" s="4"/>
      <c r="ER503" s="4"/>
      <c r="ES503" s="4"/>
      <c r="ET503" s="4"/>
      <c r="EU503" s="4"/>
      <c r="EV503" s="4"/>
      <c r="EW503" s="4"/>
      <c r="EX503" s="4"/>
      <c r="EY503" s="4"/>
      <c r="EZ503" s="4"/>
      <c r="FA503" s="4"/>
      <c r="FB503" s="4"/>
      <c r="FC503" s="4"/>
    </row>
    <row r="504" spans="1:159" ht="15" customHeight="1">
      <c r="A504" s="6">
        <v>7</v>
      </c>
      <c r="B504" s="41" t="str">
        <f>VLOOKUP(Ruimtestaat[[#This Row],[Code]],Locaties[[Code]:[Locatie]],2,FALSE)</f>
        <v>Calvijn</v>
      </c>
      <c r="C504" s="41" t="str">
        <f>VLOOKUP(Ruimtestaat[[#This Row],[Code]],Locaties[#All],3,FALSE)</f>
        <v>Bellefleur 2</v>
      </c>
      <c r="D504" s="41" t="str">
        <f>VLOOKUP(Ruimtestaat[[#This Row],[Code]],Locaties[#All],4,FALSE)</f>
        <v>Hardinxveld-Giessendam</v>
      </c>
      <c r="E504" s="42"/>
      <c r="F504" s="32" t="s">
        <v>279</v>
      </c>
      <c r="G504" s="126" t="s">
        <v>310</v>
      </c>
      <c r="H504" s="42" t="s">
        <v>276</v>
      </c>
      <c r="I504" s="6">
        <v>16</v>
      </c>
      <c r="J504" s="42" t="str">
        <f>VLOOKUP(Ruimtestaat[[#This Row],[Ruimte code]],Ruimtegroepen[[#All],[Code]:[Ruimte omschrijving]],2,FALSE)</f>
        <v>Leslokalen</v>
      </c>
      <c r="K504" s="32" t="s">
        <v>18</v>
      </c>
      <c r="L504" s="34" t="s">
        <v>124</v>
      </c>
      <c r="M504" s="124">
        <v>57.1</v>
      </c>
      <c r="N504" s="125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  <c r="BO504" s="4"/>
      <c r="BP504" s="4"/>
      <c r="BQ504" s="4"/>
      <c r="BR504" s="4"/>
      <c r="BS504" s="4"/>
      <c r="BT504" s="4"/>
      <c r="BU504" s="4"/>
      <c r="BV504" s="4"/>
      <c r="BW504" s="4"/>
      <c r="BX504" s="4"/>
      <c r="BY504" s="4"/>
      <c r="BZ504" s="4"/>
      <c r="CA504" s="4"/>
      <c r="CB504" s="4"/>
      <c r="CC504" s="4"/>
      <c r="CD504" s="4"/>
      <c r="CE504" s="4"/>
      <c r="CF504" s="4"/>
      <c r="CG504" s="4"/>
      <c r="CH504" s="4"/>
      <c r="CI504" s="4"/>
      <c r="CJ504" s="4"/>
      <c r="CK504" s="4"/>
      <c r="CL504" s="4"/>
      <c r="CM504" s="4"/>
      <c r="CN504" s="4"/>
      <c r="CO504" s="4"/>
      <c r="CP504" s="4"/>
      <c r="CQ504" s="4"/>
      <c r="CR504" s="4"/>
      <c r="CS504" s="4"/>
      <c r="CT504" s="4"/>
      <c r="CU504" s="4"/>
      <c r="CV504" s="4"/>
      <c r="CW504" s="4"/>
      <c r="CX504" s="4"/>
      <c r="CY504" s="4"/>
      <c r="CZ504" s="4"/>
      <c r="DA504" s="4"/>
      <c r="DB504" s="4"/>
      <c r="DC504" s="4"/>
      <c r="DD504" s="4"/>
      <c r="DE504" s="4"/>
      <c r="DF504" s="4"/>
      <c r="DG504" s="4"/>
      <c r="DH504" s="4"/>
      <c r="DI504" s="4"/>
      <c r="DJ504" s="4"/>
      <c r="DK504" s="4"/>
      <c r="DL504" s="4"/>
      <c r="DM504" s="4"/>
      <c r="DN504" s="4"/>
      <c r="DO504" s="4"/>
      <c r="DP504" s="4"/>
      <c r="DQ504" s="4"/>
      <c r="DR504" s="4"/>
      <c r="DS504" s="4"/>
      <c r="DT504" s="4"/>
      <c r="DU504" s="4"/>
      <c r="DV504" s="4"/>
      <c r="DW504" s="4"/>
      <c r="DX504" s="4"/>
      <c r="DY504" s="4"/>
      <c r="DZ504" s="4"/>
      <c r="EA504" s="4"/>
      <c r="EB504" s="4"/>
      <c r="EC504" s="4"/>
      <c r="ED504" s="4"/>
      <c r="EE504" s="4"/>
      <c r="EF504" s="4"/>
      <c r="EG504" s="4"/>
      <c r="EH504" s="4"/>
      <c r="EI504" s="4"/>
      <c r="EJ504" s="4"/>
      <c r="EK504" s="4"/>
      <c r="EL504" s="4"/>
      <c r="EM504" s="4"/>
      <c r="EN504" s="4"/>
      <c r="EO504" s="4"/>
      <c r="EP504" s="4"/>
      <c r="EQ504" s="4"/>
      <c r="ER504" s="4"/>
      <c r="ES504" s="4"/>
      <c r="ET504" s="4"/>
      <c r="EU504" s="4"/>
      <c r="EV504" s="4"/>
      <c r="EW504" s="4"/>
      <c r="EX504" s="4"/>
      <c r="EY504" s="4"/>
      <c r="EZ504" s="4"/>
      <c r="FA504" s="4"/>
      <c r="FB504" s="4"/>
      <c r="FC504" s="4"/>
    </row>
    <row r="505" spans="1:159" ht="15" customHeight="1">
      <c r="A505" s="6">
        <v>7</v>
      </c>
      <c r="B505" s="41" t="str">
        <f>VLOOKUP(Ruimtestaat[[#This Row],[Code]],Locaties[[Code]:[Locatie]],2,FALSE)</f>
        <v>Calvijn</v>
      </c>
      <c r="C505" s="41" t="str">
        <f>VLOOKUP(Ruimtestaat[[#This Row],[Code]],Locaties[#All],3,FALSE)</f>
        <v>Bellefleur 2</v>
      </c>
      <c r="D505" s="41" t="str">
        <f>VLOOKUP(Ruimtestaat[[#This Row],[Code]],Locaties[#All],4,FALSE)</f>
        <v>Hardinxveld-Giessendam</v>
      </c>
      <c r="E505" s="42"/>
      <c r="F505" s="32" t="s">
        <v>279</v>
      </c>
      <c r="G505" s="126" t="s">
        <v>311</v>
      </c>
      <c r="H505" s="42" t="s">
        <v>276</v>
      </c>
      <c r="I505" s="6">
        <v>16</v>
      </c>
      <c r="J505" s="42" t="str">
        <f>VLOOKUP(Ruimtestaat[[#This Row],[Ruimte code]],Ruimtegroepen[[#All],[Code]:[Ruimte omschrijving]],2,FALSE)</f>
        <v>Leslokalen</v>
      </c>
      <c r="K505" s="32" t="s">
        <v>18</v>
      </c>
      <c r="L505" s="34" t="s">
        <v>124</v>
      </c>
      <c r="M505" s="124">
        <v>57.7</v>
      </c>
      <c r="N505" s="125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  <c r="BO505" s="4"/>
      <c r="BP505" s="4"/>
      <c r="BQ505" s="4"/>
      <c r="BR505" s="4"/>
      <c r="BS505" s="4"/>
      <c r="BT505" s="4"/>
      <c r="BU505" s="4"/>
      <c r="BV505" s="4"/>
      <c r="BW505" s="4"/>
      <c r="BX505" s="4"/>
      <c r="BY505" s="4"/>
      <c r="BZ505" s="4"/>
      <c r="CA505" s="4"/>
      <c r="CB505" s="4"/>
      <c r="CC505" s="4"/>
      <c r="CD505" s="4"/>
      <c r="CE505" s="4"/>
      <c r="CF505" s="4"/>
      <c r="CG505" s="4"/>
      <c r="CH505" s="4"/>
      <c r="CI505" s="4"/>
      <c r="CJ505" s="4"/>
      <c r="CK505" s="4"/>
      <c r="CL505" s="4"/>
      <c r="CM505" s="4"/>
      <c r="CN505" s="4"/>
      <c r="CO505" s="4"/>
      <c r="CP505" s="4"/>
      <c r="CQ505" s="4"/>
      <c r="CR505" s="4"/>
      <c r="CS505" s="4"/>
      <c r="CT505" s="4"/>
      <c r="CU505" s="4"/>
      <c r="CV505" s="4"/>
      <c r="CW505" s="4"/>
      <c r="CX505" s="4"/>
      <c r="CY505" s="4"/>
      <c r="CZ505" s="4"/>
      <c r="DA505" s="4"/>
      <c r="DB505" s="4"/>
      <c r="DC505" s="4"/>
      <c r="DD505" s="4"/>
      <c r="DE505" s="4"/>
      <c r="DF505" s="4"/>
      <c r="DG505" s="4"/>
      <c r="DH505" s="4"/>
      <c r="DI505" s="4"/>
      <c r="DJ505" s="4"/>
      <c r="DK505" s="4"/>
      <c r="DL505" s="4"/>
      <c r="DM505" s="4"/>
      <c r="DN505" s="4"/>
      <c r="DO505" s="4"/>
      <c r="DP505" s="4"/>
      <c r="DQ505" s="4"/>
      <c r="DR505" s="4"/>
      <c r="DS505" s="4"/>
      <c r="DT505" s="4"/>
      <c r="DU505" s="4"/>
      <c r="DV505" s="4"/>
      <c r="DW505" s="4"/>
      <c r="DX505" s="4"/>
      <c r="DY505" s="4"/>
      <c r="DZ505" s="4"/>
      <c r="EA505" s="4"/>
      <c r="EB505" s="4"/>
      <c r="EC505" s="4"/>
      <c r="ED505" s="4"/>
      <c r="EE505" s="4"/>
      <c r="EF505" s="4"/>
      <c r="EG505" s="4"/>
      <c r="EH505" s="4"/>
      <c r="EI505" s="4"/>
      <c r="EJ505" s="4"/>
      <c r="EK505" s="4"/>
      <c r="EL505" s="4"/>
      <c r="EM505" s="4"/>
      <c r="EN505" s="4"/>
      <c r="EO505" s="4"/>
      <c r="EP505" s="4"/>
      <c r="EQ505" s="4"/>
      <c r="ER505" s="4"/>
      <c r="ES505" s="4"/>
      <c r="ET505" s="4"/>
      <c r="EU505" s="4"/>
      <c r="EV505" s="4"/>
      <c r="EW505" s="4"/>
      <c r="EX505" s="4"/>
      <c r="EY505" s="4"/>
      <c r="EZ505" s="4"/>
      <c r="FA505" s="4"/>
      <c r="FB505" s="4"/>
      <c r="FC505" s="4"/>
    </row>
    <row r="506" spans="1:159" ht="15" customHeight="1">
      <c r="A506" s="6">
        <v>7</v>
      </c>
      <c r="B506" s="41" t="str">
        <f>VLOOKUP(Ruimtestaat[[#This Row],[Code]],Locaties[[Code]:[Locatie]],2,FALSE)</f>
        <v>Calvijn</v>
      </c>
      <c r="C506" s="41" t="str">
        <f>VLOOKUP(Ruimtestaat[[#This Row],[Code]],Locaties[#All],3,FALSE)</f>
        <v>Bellefleur 2</v>
      </c>
      <c r="D506" s="41" t="str">
        <f>VLOOKUP(Ruimtestaat[[#This Row],[Code]],Locaties[#All],4,FALSE)</f>
        <v>Hardinxveld-Giessendam</v>
      </c>
      <c r="E506" s="42"/>
      <c r="F506" s="32" t="s">
        <v>279</v>
      </c>
      <c r="G506" s="126"/>
      <c r="H506" s="42" t="s">
        <v>95</v>
      </c>
      <c r="I506" s="6">
        <v>13</v>
      </c>
      <c r="J506" s="42" t="str">
        <f>VLOOKUP(Ruimtestaat[[#This Row],[Ruimte code]],Ruimtegroepen[[#All],[Code]:[Ruimte omschrijving]],2,FALSE)</f>
        <v>Personeelskamer</v>
      </c>
      <c r="K506" s="32" t="s">
        <v>20</v>
      </c>
      <c r="L506" s="34" t="s">
        <v>29</v>
      </c>
      <c r="M506" s="124">
        <v>56</v>
      </c>
      <c r="N506" s="32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  <c r="BO506" s="4"/>
      <c r="BP506" s="4"/>
      <c r="BQ506" s="4"/>
      <c r="BR506" s="4"/>
      <c r="BS506" s="4"/>
      <c r="BT506" s="4"/>
      <c r="BU506" s="4"/>
      <c r="BV506" s="4"/>
      <c r="BW506" s="4"/>
      <c r="BX506" s="4"/>
      <c r="BY506" s="4"/>
      <c r="BZ506" s="4"/>
      <c r="CA506" s="4"/>
      <c r="CB506" s="4"/>
      <c r="CC506" s="4"/>
      <c r="CD506" s="4"/>
      <c r="CE506" s="4"/>
      <c r="CF506" s="4"/>
      <c r="CG506" s="4"/>
      <c r="CH506" s="4"/>
      <c r="CI506" s="4"/>
      <c r="CJ506" s="4"/>
      <c r="CK506" s="4"/>
      <c r="CL506" s="4"/>
      <c r="CM506" s="4"/>
      <c r="CN506" s="4"/>
      <c r="CO506" s="4"/>
      <c r="CP506" s="4"/>
      <c r="CQ506" s="4"/>
      <c r="CR506" s="4"/>
      <c r="CS506" s="4"/>
      <c r="CT506" s="4"/>
      <c r="CU506" s="4"/>
      <c r="CV506" s="4"/>
      <c r="CW506" s="4"/>
      <c r="CX506" s="4"/>
      <c r="CY506" s="4"/>
      <c r="CZ506" s="4"/>
      <c r="DA506" s="4"/>
      <c r="DB506" s="4"/>
      <c r="DC506" s="4"/>
      <c r="DD506" s="4"/>
      <c r="DE506" s="4"/>
      <c r="DF506" s="4"/>
      <c r="DG506" s="4"/>
      <c r="DH506" s="4"/>
      <c r="DI506" s="4"/>
      <c r="DJ506" s="4"/>
      <c r="DK506" s="4"/>
      <c r="DL506" s="4"/>
      <c r="DM506" s="4"/>
      <c r="DN506" s="4"/>
      <c r="DO506" s="4"/>
      <c r="DP506" s="4"/>
      <c r="DQ506" s="4"/>
      <c r="DR506" s="4"/>
      <c r="DS506" s="4"/>
      <c r="DT506" s="4"/>
      <c r="DU506" s="4"/>
      <c r="DV506" s="4"/>
      <c r="DW506" s="4"/>
      <c r="DX506" s="4"/>
      <c r="DY506" s="4"/>
      <c r="DZ506" s="4"/>
      <c r="EA506" s="4"/>
      <c r="EB506" s="4"/>
      <c r="EC506" s="4"/>
      <c r="ED506" s="4"/>
      <c r="EE506" s="4"/>
      <c r="EF506" s="4"/>
      <c r="EG506" s="4"/>
      <c r="EH506" s="4"/>
      <c r="EI506" s="4"/>
      <c r="EJ506" s="4"/>
      <c r="EK506" s="4"/>
      <c r="EL506" s="4"/>
      <c r="EM506" s="4"/>
      <c r="EN506" s="4"/>
      <c r="EO506" s="4"/>
      <c r="EP506" s="4"/>
      <c r="EQ506" s="4"/>
      <c r="ER506" s="4"/>
      <c r="ES506" s="4"/>
      <c r="ET506" s="4"/>
      <c r="EU506" s="4"/>
      <c r="EV506" s="4"/>
      <c r="EW506" s="4"/>
      <c r="EX506" s="4"/>
      <c r="EY506" s="4"/>
      <c r="EZ506" s="4"/>
      <c r="FA506" s="4"/>
      <c r="FB506" s="4"/>
      <c r="FC506" s="4"/>
    </row>
    <row r="507" spans="1:159" ht="15" customHeight="1">
      <c r="A507" s="6">
        <v>7</v>
      </c>
      <c r="B507" s="41" t="str">
        <f>VLOOKUP(Ruimtestaat[[#This Row],[Code]],Locaties[[Code]:[Locatie]],2,FALSE)</f>
        <v>Calvijn</v>
      </c>
      <c r="C507" s="41" t="str">
        <f>VLOOKUP(Ruimtestaat[[#This Row],[Code]],Locaties[#All],3,FALSE)</f>
        <v>Bellefleur 2</v>
      </c>
      <c r="D507" s="41" t="str">
        <f>VLOOKUP(Ruimtestaat[[#This Row],[Code]],Locaties[#All],4,FALSE)</f>
        <v>Hardinxveld-Giessendam</v>
      </c>
      <c r="E507" s="42"/>
      <c r="F507" s="32" t="s">
        <v>279</v>
      </c>
      <c r="G507" s="126" t="s">
        <v>286</v>
      </c>
      <c r="H507" s="42" t="s">
        <v>131</v>
      </c>
      <c r="I507" s="6">
        <v>4</v>
      </c>
      <c r="J507" s="42" t="str">
        <f>VLOOKUP(Ruimtestaat[[#This Row],[Ruimte code]],Ruimtegroepen[[#All],[Code]:[Ruimte omschrijving]],2,FALSE)</f>
        <v>Vergader/spreekkamers</v>
      </c>
      <c r="K507" s="32" t="s">
        <v>20</v>
      </c>
      <c r="L507" s="34" t="s">
        <v>29</v>
      </c>
      <c r="M507" s="124">
        <v>8.6</v>
      </c>
      <c r="N507" s="125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  <c r="BO507" s="4"/>
      <c r="BP507" s="4"/>
      <c r="BQ507" s="4"/>
      <c r="BR507" s="4"/>
      <c r="BS507" s="4"/>
      <c r="BT507" s="4"/>
      <c r="BU507" s="4"/>
      <c r="BV507" s="4"/>
      <c r="BW507" s="4"/>
      <c r="BX507" s="4"/>
      <c r="BY507" s="4"/>
      <c r="BZ507" s="4"/>
      <c r="CA507" s="4"/>
      <c r="CB507" s="4"/>
      <c r="CC507" s="4"/>
      <c r="CD507" s="4"/>
      <c r="CE507" s="4"/>
      <c r="CF507" s="4"/>
      <c r="CG507" s="4"/>
      <c r="CH507" s="4"/>
      <c r="CI507" s="4"/>
      <c r="CJ507" s="4"/>
      <c r="CK507" s="4"/>
      <c r="CL507" s="4"/>
      <c r="CM507" s="4"/>
      <c r="CN507" s="4"/>
      <c r="CO507" s="4"/>
      <c r="CP507" s="4"/>
      <c r="CQ507" s="4"/>
      <c r="CR507" s="4"/>
      <c r="CS507" s="4"/>
      <c r="CT507" s="4"/>
      <c r="CU507" s="4"/>
      <c r="CV507" s="4"/>
      <c r="CW507" s="4"/>
      <c r="CX507" s="4"/>
      <c r="CY507" s="4"/>
      <c r="CZ507" s="4"/>
      <c r="DA507" s="4"/>
      <c r="DB507" s="4"/>
      <c r="DC507" s="4"/>
      <c r="DD507" s="4"/>
      <c r="DE507" s="4"/>
      <c r="DF507" s="4"/>
      <c r="DG507" s="4"/>
      <c r="DH507" s="4"/>
      <c r="DI507" s="4"/>
      <c r="DJ507" s="4"/>
      <c r="DK507" s="4"/>
      <c r="DL507" s="4"/>
      <c r="DM507" s="4"/>
      <c r="DN507" s="4"/>
      <c r="DO507" s="4"/>
      <c r="DP507" s="4"/>
      <c r="DQ507" s="4"/>
      <c r="DR507" s="4"/>
      <c r="DS507" s="4"/>
      <c r="DT507" s="4"/>
      <c r="DU507" s="4"/>
      <c r="DV507" s="4"/>
      <c r="DW507" s="4"/>
      <c r="DX507" s="4"/>
      <c r="DY507" s="4"/>
      <c r="DZ507" s="4"/>
      <c r="EA507" s="4"/>
      <c r="EB507" s="4"/>
      <c r="EC507" s="4"/>
      <c r="ED507" s="4"/>
      <c r="EE507" s="4"/>
      <c r="EF507" s="4"/>
      <c r="EG507" s="4"/>
      <c r="EH507" s="4"/>
      <c r="EI507" s="4"/>
      <c r="EJ507" s="4"/>
      <c r="EK507" s="4"/>
      <c r="EL507" s="4"/>
      <c r="EM507" s="4"/>
      <c r="EN507" s="4"/>
      <c r="EO507" s="4"/>
      <c r="EP507" s="4"/>
      <c r="EQ507" s="4"/>
      <c r="ER507" s="4"/>
      <c r="ES507" s="4"/>
      <c r="ET507" s="4"/>
      <c r="EU507" s="4"/>
      <c r="EV507" s="4"/>
      <c r="EW507" s="4"/>
      <c r="EX507" s="4"/>
      <c r="EY507" s="4"/>
      <c r="EZ507" s="4"/>
      <c r="FA507" s="4"/>
      <c r="FB507" s="4"/>
      <c r="FC507" s="4"/>
    </row>
    <row r="508" spans="1:159" ht="15" customHeight="1">
      <c r="A508" s="6">
        <v>7</v>
      </c>
      <c r="B508" s="41" t="str">
        <f>VLOOKUP(Ruimtestaat[[#This Row],[Code]],Locaties[[Code]:[Locatie]],2,FALSE)</f>
        <v>Calvijn</v>
      </c>
      <c r="C508" s="41" t="str">
        <f>VLOOKUP(Ruimtestaat[[#This Row],[Code]],Locaties[#All],3,FALSE)</f>
        <v>Bellefleur 2</v>
      </c>
      <c r="D508" s="41" t="str">
        <f>VLOOKUP(Ruimtestaat[[#This Row],[Code]],Locaties[#All],4,FALSE)</f>
        <v>Hardinxveld-Giessendam</v>
      </c>
      <c r="E508" s="42"/>
      <c r="F508" s="32" t="s">
        <v>279</v>
      </c>
      <c r="G508" s="126" t="s">
        <v>312</v>
      </c>
      <c r="H508" s="42" t="s">
        <v>200</v>
      </c>
      <c r="I508" s="6">
        <v>11</v>
      </c>
      <c r="J508" s="42" t="str">
        <f>VLOOKUP(Ruimtestaat[[#This Row],[Ruimte code]],Ruimtegroepen[[#All],[Code]:[Ruimte omschrijving]],2,FALSE)</f>
        <v>Garderobes</v>
      </c>
      <c r="K508" s="32" t="s">
        <v>18</v>
      </c>
      <c r="L508" s="34" t="s">
        <v>124</v>
      </c>
      <c r="M508" s="124">
        <v>5.4</v>
      </c>
      <c r="N508" s="125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  <c r="BO508" s="4"/>
      <c r="BP508" s="4"/>
      <c r="BQ508" s="4"/>
      <c r="BR508" s="4"/>
      <c r="BS508" s="4"/>
      <c r="BT508" s="4"/>
      <c r="BU508" s="4"/>
      <c r="BV508" s="4"/>
      <c r="BW508" s="4"/>
      <c r="BX508" s="4"/>
      <c r="BY508" s="4"/>
      <c r="BZ508" s="4"/>
      <c r="CA508" s="4"/>
      <c r="CB508" s="4"/>
      <c r="CC508" s="4"/>
      <c r="CD508" s="4"/>
      <c r="CE508" s="4"/>
      <c r="CF508" s="4"/>
      <c r="CG508" s="4"/>
      <c r="CH508" s="4"/>
      <c r="CI508" s="4"/>
      <c r="CJ508" s="4"/>
      <c r="CK508" s="4"/>
      <c r="CL508" s="4"/>
      <c r="CM508" s="4"/>
      <c r="CN508" s="4"/>
      <c r="CO508" s="4"/>
      <c r="CP508" s="4"/>
      <c r="CQ508" s="4"/>
      <c r="CR508" s="4"/>
      <c r="CS508" s="4"/>
      <c r="CT508" s="4"/>
      <c r="CU508" s="4"/>
      <c r="CV508" s="4"/>
      <c r="CW508" s="4"/>
      <c r="CX508" s="4"/>
      <c r="CY508" s="4"/>
      <c r="CZ508" s="4"/>
      <c r="DA508" s="4"/>
      <c r="DB508" s="4"/>
      <c r="DC508" s="4"/>
      <c r="DD508" s="4"/>
      <c r="DE508" s="4"/>
      <c r="DF508" s="4"/>
      <c r="DG508" s="4"/>
      <c r="DH508" s="4"/>
      <c r="DI508" s="4"/>
      <c r="DJ508" s="4"/>
      <c r="DK508" s="4"/>
      <c r="DL508" s="4"/>
      <c r="DM508" s="4"/>
      <c r="DN508" s="4"/>
      <c r="DO508" s="4"/>
      <c r="DP508" s="4"/>
      <c r="DQ508" s="4"/>
      <c r="DR508" s="4"/>
      <c r="DS508" s="4"/>
      <c r="DT508" s="4"/>
      <c r="DU508" s="4"/>
      <c r="DV508" s="4"/>
      <c r="DW508" s="4"/>
      <c r="DX508" s="4"/>
      <c r="DY508" s="4"/>
      <c r="DZ508" s="4"/>
      <c r="EA508" s="4"/>
      <c r="EB508" s="4"/>
      <c r="EC508" s="4"/>
      <c r="ED508" s="4"/>
      <c r="EE508" s="4"/>
      <c r="EF508" s="4"/>
      <c r="EG508" s="4"/>
      <c r="EH508" s="4"/>
      <c r="EI508" s="4"/>
      <c r="EJ508" s="4"/>
      <c r="EK508" s="4"/>
      <c r="EL508" s="4"/>
      <c r="EM508" s="4"/>
      <c r="EN508" s="4"/>
      <c r="EO508" s="4"/>
      <c r="EP508" s="4"/>
      <c r="EQ508" s="4"/>
      <c r="ER508" s="4"/>
      <c r="ES508" s="4"/>
      <c r="ET508" s="4"/>
      <c r="EU508" s="4"/>
      <c r="EV508" s="4"/>
      <c r="EW508" s="4"/>
      <c r="EX508" s="4"/>
      <c r="EY508" s="4"/>
      <c r="EZ508" s="4"/>
      <c r="FA508" s="4"/>
      <c r="FB508" s="4"/>
      <c r="FC508" s="4"/>
    </row>
    <row r="509" spans="1:159" ht="15" customHeight="1">
      <c r="A509" s="6">
        <v>7</v>
      </c>
      <c r="B509" s="41" t="str">
        <f>VLOOKUP(Ruimtestaat[[#This Row],[Code]],Locaties[[Code]:[Locatie]],2,FALSE)</f>
        <v>Calvijn</v>
      </c>
      <c r="C509" s="41" t="str">
        <f>VLOOKUP(Ruimtestaat[[#This Row],[Code]],Locaties[#All],3,FALSE)</f>
        <v>Bellefleur 2</v>
      </c>
      <c r="D509" s="41" t="str">
        <f>VLOOKUP(Ruimtestaat[[#This Row],[Code]],Locaties[#All],4,FALSE)</f>
        <v>Hardinxveld-Giessendam</v>
      </c>
      <c r="E509" s="42"/>
      <c r="F509" s="32" t="s">
        <v>279</v>
      </c>
      <c r="G509" s="126"/>
      <c r="H509" s="42" t="s">
        <v>294</v>
      </c>
      <c r="I509" s="6">
        <v>5</v>
      </c>
      <c r="J509" s="42" t="str">
        <f>VLOOKUP(Ruimtestaat[[#This Row],[Ruimte code]],Ruimtegroepen[[#All],[Code]:[Ruimte omschrijving]],2,FALSE)</f>
        <v>Sanitair</v>
      </c>
      <c r="K509" s="32" t="s">
        <v>19</v>
      </c>
      <c r="L509" s="34" t="s">
        <v>225</v>
      </c>
      <c r="M509" s="124">
        <v>4.7</v>
      </c>
      <c r="N509" s="32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  <c r="BO509" s="4"/>
      <c r="BP509" s="4"/>
      <c r="BQ509" s="4"/>
      <c r="BR509" s="4"/>
      <c r="BS509" s="4"/>
      <c r="BT509" s="4"/>
      <c r="BU509" s="4"/>
      <c r="BV509" s="4"/>
      <c r="BW509" s="4"/>
      <c r="BX509" s="4"/>
      <c r="BY509" s="4"/>
      <c r="BZ509" s="4"/>
      <c r="CA509" s="4"/>
      <c r="CB509" s="4"/>
      <c r="CC509" s="4"/>
      <c r="CD509" s="4"/>
      <c r="CE509" s="4"/>
      <c r="CF509" s="4"/>
      <c r="CG509" s="4"/>
      <c r="CH509" s="4"/>
      <c r="CI509" s="4"/>
      <c r="CJ509" s="4"/>
      <c r="CK509" s="4"/>
      <c r="CL509" s="4"/>
      <c r="CM509" s="4"/>
      <c r="CN509" s="4"/>
      <c r="CO509" s="4"/>
      <c r="CP509" s="4"/>
      <c r="CQ509" s="4"/>
      <c r="CR509" s="4"/>
      <c r="CS509" s="4"/>
      <c r="CT509" s="4"/>
      <c r="CU509" s="4"/>
      <c r="CV509" s="4"/>
      <c r="CW509" s="4"/>
      <c r="CX509" s="4"/>
      <c r="CY509" s="4"/>
      <c r="CZ509" s="4"/>
      <c r="DA509" s="4"/>
      <c r="DB509" s="4"/>
      <c r="DC509" s="4"/>
      <c r="DD509" s="4"/>
      <c r="DE509" s="4"/>
      <c r="DF509" s="4"/>
      <c r="DG509" s="4"/>
      <c r="DH509" s="4"/>
      <c r="DI509" s="4"/>
      <c r="DJ509" s="4"/>
      <c r="DK509" s="4"/>
      <c r="DL509" s="4"/>
      <c r="DM509" s="4"/>
      <c r="DN509" s="4"/>
      <c r="DO509" s="4"/>
      <c r="DP509" s="4"/>
      <c r="DQ509" s="4"/>
      <c r="DR509" s="4"/>
      <c r="DS509" s="4"/>
      <c r="DT509" s="4"/>
      <c r="DU509" s="4"/>
      <c r="DV509" s="4"/>
      <c r="DW509" s="4"/>
      <c r="DX509" s="4"/>
      <c r="DY509" s="4"/>
      <c r="DZ509" s="4"/>
      <c r="EA509" s="4"/>
      <c r="EB509" s="4"/>
      <c r="EC509" s="4"/>
      <c r="ED509" s="4"/>
      <c r="EE509" s="4"/>
      <c r="EF509" s="4"/>
      <c r="EG509" s="4"/>
      <c r="EH509" s="4"/>
      <c r="EI509" s="4"/>
      <c r="EJ509" s="4"/>
      <c r="EK509" s="4"/>
      <c r="EL509" s="4"/>
      <c r="EM509" s="4"/>
      <c r="EN509" s="4"/>
      <c r="EO509" s="4"/>
      <c r="EP509" s="4"/>
      <c r="EQ509" s="4"/>
      <c r="ER509" s="4"/>
      <c r="ES509" s="4"/>
      <c r="ET509" s="4"/>
      <c r="EU509" s="4"/>
      <c r="EV509" s="4"/>
      <c r="EW509" s="4"/>
      <c r="EX509" s="4"/>
      <c r="EY509" s="4"/>
      <c r="EZ509" s="4"/>
      <c r="FA509" s="4"/>
      <c r="FB509" s="4"/>
      <c r="FC509" s="4"/>
    </row>
    <row r="510" spans="1:159" ht="15" customHeight="1">
      <c r="A510" s="6">
        <v>7</v>
      </c>
      <c r="B510" s="41" t="str">
        <f>VLOOKUP(Ruimtestaat[[#This Row],[Code]],Locaties[[Code]:[Locatie]],2,FALSE)</f>
        <v>Calvijn</v>
      </c>
      <c r="C510" s="41" t="str">
        <f>VLOOKUP(Ruimtestaat[[#This Row],[Code]],Locaties[#All],3,FALSE)</f>
        <v>Bellefleur 2</v>
      </c>
      <c r="D510" s="41" t="str">
        <f>VLOOKUP(Ruimtestaat[[#This Row],[Code]],Locaties[#All],4,FALSE)</f>
        <v>Hardinxveld-Giessendam</v>
      </c>
      <c r="E510" s="42"/>
      <c r="F510" s="32" t="s">
        <v>279</v>
      </c>
      <c r="G510" s="126"/>
      <c r="H510" s="42" t="s">
        <v>294</v>
      </c>
      <c r="I510" s="6">
        <v>5</v>
      </c>
      <c r="J510" s="42" t="str">
        <f>VLOOKUP(Ruimtestaat[[#This Row],[Ruimte code]],Ruimtegroepen[[#All],[Code]:[Ruimte omschrijving]],2,FALSE)</f>
        <v>Sanitair</v>
      </c>
      <c r="K510" s="32" t="s">
        <v>19</v>
      </c>
      <c r="L510" s="34" t="s">
        <v>225</v>
      </c>
      <c r="M510" s="124">
        <v>4.7</v>
      </c>
      <c r="N510" s="125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  <c r="BO510" s="4"/>
      <c r="BP510" s="4"/>
      <c r="BQ510" s="4"/>
      <c r="BR510" s="4"/>
      <c r="BS510" s="4"/>
      <c r="BT510" s="4"/>
      <c r="BU510" s="4"/>
      <c r="BV510" s="4"/>
      <c r="BW510" s="4"/>
      <c r="BX510" s="4"/>
      <c r="BY510" s="4"/>
      <c r="BZ510" s="4"/>
      <c r="CA510" s="4"/>
      <c r="CB510" s="4"/>
      <c r="CC510" s="4"/>
      <c r="CD510" s="4"/>
      <c r="CE510" s="4"/>
      <c r="CF510" s="4"/>
      <c r="CG510" s="4"/>
      <c r="CH510" s="4"/>
      <c r="CI510" s="4"/>
      <c r="CJ510" s="4"/>
      <c r="CK510" s="4"/>
      <c r="CL510" s="4"/>
      <c r="CM510" s="4"/>
      <c r="CN510" s="4"/>
      <c r="CO510" s="4"/>
      <c r="CP510" s="4"/>
      <c r="CQ510" s="4"/>
      <c r="CR510" s="4"/>
      <c r="CS510" s="4"/>
      <c r="CT510" s="4"/>
      <c r="CU510" s="4"/>
      <c r="CV510" s="4"/>
      <c r="CW510" s="4"/>
      <c r="CX510" s="4"/>
      <c r="CY510" s="4"/>
      <c r="CZ510" s="4"/>
      <c r="DA510" s="4"/>
      <c r="DB510" s="4"/>
      <c r="DC510" s="4"/>
      <c r="DD510" s="4"/>
      <c r="DE510" s="4"/>
      <c r="DF510" s="4"/>
      <c r="DG510" s="4"/>
      <c r="DH510" s="4"/>
      <c r="DI510" s="4"/>
      <c r="DJ510" s="4"/>
      <c r="DK510" s="4"/>
      <c r="DL510" s="4"/>
      <c r="DM510" s="4"/>
      <c r="DN510" s="4"/>
      <c r="DO510" s="4"/>
      <c r="DP510" s="4"/>
      <c r="DQ510" s="4"/>
      <c r="DR510" s="4"/>
      <c r="DS510" s="4"/>
      <c r="DT510" s="4"/>
      <c r="DU510" s="4"/>
      <c r="DV510" s="4"/>
      <c r="DW510" s="4"/>
      <c r="DX510" s="4"/>
      <c r="DY510" s="4"/>
      <c r="DZ510" s="4"/>
      <c r="EA510" s="4"/>
      <c r="EB510" s="4"/>
      <c r="EC510" s="4"/>
      <c r="ED510" s="4"/>
      <c r="EE510" s="4"/>
      <c r="EF510" s="4"/>
      <c r="EG510" s="4"/>
      <c r="EH510" s="4"/>
      <c r="EI510" s="4"/>
      <c r="EJ510" s="4"/>
      <c r="EK510" s="4"/>
      <c r="EL510" s="4"/>
      <c r="EM510" s="4"/>
      <c r="EN510" s="4"/>
      <c r="EO510" s="4"/>
      <c r="EP510" s="4"/>
      <c r="EQ510" s="4"/>
      <c r="ER510" s="4"/>
      <c r="ES510" s="4"/>
      <c r="ET510" s="4"/>
      <c r="EU510" s="4"/>
      <c r="EV510" s="4"/>
      <c r="EW510" s="4"/>
      <c r="EX510" s="4"/>
      <c r="EY510" s="4"/>
      <c r="EZ510" s="4"/>
      <c r="FA510" s="4"/>
      <c r="FB510" s="4"/>
      <c r="FC510" s="4"/>
    </row>
    <row r="511" spans="1:159" ht="15" customHeight="1">
      <c r="A511" s="6">
        <v>7</v>
      </c>
      <c r="B511" s="41" t="str">
        <f>VLOOKUP(Ruimtestaat[[#This Row],[Code]],Locaties[[Code]:[Locatie]],2,FALSE)</f>
        <v>Calvijn</v>
      </c>
      <c r="C511" s="41" t="str">
        <f>VLOOKUP(Ruimtestaat[[#This Row],[Code]],Locaties[#All],3,FALSE)</f>
        <v>Bellefleur 2</v>
      </c>
      <c r="D511" s="41" t="str">
        <f>VLOOKUP(Ruimtestaat[[#This Row],[Code]],Locaties[#All],4,FALSE)</f>
        <v>Hardinxveld-Giessendam</v>
      </c>
      <c r="E511" s="42"/>
      <c r="F511" s="32" t="s">
        <v>279</v>
      </c>
      <c r="G511" s="126"/>
      <c r="H511" s="42" t="s">
        <v>313</v>
      </c>
      <c r="I511" s="6">
        <v>2</v>
      </c>
      <c r="J511" s="42" t="str">
        <f>VLOOKUP(Ruimtestaat[[#This Row],[Ruimte code]],Ruimtegroepen[[#All],[Code]:[Ruimte omschrijving]],2,FALSE)</f>
        <v>Kantoren</v>
      </c>
      <c r="K511" s="32" t="s">
        <v>20</v>
      </c>
      <c r="L511" s="34" t="s">
        <v>29</v>
      </c>
      <c r="M511" s="124">
        <v>35</v>
      </c>
      <c r="N511" s="125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  <c r="BO511" s="4"/>
      <c r="BP511" s="4"/>
      <c r="BQ511" s="4"/>
      <c r="BR511" s="4"/>
      <c r="BS511" s="4"/>
      <c r="BT511" s="4"/>
      <c r="BU511" s="4"/>
      <c r="BV511" s="4"/>
      <c r="BW511" s="4"/>
      <c r="BX511" s="4"/>
      <c r="BY511" s="4"/>
      <c r="BZ511" s="4"/>
      <c r="CA511" s="4"/>
      <c r="CB511" s="4"/>
      <c r="CC511" s="4"/>
      <c r="CD511" s="4"/>
      <c r="CE511" s="4"/>
      <c r="CF511" s="4"/>
      <c r="CG511" s="4"/>
      <c r="CH511" s="4"/>
      <c r="CI511" s="4"/>
      <c r="CJ511" s="4"/>
      <c r="CK511" s="4"/>
      <c r="CL511" s="4"/>
      <c r="CM511" s="4"/>
      <c r="CN511" s="4"/>
      <c r="CO511" s="4"/>
      <c r="CP511" s="4"/>
      <c r="CQ511" s="4"/>
      <c r="CR511" s="4"/>
      <c r="CS511" s="4"/>
      <c r="CT511" s="4"/>
      <c r="CU511" s="4"/>
      <c r="CV511" s="4"/>
      <c r="CW511" s="4"/>
      <c r="CX511" s="4"/>
      <c r="CY511" s="4"/>
      <c r="CZ511" s="4"/>
      <c r="DA511" s="4"/>
      <c r="DB511" s="4"/>
      <c r="DC511" s="4"/>
      <c r="DD511" s="4"/>
      <c r="DE511" s="4"/>
      <c r="DF511" s="4"/>
      <c r="DG511" s="4"/>
      <c r="DH511" s="4"/>
      <c r="DI511" s="4"/>
      <c r="DJ511" s="4"/>
      <c r="DK511" s="4"/>
      <c r="DL511" s="4"/>
      <c r="DM511" s="4"/>
      <c r="DN511" s="4"/>
      <c r="DO511" s="4"/>
      <c r="DP511" s="4"/>
      <c r="DQ511" s="4"/>
      <c r="DR511" s="4"/>
      <c r="DS511" s="4"/>
      <c r="DT511" s="4"/>
      <c r="DU511" s="4"/>
      <c r="DV511" s="4"/>
      <c r="DW511" s="4"/>
      <c r="DX511" s="4"/>
      <c r="DY511" s="4"/>
      <c r="DZ511" s="4"/>
      <c r="EA511" s="4"/>
      <c r="EB511" s="4"/>
      <c r="EC511" s="4"/>
      <c r="ED511" s="4"/>
      <c r="EE511" s="4"/>
      <c r="EF511" s="4"/>
      <c r="EG511" s="4"/>
      <c r="EH511" s="4"/>
      <c r="EI511" s="4"/>
      <c r="EJ511" s="4"/>
      <c r="EK511" s="4"/>
      <c r="EL511" s="4"/>
      <c r="EM511" s="4"/>
      <c r="EN511" s="4"/>
      <c r="EO511" s="4"/>
      <c r="EP511" s="4"/>
      <c r="EQ511" s="4"/>
      <c r="ER511" s="4"/>
      <c r="ES511" s="4"/>
      <c r="ET511" s="4"/>
      <c r="EU511" s="4"/>
      <c r="EV511" s="4"/>
      <c r="EW511" s="4"/>
      <c r="EX511" s="4"/>
      <c r="EY511" s="4"/>
      <c r="EZ511" s="4"/>
      <c r="FA511" s="4"/>
      <c r="FB511" s="4"/>
      <c r="FC511" s="4"/>
    </row>
    <row r="512" spans="1:159" ht="15" customHeight="1">
      <c r="A512" s="6">
        <v>7</v>
      </c>
      <c r="B512" s="41" t="str">
        <f>VLOOKUP(Ruimtestaat[[#This Row],[Code]],Locaties[[Code]:[Locatie]],2,FALSE)</f>
        <v>Calvijn</v>
      </c>
      <c r="C512" s="41" t="str">
        <f>VLOOKUP(Ruimtestaat[[#This Row],[Code]],Locaties[#All],3,FALSE)</f>
        <v>Bellefleur 2</v>
      </c>
      <c r="D512" s="41" t="str">
        <f>VLOOKUP(Ruimtestaat[[#This Row],[Code]],Locaties[#All],4,FALSE)</f>
        <v>Hardinxveld-Giessendam</v>
      </c>
      <c r="E512" s="42"/>
      <c r="F512" s="32" t="s">
        <v>279</v>
      </c>
      <c r="G512" s="126"/>
      <c r="H512" s="42" t="s">
        <v>140</v>
      </c>
      <c r="I512" s="6">
        <v>10</v>
      </c>
      <c r="J512" s="42" t="str">
        <f>VLOOKUP(Ruimtestaat[[#This Row],[Ruimte code]],Ruimtegroepen[[#All],[Code]:[Ruimte omschrijving]],2,FALSE)</f>
        <v>Trappenhuizen/lift</v>
      </c>
      <c r="K512" s="32" t="s">
        <v>18</v>
      </c>
      <c r="L512" s="34" t="s">
        <v>124</v>
      </c>
      <c r="M512" s="124">
        <v>14.8</v>
      </c>
      <c r="N512" s="32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  <c r="BO512" s="4"/>
      <c r="BP512" s="4"/>
      <c r="BQ512" s="4"/>
      <c r="BR512" s="4"/>
      <c r="BS512" s="4"/>
      <c r="BT512" s="4"/>
      <c r="BU512" s="4"/>
      <c r="BV512" s="4"/>
      <c r="BW512" s="4"/>
      <c r="BX512" s="4"/>
      <c r="BY512" s="4"/>
      <c r="BZ512" s="4"/>
      <c r="CA512" s="4"/>
      <c r="CB512" s="4"/>
      <c r="CC512" s="4"/>
      <c r="CD512" s="4"/>
      <c r="CE512" s="4"/>
      <c r="CF512" s="4"/>
      <c r="CG512" s="4"/>
      <c r="CH512" s="4"/>
      <c r="CI512" s="4"/>
      <c r="CJ512" s="4"/>
      <c r="CK512" s="4"/>
      <c r="CL512" s="4"/>
      <c r="CM512" s="4"/>
      <c r="CN512" s="4"/>
      <c r="CO512" s="4"/>
      <c r="CP512" s="4"/>
      <c r="CQ512" s="4"/>
      <c r="CR512" s="4"/>
      <c r="CS512" s="4"/>
      <c r="CT512" s="4"/>
      <c r="CU512" s="4"/>
      <c r="CV512" s="4"/>
      <c r="CW512" s="4"/>
      <c r="CX512" s="4"/>
      <c r="CY512" s="4"/>
      <c r="CZ512" s="4"/>
      <c r="DA512" s="4"/>
      <c r="DB512" s="4"/>
      <c r="DC512" s="4"/>
      <c r="DD512" s="4"/>
      <c r="DE512" s="4"/>
      <c r="DF512" s="4"/>
      <c r="DG512" s="4"/>
      <c r="DH512" s="4"/>
      <c r="DI512" s="4"/>
      <c r="DJ512" s="4"/>
      <c r="DK512" s="4"/>
      <c r="DL512" s="4"/>
      <c r="DM512" s="4"/>
      <c r="DN512" s="4"/>
      <c r="DO512" s="4"/>
      <c r="DP512" s="4"/>
      <c r="DQ512" s="4"/>
      <c r="DR512" s="4"/>
      <c r="DS512" s="4"/>
      <c r="DT512" s="4"/>
      <c r="DU512" s="4"/>
      <c r="DV512" s="4"/>
      <c r="DW512" s="4"/>
      <c r="DX512" s="4"/>
      <c r="DY512" s="4"/>
      <c r="DZ512" s="4"/>
      <c r="EA512" s="4"/>
      <c r="EB512" s="4"/>
      <c r="EC512" s="4"/>
      <c r="ED512" s="4"/>
      <c r="EE512" s="4"/>
      <c r="EF512" s="4"/>
      <c r="EG512" s="4"/>
      <c r="EH512" s="4"/>
      <c r="EI512" s="4"/>
      <c r="EJ512" s="4"/>
      <c r="EK512" s="4"/>
      <c r="EL512" s="4"/>
      <c r="EM512" s="4"/>
      <c r="EN512" s="4"/>
      <c r="EO512" s="4"/>
      <c r="EP512" s="4"/>
      <c r="EQ512" s="4"/>
      <c r="ER512" s="4"/>
      <c r="ES512" s="4"/>
      <c r="ET512" s="4"/>
      <c r="EU512" s="4"/>
      <c r="EV512" s="4"/>
      <c r="EW512" s="4"/>
      <c r="EX512" s="4"/>
      <c r="EY512" s="4"/>
      <c r="EZ512" s="4"/>
      <c r="FA512" s="4"/>
      <c r="FB512" s="4"/>
      <c r="FC512" s="4"/>
    </row>
    <row r="513" spans="1:159" ht="15" customHeight="1">
      <c r="A513" s="6">
        <v>7</v>
      </c>
      <c r="B513" s="41" t="str">
        <f>VLOOKUP(Ruimtestaat[[#This Row],[Code]],Locaties[[Code]:[Locatie]],2,FALSE)</f>
        <v>Calvijn</v>
      </c>
      <c r="C513" s="41" t="str">
        <f>VLOOKUP(Ruimtestaat[[#This Row],[Code]],Locaties[#All],3,FALSE)</f>
        <v>Bellefleur 2</v>
      </c>
      <c r="D513" s="41" t="str">
        <f>VLOOKUP(Ruimtestaat[[#This Row],[Code]],Locaties[#All],4,FALSE)</f>
        <v>Hardinxveld-Giessendam</v>
      </c>
      <c r="E513" s="42"/>
      <c r="F513" s="32" t="s">
        <v>279</v>
      </c>
      <c r="G513" s="126" t="s">
        <v>314</v>
      </c>
      <c r="H513" s="42" t="s">
        <v>136</v>
      </c>
      <c r="I513" s="6">
        <v>2</v>
      </c>
      <c r="J513" s="42" t="str">
        <f>VLOOKUP(Ruimtestaat[[#This Row],[Ruimte code]],Ruimtegroepen[[#All],[Code]:[Ruimte omschrijving]],2,FALSE)</f>
        <v>Kantoren</v>
      </c>
      <c r="K513" s="32" t="s">
        <v>20</v>
      </c>
      <c r="L513" s="34" t="s">
        <v>29</v>
      </c>
      <c r="M513" s="124">
        <v>20</v>
      </c>
      <c r="N513" s="125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  <c r="BO513" s="4"/>
      <c r="BP513" s="4"/>
      <c r="BQ513" s="4"/>
      <c r="BR513" s="4"/>
      <c r="BS513" s="4"/>
      <c r="BT513" s="4"/>
      <c r="BU513" s="4"/>
      <c r="BV513" s="4"/>
      <c r="BW513" s="4"/>
      <c r="BX513" s="4"/>
      <c r="BY513" s="4"/>
      <c r="BZ513" s="4"/>
      <c r="CA513" s="4"/>
      <c r="CB513" s="4"/>
      <c r="CC513" s="4"/>
      <c r="CD513" s="4"/>
      <c r="CE513" s="4"/>
      <c r="CF513" s="4"/>
      <c r="CG513" s="4"/>
      <c r="CH513" s="4"/>
      <c r="CI513" s="4"/>
      <c r="CJ513" s="4"/>
      <c r="CK513" s="4"/>
      <c r="CL513" s="4"/>
      <c r="CM513" s="4"/>
      <c r="CN513" s="4"/>
      <c r="CO513" s="4"/>
      <c r="CP513" s="4"/>
      <c r="CQ513" s="4"/>
      <c r="CR513" s="4"/>
      <c r="CS513" s="4"/>
      <c r="CT513" s="4"/>
      <c r="CU513" s="4"/>
      <c r="CV513" s="4"/>
      <c r="CW513" s="4"/>
      <c r="CX513" s="4"/>
      <c r="CY513" s="4"/>
      <c r="CZ513" s="4"/>
      <c r="DA513" s="4"/>
      <c r="DB513" s="4"/>
      <c r="DC513" s="4"/>
      <c r="DD513" s="4"/>
      <c r="DE513" s="4"/>
      <c r="DF513" s="4"/>
      <c r="DG513" s="4"/>
      <c r="DH513" s="4"/>
      <c r="DI513" s="4"/>
      <c r="DJ513" s="4"/>
      <c r="DK513" s="4"/>
      <c r="DL513" s="4"/>
      <c r="DM513" s="4"/>
      <c r="DN513" s="4"/>
      <c r="DO513" s="4"/>
      <c r="DP513" s="4"/>
      <c r="DQ513" s="4"/>
      <c r="DR513" s="4"/>
      <c r="DS513" s="4"/>
      <c r="DT513" s="4"/>
      <c r="DU513" s="4"/>
      <c r="DV513" s="4"/>
      <c r="DW513" s="4"/>
      <c r="DX513" s="4"/>
      <c r="DY513" s="4"/>
      <c r="DZ513" s="4"/>
      <c r="EA513" s="4"/>
      <c r="EB513" s="4"/>
      <c r="EC513" s="4"/>
      <c r="ED513" s="4"/>
      <c r="EE513" s="4"/>
      <c r="EF513" s="4"/>
      <c r="EG513" s="4"/>
      <c r="EH513" s="4"/>
      <c r="EI513" s="4"/>
      <c r="EJ513" s="4"/>
      <c r="EK513" s="4"/>
      <c r="EL513" s="4"/>
      <c r="EM513" s="4"/>
      <c r="EN513" s="4"/>
      <c r="EO513" s="4"/>
      <c r="EP513" s="4"/>
      <c r="EQ513" s="4"/>
      <c r="ER513" s="4"/>
      <c r="ES513" s="4"/>
      <c r="ET513" s="4"/>
      <c r="EU513" s="4"/>
      <c r="EV513" s="4"/>
      <c r="EW513" s="4"/>
      <c r="EX513" s="4"/>
      <c r="EY513" s="4"/>
      <c r="EZ513" s="4"/>
      <c r="FA513" s="4"/>
      <c r="FB513" s="4"/>
      <c r="FC513" s="4"/>
    </row>
    <row r="514" spans="1:159" ht="15" customHeight="1">
      <c r="A514" s="6">
        <v>7</v>
      </c>
      <c r="B514" s="41" t="str">
        <f>VLOOKUP(Ruimtestaat[[#This Row],[Code]],Locaties[[Code]:[Locatie]],2,FALSE)</f>
        <v>Calvijn</v>
      </c>
      <c r="C514" s="41" t="str">
        <f>VLOOKUP(Ruimtestaat[[#This Row],[Code]],Locaties[#All],3,FALSE)</f>
        <v>Bellefleur 2</v>
      </c>
      <c r="D514" s="41" t="str">
        <f>VLOOKUP(Ruimtestaat[[#This Row],[Code]],Locaties[#All],4,FALSE)</f>
        <v>Hardinxveld-Giessendam</v>
      </c>
      <c r="E514" s="42"/>
      <c r="F514" s="32" t="s">
        <v>279</v>
      </c>
      <c r="G514" s="126" t="s">
        <v>315</v>
      </c>
      <c r="H514" s="42" t="s">
        <v>276</v>
      </c>
      <c r="I514" s="6">
        <v>16</v>
      </c>
      <c r="J514" s="42" t="str">
        <f>VLOOKUP(Ruimtestaat[[#This Row],[Ruimte code]],Ruimtegroepen[[#All],[Code]:[Ruimte omschrijving]],2,FALSE)</f>
        <v>Leslokalen</v>
      </c>
      <c r="K514" s="32" t="s">
        <v>18</v>
      </c>
      <c r="L514" s="34" t="s">
        <v>124</v>
      </c>
      <c r="M514" s="124">
        <v>72.599999999999994</v>
      </c>
      <c r="N514" s="125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  <c r="BO514" s="4"/>
      <c r="BP514" s="4"/>
      <c r="BQ514" s="4"/>
      <c r="BR514" s="4"/>
      <c r="BS514" s="4"/>
      <c r="BT514" s="4"/>
      <c r="BU514" s="4"/>
      <c r="BV514" s="4"/>
      <c r="BW514" s="4"/>
      <c r="BX514" s="4"/>
      <c r="BY514" s="4"/>
      <c r="BZ514" s="4"/>
      <c r="CA514" s="4"/>
      <c r="CB514" s="4"/>
      <c r="CC514" s="4"/>
      <c r="CD514" s="4"/>
      <c r="CE514" s="4"/>
      <c r="CF514" s="4"/>
      <c r="CG514" s="4"/>
      <c r="CH514" s="4"/>
      <c r="CI514" s="4"/>
      <c r="CJ514" s="4"/>
      <c r="CK514" s="4"/>
      <c r="CL514" s="4"/>
      <c r="CM514" s="4"/>
      <c r="CN514" s="4"/>
      <c r="CO514" s="4"/>
      <c r="CP514" s="4"/>
      <c r="CQ514" s="4"/>
      <c r="CR514" s="4"/>
      <c r="CS514" s="4"/>
      <c r="CT514" s="4"/>
      <c r="CU514" s="4"/>
      <c r="CV514" s="4"/>
      <c r="CW514" s="4"/>
      <c r="CX514" s="4"/>
      <c r="CY514" s="4"/>
      <c r="CZ514" s="4"/>
      <c r="DA514" s="4"/>
      <c r="DB514" s="4"/>
      <c r="DC514" s="4"/>
      <c r="DD514" s="4"/>
      <c r="DE514" s="4"/>
      <c r="DF514" s="4"/>
      <c r="DG514" s="4"/>
      <c r="DH514" s="4"/>
      <c r="DI514" s="4"/>
      <c r="DJ514" s="4"/>
      <c r="DK514" s="4"/>
      <c r="DL514" s="4"/>
      <c r="DM514" s="4"/>
      <c r="DN514" s="4"/>
      <c r="DO514" s="4"/>
      <c r="DP514" s="4"/>
      <c r="DQ514" s="4"/>
      <c r="DR514" s="4"/>
      <c r="DS514" s="4"/>
      <c r="DT514" s="4"/>
      <c r="DU514" s="4"/>
      <c r="DV514" s="4"/>
      <c r="DW514" s="4"/>
      <c r="DX514" s="4"/>
      <c r="DY514" s="4"/>
      <c r="DZ514" s="4"/>
      <c r="EA514" s="4"/>
      <c r="EB514" s="4"/>
      <c r="EC514" s="4"/>
      <c r="ED514" s="4"/>
      <c r="EE514" s="4"/>
      <c r="EF514" s="4"/>
      <c r="EG514" s="4"/>
      <c r="EH514" s="4"/>
      <c r="EI514" s="4"/>
      <c r="EJ514" s="4"/>
      <c r="EK514" s="4"/>
      <c r="EL514" s="4"/>
      <c r="EM514" s="4"/>
      <c r="EN514" s="4"/>
      <c r="EO514" s="4"/>
      <c r="EP514" s="4"/>
      <c r="EQ514" s="4"/>
      <c r="ER514" s="4"/>
      <c r="ES514" s="4"/>
      <c r="ET514" s="4"/>
      <c r="EU514" s="4"/>
      <c r="EV514" s="4"/>
      <c r="EW514" s="4"/>
      <c r="EX514" s="4"/>
      <c r="EY514" s="4"/>
      <c r="EZ514" s="4"/>
      <c r="FA514" s="4"/>
      <c r="FB514" s="4"/>
      <c r="FC514" s="4"/>
    </row>
    <row r="515" spans="1:159" ht="15" customHeight="1">
      <c r="A515" s="6">
        <v>7</v>
      </c>
      <c r="B515" s="41" t="str">
        <f>VLOOKUP(Ruimtestaat[[#This Row],[Code]],Locaties[[Code]:[Locatie]],2,FALSE)</f>
        <v>Calvijn</v>
      </c>
      <c r="C515" s="41" t="str">
        <f>VLOOKUP(Ruimtestaat[[#This Row],[Code]],Locaties[#All],3,FALSE)</f>
        <v>Bellefleur 2</v>
      </c>
      <c r="D515" s="41" t="str">
        <f>VLOOKUP(Ruimtestaat[[#This Row],[Code]],Locaties[#All],4,FALSE)</f>
        <v>Hardinxveld-Giessendam</v>
      </c>
      <c r="E515" s="42"/>
      <c r="F515" s="32" t="s">
        <v>279</v>
      </c>
      <c r="G515" s="126" t="s">
        <v>316</v>
      </c>
      <c r="H515" s="42" t="s">
        <v>276</v>
      </c>
      <c r="I515" s="6">
        <v>16</v>
      </c>
      <c r="J515" s="42" t="str">
        <f>VLOOKUP(Ruimtestaat[[#This Row],[Ruimte code]],Ruimtegroepen[[#All],[Code]:[Ruimte omschrijving]],2,FALSE)</f>
        <v>Leslokalen</v>
      </c>
      <c r="K515" s="32" t="s">
        <v>18</v>
      </c>
      <c r="L515" s="34" t="s">
        <v>124</v>
      </c>
      <c r="M515" s="124">
        <v>76</v>
      </c>
      <c r="N515" s="32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  <c r="BO515" s="4"/>
      <c r="BP515" s="4"/>
      <c r="BQ515" s="4"/>
      <c r="BR515" s="4"/>
      <c r="BS515" s="4"/>
      <c r="BT515" s="4"/>
      <c r="BU515" s="4"/>
      <c r="BV515" s="4"/>
      <c r="BW515" s="4"/>
      <c r="BX515" s="4"/>
      <c r="BY515" s="4"/>
      <c r="BZ515" s="4"/>
      <c r="CA515" s="4"/>
      <c r="CB515" s="4"/>
      <c r="CC515" s="4"/>
      <c r="CD515" s="4"/>
      <c r="CE515" s="4"/>
      <c r="CF515" s="4"/>
      <c r="CG515" s="4"/>
      <c r="CH515" s="4"/>
      <c r="CI515" s="4"/>
      <c r="CJ515" s="4"/>
      <c r="CK515" s="4"/>
      <c r="CL515" s="4"/>
      <c r="CM515" s="4"/>
      <c r="CN515" s="4"/>
      <c r="CO515" s="4"/>
      <c r="CP515" s="4"/>
      <c r="CQ515" s="4"/>
      <c r="CR515" s="4"/>
      <c r="CS515" s="4"/>
      <c r="CT515" s="4"/>
      <c r="CU515" s="4"/>
      <c r="CV515" s="4"/>
      <c r="CW515" s="4"/>
      <c r="CX515" s="4"/>
      <c r="CY515" s="4"/>
      <c r="CZ515" s="4"/>
      <c r="DA515" s="4"/>
      <c r="DB515" s="4"/>
      <c r="DC515" s="4"/>
      <c r="DD515" s="4"/>
      <c r="DE515" s="4"/>
      <c r="DF515" s="4"/>
      <c r="DG515" s="4"/>
      <c r="DH515" s="4"/>
      <c r="DI515" s="4"/>
      <c r="DJ515" s="4"/>
      <c r="DK515" s="4"/>
      <c r="DL515" s="4"/>
      <c r="DM515" s="4"/>
      <c r="DN515" s="4"/>
      <c r="DO515" s="4"/>
      <c r="DP515" s="4"/>
      <c r="DQ515" s="4"/>
      <c r="DR515" s="4"/>
      <c r="DS515" s="4"/>
      <c r="DT515" s="4"/>
      <c r="DU515" s="4"/>
      <c r="DV515" s="4"/>
      <c r="DW515" s="4"/>
      <c r="DX515" s="4"/>
      <c r="DY515" s="4"/>
      <c r="DZ515" s="4"/>
      <c r="EA515" s="4"/>
      <c r="EB515" s="4"/>
      <c r="EC515" s="4"/>
      <c r="ED515" s="4"/>
      <c r="EE515" s="4"/>
      <c r="EF515" s="4"/>
      <c r="EG515" s="4"/>
      <c r="EH515" s="4"/>
      <c r="EI515" s="4"/>
      <c r="EJ515" s="4"/>
      <c r="EK515" s="4"/>
      <c r="EL515" s="4"/>
      <c r="EM515" s="4"/>
      <c r="EN515" s="4"/>
      <c r="EO515" s="4"/>
      <c r="EP515" s="4"/>
      <c r="EQ515" s="4"/>
      <c r="ER515" s="4"/>
      <c r="ES515" s="4"/>
      <c r="ET515" s="4"/>
      <c r="EU515" s="4"/>
      <c r="EV515" s="4"/>
      <c r="EW515" s="4"/>
      <c r="EX515" s="4"/>
      <c r="EY515" s="4"/>
      <c r="EZ515" s="4"/>
      <c r="FA515" s="4"/>
      <c r="FB515" s="4"/>
      <c r="FC515" s="4"/>
    </row>
    <row r="516" spans="1:159" ht="15" customHeight="1">
      <c r="A516" s="6">
        <v>7</v>
      </c>
      <c r="B516" s="41" t="str">
        <f>VLOOKUP(Ruimtestaat[[#This Row],[Code]],Locaties[[Code]:[Locatie]],2,FALSE)</f>
        <v>Calvijn</v>
      </c>
      <c r="C516" s="41" t="str">
        <f>VLOOKUP(Ruimtestaat[[#This Row],[Code]],Locaties[#All],3,FALSE)</f>
        <v>Bellefleur 2</v>
      </c>
      <c r="D516" s="41" t="str">
        <f>VLOOKUP(Ruimtestaat[[#This Row],[Code]],Locaties[#All],4,FALSE)</f>
        <v>Hardinxveld-Giessendam</v>
      </c>
      <c r="E516" s="42"/>
      <c r="F516" s="32" t="s">
        <v>279</v>
      </c>
      <c r="G516" s="126"/>
      <c r="H516" s="42" t="s">
        <v>128</v>
      </c>
      <c r="I516" s="6">
        <v>6</v>
      </c>
      <c r="J516" s="42" t="str">
        <f>VLOOKUP(Ruimtestaat[[#This Row],[Ruimte code]],Ruimtegroepen[[#All],[Code]:[Ruimte omschrijving]],2,FALSE)</f>
        <v>Gangen/hallen</v>
      </c>
      <c r="K516" s="32" t="s">
        <v>18</v>
      </c>
      <c r="L516" s="34" t="s">
        <v>124</v>
      </c>
      <c r="M516" s="124">
        <v>57.8</v>
      </c>
      <c r="N516" s="125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  <c r="BO516" s="4"/>
      <c r="BP516" s="4"/>
      <c r="BQ516" s="4"/>
      <c r="BR516" s="4"/>
      <c r="BS516" s="4"/>
      <c r="BT516" s="4"/>
      <c r="BU516" s="4"/>
      <c r="BV516" s="4"/>
      <c r="BW516" s="4"/>
      <c r="BX516" s="4"/>
      <c r="BY516" s="4"/>
      <c r="BZ516" s="4"/>
      <c r="CA516" s="4"/>
      <c r="CB516" s="4"/>
      <c r="CC516" s="4"/>
      <c r="CD516" s="4"/>
      <c r="CE516" s="4"/>
      <c r="CF516" s="4"/>
      <c r="CG516" s="4"/>
      <c r="CH516" s="4"/>
      <c r="CI516" s="4"/>
      <c r="CJ516" s="4"/>
      <c r="CK516" s="4"/>
      <c r="CL516" s="4"/>
      <c r="CM516" s="4"/>
      <c r="CN516" s="4"/>
      <c r="CO516" s="4"/>
      <c r="CP516" s="4"/>
      <c r="CQ516" s="4"/>
      <c r="CR516" s="4"/>
      <c r="CS516" s="4"/>
      <c r="CT516" s="4"/>
      <c r="CU516" s="4"/>
      <c r="CV516" s="4"/>
      <c r="CW516" s="4"/>
      <c r="CX516" s="4"/>
      <c r="CY516" s="4"/>
      <c r="CZ516" s="4"/>
      <c r="DA516" s="4"/>
      <c r="DB516" s="4"/>
      <c r="DC516" s="4"/>
      <c r="DD516" s="4"/>
      <c r="DE516" s="4"/>
      <c r="DF516" s="4"/>
      <c r="DG516" s="4"/>
      <c r="DH516" s="4"/>
      <c r="DI516" s="4"/>
      <c r="DJ516" s="4"/>
      <c r="DK516" s="4"/>
      <c r="DL516" s="4"/>
      <c r="DM516" s="4"/>
      <c r="DN516" s="4"/>
      <c r="DO516" s="4"/>
      <c r="DP516" s="4"/>
      <c r="DQ516" s="4"/>
      <c r="DR516" s="4"/>
      <c r="DS516" s="4"/>
      <c r="DT516" s="4"/>
      <c r="DU516" s="4"/>
      <c r="DV516" s="4"/>
      <c r="DW516" s="4"/>
      <c r="DX516" s="4"/>
      <c r="DY516" s="4"/>
      <c r="DZ516" s="4"/>
      <c r="EA516" s="4"/>
      <c r="EB516" s="4"/>
      <c r="EC516" s="4"/>
      <c r="ED516" s="4"/>
      <c r="EE516" s="4"/>
      <c r="EF516" s="4"/>
      <c r="EG516" s="4"/>
      <c r="EH516" s="4"/>
      <c r="EI516" s="4"/>
      <c r="EJ516" s="4"/>
      <c r="EK516" s="4"/>
      <c r="EL516" s="4"/>
      <c r="EM516" s="4"/>
      <c r="EN516" s="4"/>
      <c r="EO516" s="4"/>
      <c r="EP516" s="4"/>
      <c r="EQ516" s="4"/>
      <c r="ER516" s="4"/>
      <c r="ES516" s="4"/>
      <c r="ET516" s="4"/>
      <c r="EU516" s="4"/>
      <c r="EV516" s="4"/>
      <c r="EW516" s="4"/>
      <c r="EX516" s="4"/>
      <c r="EY516" s="4"/>
      <c r="EZ516" s="4"/>
      <c r="FA516" s="4"/>
      <c r="FB516" s="4"/>
      <c r="FC516" s="4"/>
    </row>
    <row r="517" spans="1:159" ht="15" customHeight="1">
      <c r="A517" s="6">
        <v>7</v>
      </c>
      <c r="B517" s="41" t="str">
        <f>VLOOKUP(Ruimtestaat[[#This Row],[Code]],Locaties[[Code]:[Locatie]],2,FALSE)</f>
        <v>Calvijn</v>
      </c>
      <c r="C517" s="41" t="str">
        <f>VLOOKUP(Ruimtestaat[[#This Row],[Code]],Locaties[#All],3,FALSE)</f>
        <v>Bellefleur 2</v>
      </c>
      <c r="D517" s="41" t="str">
        <f>VLOOKUP(Ruimtestaat[[#This Row],[Code]],Locaties[#All],4,FALSE)</f>
        <v>Hardinxveld-Giessendam</v>
      </c>
      <c r="E517" s="42"/>
      <c r="F517" s="32" t="s">
        <v>279</v>
      </c>
      <c r="G517" s="126"/>
      <c r="H517" s="42" t="s">
        <v>302</v>
      </c>
      <c r="I517" s="6">
        <v>1</v>
      </c>
      <c r="J517" s="42" t="str">
        <f>VLOOKUP(Ruimtestaat[[#This Row],[Ruimte code]],Ruimtegroepen[[#All],[Code]:[Ruimte omschrijving]],2,FALSE)</f>
        <v>Magazijnen/bergingen</v>
      </c>
      <c r="K517" s="32" t="s">
        <v>18</v>
      </c>
      <c r="L517" s="34" t="s">
        <v>124</v>
      </c>
      <c r="M517" s="124">
        <v>4.8</v>
      </c>
      <c r="N517" s="125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  <c r="BO517" s="4"/>
      <c r="BP517" s="4"/>
      <c r="BQ517" s="4"/>
      <c r="BR517" s="4"/>
      <c r="BS517" s="4"/>
      <c r="BT517" s="4"/>
      <c r="BU517" s="4"/>
      <c r="BV517" s="4"/>
      <c r="BW517" s="4"/>
      <c r="BX517" s="4"/>
      <c r="BY517" s="4"/>
      <c r="BZ517" s="4"/>
      <c r="CA517" s="4"/>
      <c r="CB517" s="4"/>
      <c r="CC517" s="4"/>
      <c r="CD517" s="4"/>
      <c r="CE517" s="4"/>
      <c r="CF517" s="4"/>
      <c r="CG517" s="4"/>
      <c r="CH517" s="4"/>
      <c r="CI517" s="4"/>
      <c r="CJ517" s="4"/>
      <c r="CK517" s="4"/>
      <c r="CL517" s="4"/>
      <c r="CM517" s="4"/>
      <c r="CN517" s="4"/>
      <c r="CO517" s="4"/>
      <c r="CP517" s="4"/>
      <c r="CQ517" s="4"/>
      <c r="CR517" s="4"/>
      <c r="CS517" s="4"/>
      <c r="CT517" s="4"/>
      <c r="CU517" s="4"/>
      <c r="CV517" s="4"/>
      <c r="CW517" s="4"/>
      <c r="CX517" s="4"/>
      <c r="CY517" s="4"/>
      <c r="CZ517" s="4"/>
      <c r="DA517" s="4"/>
      <c r="DB517" s="4"/>
      <c r="DC517" s="4"/>
      <c r="DD517" s="4"/>
      <c r="DE517" s="4"/>
      <c r="DF517" s="4"/>
      <c r="DG517" s="4"/>
      <c r="DH517" s="4"/>
      <c r="DI517" s="4"/>
      <c r="DJ517" s="4"/>
      <c r="DK517" s="4"/>
      <c r="DL517" s="4"/>
      <c r="DM517" s="4"/>
      <c r="DN517" s="4"/>
      <c r="DO517" s="4"/>
      <c r="DP517" s="4"/>
      <c r="DQ517" s="4"/>
      <c r="DR517" s="4"/>
      <c r="DS517" s="4"/>
      <c r="DT517" s="4"/>
      <c r="DU517" s="4"/>
      <c r="DV517" s="4"/>
      <c r="DW517" s="4"/>
      <c r="DX517" s="4"/>
      <c r="DY517" s="4"/>
      <c r="DZ517" s="4"/>
      <c r="EA517" s="4"/>
      <c r="EB517" s="4"/>
      <c r="EC517" s="4"/>
      <c r="ED517" s="4"/>
      <c r="EE517" s="4"/>
      <c r="EF517" s="4"/>
      <c r="EG517" s="4"/>
      <c r="EH517" s="4"/>
      <c r="EI517" s="4"/>
      <c r="EJ517" s="4"/>
      <c r="EK517" s="4"/>
      <c r="EL517" s="4"/>
      <c r="EM517" s="4"/>
      <c r="EN517" s="4"/>
      <c r="EO517" s="4"/>
      <c r="EP517" s="4"/>
      <c r="EQ517" s="4"/>
      <c r="ER517" s="4"/>
      <c r="ES517" s="4"/>
      <c r="ET517" s="4"/>
      <c r="EU517" s="4"/>
      <c r="EV517" s="4"/>
      <c r="EW517" s="4"/>
      <c r="EX517" s="4"/>
      <c r="EY517" s="4"/>
      <c r="EZ517" s="4"/>
      <c r="FA517" s="4"/>
      <c r="FB517" s="4"/>
      <c r="FC517" s="4"/>
    </row>
    <row r="518" spans="1:159" ht="15" customHeight="1">
      <c r="A518" s="6">
        <v>7</v>
      </c>
      <c r="B518" s="41" t="str">
        <f>VLOOKUP(Ruimtestaat[[#This Row],[Code]],Locaties[[Code]:[Locatie]],2,FALSE)</f>
        <v>Calvijn</v>
      </c>
      <c r="C518" s="41" t="str">
        <f>VLOOKUP(Ruimtestaat[[#This Row],[Code]],Locaties[#All],3,FALSE)</f>
        <v>Bellefleur 2</v>
      </c>
      <c r="D518" s="41" t="str">
        <f>VLOOKUP(Ruimtestaat[[#This Row],[Code]],Locaties[#All],4,FALSE)</f>
        <v>Hardinxveld-Giessendam</v>
      </c>
      <c r="E518" s="42"/>
      <c r="F518" s="32" t="s">
        <v>279</v>
      </c>
      <c r="G518" s="126" t="s">
        <v>317</v>
      </c>
      <c r="H518" s="42" t="s">
        <v>256</v>
      </c>
      <c r="I518" s="6">
        <v>2</v>
      </c>
      <c r="J518" s="42" t="str">
        <f>VLOOKUP(Ruimtestaat[[#This Row],[Ruimte code]],Ruimtegroepen[[#All],[Code]:[Ruimte omschrijving]],2,FALSE)</f>
        <v>Kantoren</v>
      </c>
      <c r="K518" s="32" t="s">
        <v>20</v>
      </c>
      <c r="L518" s="34" t="s">
        <v>29</v>
      </c>
      <c r="M518" s="124">
        <v>24.8</v>
      </c>
      <c r="N518" s="32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  <c r="BO518" s="4"/>
      <c r="BP518" s="4"/>
      <c r="BQ518" s="4"/>
      <c r="BR518" s="4"/>
      <c r="BS518" s="4"/>
      <c r="BT518" s="4"/>
      <c r="BU518" s="4"/>
      <c r="BV518" s="4"/>
      <c r="BW518" s="4"/>
      <c r="BX518" s="4"/>
      <c r="BY518" s="4"/>
      <c r="BZ518" s="4"/>
      <c r="CA518" s="4"/>
      <c r="CB518" s="4"/>
      <c r="CC518" s="4"/>
      <c r="CD518" s="4"/>
      <c r="CE518" s="4"/>
      <c r="CF518" s="4"/>
      <c r="CG518" s="4"/>
      <c r="CH518" s="4"/>
      <c r="CI518" s="4"/>
      <c r="CJ518" s="4"/>
      <c r="CK518" s="4"/>
      <c r="CL518" s="4"/>
      <c r="CM518" s="4"/>
      <c r="CN518" s="4"/>
      <c r="CO518" s="4"/>
      <c r="CP518" s="4"/>
      <c r="CQ518" s="4"/>
      <c r="CR518" s="4"/>
      <c r="CS518" s="4"/>
      <c r="CT518" s="4"/>
      <c r="CU518" s="4"/>
      <c r="CV518" s="4"/>
      <c r="CW518" s="4"/>
      <c r="CX518" s="4"/>
      <c r="CY518" s="4"/>
      <c r="CZ518" s="4"/>
      <c r="DA518" s="4"/>
      <c r="DB518" s="4"/>
      <c r="DC518" s="4"/>
      <c r="DD518" s="4"/>
      <c r="DE518" s="4"/>
      <c r="DF518" s="4"/>
      <c r="DG518" s="4"/>
      <c r="DH518" s="4"/>
      <c r="DI518" s="4"/>
      <c r="DJ518" s="4"/>
      <c r="DK518" s="4"/>
      <c r="DL518" s="4"/>
      <c r="DM518" s="4"/>
      <c r="DN518" s="4"/>
      <c r="DO518" s="4"/>
      <c r="DP518" s="4"/>
      <c r="DQ518" s="4"/>
      <c r="DR518" s="4"/>
      <c r="DS518" s="4"/>
      <c r="DT518" s="4"/>
      <c r="DU518" s="4"/>
      <c r="DV518" s="4"/>
      <c r="DW518" s="4"/>
      <c r="DX518" s="4"/>
      <c r="DY518" s="4"/>
      <c r="DZ518" s="4"/>
      <c r="EA518" s="4"/>
      <c r="EB518" s="4"/>
      <c r="EC518" s="4"/>
      <c r="ED518" s="4"/>
      <c r="EE518" s="4"/>
      <c r="EF518" s="4"/>
      <c r="EG518" s="4"/>
      <c r="EH518" s="4"/>
      <c r="EI518" s="4"/>
      <c r="EJ518" s="4"/>
      <c r="EK518" s="4"/>
      <c r="EL518" s="4"/>
      <c r="EM518" s="4"/>
      <c r="EN518" s="4"/>
      <c r="EO518" s="4"/>
      <c r="EP518" s="4"/>
      <c r="EQ518" s="4"/>
      <c r="ER518" s="4"/>
      <c r="ES518" s="4"/>
      <c r="ET518" s="4"/>
      <c r="EU518" s="4"/>
      <c r="EV518" s="4"/>
      <c r="EW518" s="4"/>
      <c r="EX518" s="4"/>
      <c r="EY518" s="4"/>
      <c r="EZ518" s="4"/>
      <c r="FA518" s="4"/>
      <c r="FB518" s="4"/>
      <c r="FC518" s="4"/>
    </row>
    <row r="519" spans="1:159" ht="15" customHeight="1">
      <c r="A519" s="6">
        <v>7</v>
      </c>
      <c r="B519" s="41" t="str">
        <f>VLOOKUP(Ruimtestaat[[#This Row],[Code]],Locaties[[Code]:[Locatie]],2,FALSE)</f>
        <v>Calvijn</v>
      </c>
      <c r="C519" s="41" t="str">
        <f>VLOOKUP(Ruimtestaat[[#This Row],[Code]],Locaties[#All],3,FALSE)</f>
        <v>Bellefleur 2</v>
      </c>
      <c r="D519" s="41" t="str">
        <f>VLOOKUP(Ruimtestaat[[#This Row],[Code]],Locaties[#All],4,FALSE)</f>
        <v>Hardinxveld-Giessendam</v>
      </c>
      <c r="E519" s="42"/>
      <c r="F519" s="32" t="s">
        <v>279</v>
      </c>
      <c r="G519" s="126"/>
      <c r="H519" s="42" t="s">
        <v>302</v>
      </c>
      <c r="I519" s="6">
        <v>1</v>
      </c>
      <c r="J519" s="42" t="str">
        <f>VLOOKUP(Ruimtestaat[[#This Row],[Ruimte code]],Ruimtegroepen[[#All],[Code]:[Ruimte omschrijving]],2,FALSE)</f>
        <v>Magazijnen/bergingen</v>
      </c>
      <c r="K519" s="32" t="s">
        <v>18</v>
      </c>
      <c r="L519" s="34" t="s">
        <v>124</v>
      </c>
      <c r="M519" s="124">
        <v>3.8</v>
      </c>
      <c r="N519" s="125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  <c r="BO519" s="4"/>
      <c r="BP519" s="4"/>
      <c r="BQ519" s="4"/>
      <c r="BR519" s="4"/>
      <c r="BS519" s="4"/>
      <c r="BT519" s="4"/>
      <c r="BU519" s="4"/>
      <c r="BV519" s="4"/>
      <c r="BW519" s="4"/>
      <c r="BX519" s="4"/>
      <c r="BY519" s="4"/>
      <c r="BZ519" s="4"/>
      <c r="CA519" s="4"/>
      <c r="CB519" s="4"/>
      <c r="CC519" s="4"/>
      <c r="CD519" s="4"/>
      <c r="CE519" s="4"/>
      <c r="CF519" s="4"/>
      <c r="CG519" s="4"/>
      <c r="CH519" s="4"/>
      <c r="CI519" s="4"/>
      <c r="CJ519" s="4"/>
      <c r="CK519" s="4"/>
      <c r="CL519" s="4"/>
      <c r="CM519" s="4"/>
      <c r="CN519" s="4"/>
      <c r="CO519" s="4"/>
      <c r="CP519" s="4"/>
      <c r="CQ519" s="4"/>
      <c r="CR519" s="4"/>
      <c r="CS519" s="4"/>
      <c r="CT519" s="4"/>
      <c r="CU519" s="4"/>
      <c r="CV519" s="4"/>
      <c r="CW519" s="4"/>
      <c r="CX519" s="4"/>
      <c r="CY519" s="4"/>
      <c r="CZ519" s="4"/>
      <c r="DA519" s="4"/>
      <c r="DB519" s="4"/>
      <c r="DC519" s="4"/>
      <c r="DD519" s="4"/>
      <c r="DE519" s="4"/>
      <c r="DF519" s="4"/>
      <c r="DG519" s="4"/>
      <c r="DH519" s="4"/>
      <c r="DI519" s="4"/>
      <c r="DJ519" s="4"/>
      <c r="DK519" s="4"/>
      <c r="DL519" s="4"/>
      <c r="DM519" s="4"/>
      <c r="DN519" s="4"/>
      <c r="DO519" s="4"/>
      <c r="DP519" s="4"/>
      <c r="DQ519" s="4"/>
      <c r="DR519" s="4"/>
      <c r="DS519" s="4"/>
      <c r="DT519" s="4"/>
      <c r="DU519" s="4"/>
      <c r="DV519" s="4"/>
      <c r="DW519" s="4"/>
      <c r="DX519" s="4"/>
      <c r="DY519" s="4"/>
      <c r="DZ519" s="4"/>
      <c r="EA519" s="4"/>
      <c r="EB519" s="4"/>
      <c r="EC519" s="4"/>
      <c r="ED519" s="4"/>
      <c r="EE519" s="4"/>
      <c r="EF519" s="4"/>
      <c r="EG519" s="4"/>
      <c r="EH519" s="4"/>
      <c r="EI519" s="4"/>
      <c r="EJ519" s="4"/>
      <c r="EK519" s="4"/>
      <c r="EL519" s="4"/>
      <c r="EM519" s="4"/>
      <c r="EN519" s="4"/>
      <c r="EO519" s="4"/>
      <c r="EP519" s="4"/>
      <c r="EQ519" s="4"/>
      <c r="ER519" s="4"/>
      <c r="ES519" s="4"/>
      <c r="ET519" s="4"/>
      <c r="EU519" s="4"/>
      <c r="EV519" s="4"/>
      <c r="EW519" s="4"/>
      <c r="EX519" s="4"/>
      <c r="EY519" s="4"/>
      <c r="EZ519" s="4"/>
      <c r="FA519" s="4"/>
      <c r="FB519" s="4"/>
      <c r="FC519" s="4"/>
    </row>
    <row r="520" spans="1:159" ht="15" customHeight="1">
      <c r="A520" s="6">
        <v>7</v>
      </c>
      <c r="B520" s="41" t="str">
        <f>VLOOKUP(Ruimtestaat[[#This Row],[Code]],Locaties[[Code]:[Locatie]],2,FALSE)</f>
        <v>Calvijn</v>
      </c>
      <c r="C520" s="41" t="str">
        <f>VLOOKUP(Ruimtestaat[[#This Row],[Code]],Locaties[#All],3,FALSE)</f>
        <v>Bellefleur 2</v>
      </c>
      <c r="D520" s="41" t="str">
        <f>VLOOKUP(Ruimtestaat[[#This Row],[Code]],Locaties[#All],4,FALSE)</f>
        <v>Hardinxveld-Giessendam</v>
      </c>
      <c r="E520" s="42"/>
      <c r="F520" s="32" t="s">
        <v>279</v>
      </c>
      <c r="G520" s="126" t="s">
        <v>318</v>
      </c>
      <c r="H520" s="42" t="s">
        <v>276</v>
      </c>
      <c r="I520" s="6">
        <v>16</v>
      </c>
      <c r="J520" s="42" t="str">
        <f>VLOOKUP(Ruimtestaat[[#This Row],[Ruimte code]],Ruimtegroepen[[#All],[Code]:[Ruimte omschrijving]],2,FALSE)</f>
        <v>Leslokalen</v>
      </c>
      <c r="K520" s="32" t="s">
        <v>18</v>
      </c>
      <c r="L520" s="34" t="s">
        <v>124</v>
      </c>
      <c r="M520" s="124">
        <v>56.6</v>
      </c>
      <c r="N520" s="125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  <c r="BO520" s="4"/>
      <c r="BP520" s="4"/>
      <c r="BQ520" s="4"/>
      <c r="BR520" s="4"/>
      <c r="BS520" s="4"/>
      <c r="BT520" s="4"/>
      <c r="BU520" s="4"/>
      <c r="BV520" s="4"/>
      <c r="BW520" s="4"/>
      <c r="BX520" s="4"/>
      <c r="BY520" s="4"/>
      <c r="BZ520" s="4"/>
      <c r="CA520" s="4"/>
      <c r="CB520" s="4"/>
      <c r="CC520" s="4"/>
      <c r="CD520" s="4"/>
      <c r="CE520" s="4"/>
      <c r="CF520" s="4"/>
      <c r="CG520" s="4"/>
      <c r="CH520" s="4"/>
      <c r="CI520" s="4"/>
      <c r="CJ520" s="4"/>
      <c r="CK520" s="4"/>
      <c r="CL520" s="4"/>
      <c r="CM520" s="4"/>
      <c r="CN520" s="4"/>
      <c r="CO520" s="4"/>
      <c r="CP520" s="4"/>
      <c r="CQ520" s="4"/>
      <c r="CR520" s="4"/>
      <c r="CS520" s="4"/>
      <c r="CT520" s="4"/>
      <c r="CU520" s="4"/>
      <c r="CV520" s="4"/>
      <c r="CW520" s="4"/>
      <c r="CX520" s="4"/>
      <c r="CY520" s="4"/>
      <c r="CZ520" s="4"/>
      <c r="DA520" s="4"/>
      <c r="DB520" s="4"/>
      <c r="DC520" s="4"/>
      <c r="DD520" s="4"/>
      <c r="DE520" s="4"/>
      <c r="DF520" s="4"/>
      <c r="DG520" s="4"/>
      <c r="DH520" s="4"/>
      <c r="DI520" s="4"/>
      <c r="DJ520" s="4"/>
      <c r="DK520" s="4"/>
      <c r="DL520" s="4"/>
      <c r="DM520" s="4"/>
      <c r="DN520" s="4"/>
      <c r="DO520" s="4"/>
      <c r="DP520" s="4"/>
      <c r="DQ520" s="4"/>
      <c r="DR520" s="4"/>
      <c r="DS520" s="4"/>
      <c r="DT520" s="4"/>
      <c r="DU520" s="4"/>
      <c r="DV520" s="4"/>
      <c r="DW520" s="4"/>
      <c r="DX520" s="4"/>
      <c r="DY520" s="4"/>
      <c r="DZ520" s="4"/>
      <c r="EA520" s="4"/>
      <c r="EB520" s="4"/>
      <c r="EC520" s="4"/>
      <c r="ED520" s="4"/>
      <c r="EE520" s="4"/>
      <c r="EF520" s="4"/>
      <c r="EG520" s="4"/>
      <c r="EH520" s="4"/>
      <c r="EI520" s="4"/>
      <c r="EJ520" s="4"/>
      <c r="EK520" s="4"/>
      <c r="EL520" s="4"/>
      <c r="EM520" s="4"/>
      <c r="EN520" s="4"/>
      <c r="EO520" s="4"/>
      <c r="EP520" s="4"/>
      <c r="EQ520" s="4"/>
      <c r="ER520" s="4"/>
      <c r="ES520" s="4"/>
      <c r="ET520" s="4"/>
      <c r="EU520" s="4"/>
      <c r="EV520" s="4"/>
      <c r="EW520" s="4"/>
      <c r="EX520" s="4"/>
      <c r="EY520" s="4"/>
      <c r="EZ520" s="4"/>
      <c r="FA520" s="4"/>
      <c r="FB520" s="4"/>
      <c r="FC520" s="4"/>
    </row>
    <row r="521" spans="1:159" ht="15" customHeight="1">
      <c r="A521" s="6">
        <v>7</v>
      </c>
      <c r="B521" s="41" t="str">
        <f>VLOOKUP(Ruimtestaat[[#This Row],[Code]],Locaties[[Code]:[Locatie]],2,FALSE)</f>
        <v>Calvijn</v>
      </c>
      <c r="C521" s="41" t="str">
        <f>VLOOKUP(Ruimtestaat[[#This Row],[Code]],Locaties[#All],3,FALSE)</f>
        <v>Bellefleur 2</v>
      </c>
      <c r="D521" s="41" t="str">
        <f>VLOOKUP(Ruimtestaat[[#This Row],[Code]],Locaties[#All],4,FALSE)</f>
        <v>Hardinxveld-Giessendam</v>
      </c>
      <c r="E521" s="42"/>
      <c r="F521" s="32" t="s">
        <v>279</v>
      </c>
      <c r="G521" s="126"/>
      <c r="H521" s="42" t="s">
        <v>140</v>
      </c>
      <c r="I521" s="6">
        <v>10</v>
      </c>
      <c r="J521" s="42" t="str">
        <f>VLOOKUP(Ruimtestaat[[#This Row],[Ruimte code]],Ruimtegroepen[[#All],[Code]:[Ruimte omschrijving]],2,FALSE)</f>
        <v>Trappenhuizen/lift</v>
      </c>
      <c r="K521" s="32" t="s">
        <v>18</v>
      </c>
      <c r="L521" s="34" t="s">
        <v>124</v>
      </c>
      <c r="M521" s="124">
        <v>14.2</v>
      </c>
      <c r="N521" s="32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  <c r="BO521" s="4"/>
      <c r="BP521" s="4"/>
      <c r="BQ521" s="4"/>
      <c r="BR521" s="4"/>
      <c r="BS521" s="4"/>
      <c r="BT521" s="4"/>
      <c r="BU521" s="4"/>
      <c r="BV521" s="4"/>
      <c r="BW521" s="4"/>
      <c r="BX521" s="4"/>
      <c r="BY521" s="4"/>
      <c r="BZ521" s="4"/>
      <c r="CA521" s="4"/>
      <c r="CB521" s="4"/>
      <c r="CC521" s="4"/>
      <c r="CD521" s="4"/>
      <c r="CE521" s="4"/>
      <c r="CF521" s="4"/>
      <c r="CG521" s="4"/>
      <c r="CH521" s="4"/>
      <c r="CI521" s="4"/>
      <c r="CJ521" s="4"/>
      <c r="CK521" s="4"/>
      <c r="CL521" s="4"/>
      <c r="CM521" s="4"/>
      <c r="CN521" s="4"/>
      <c r="CO521" s="4"/>
      <c r="CP521" s="4"/>
      <c r="CQ521" s="4"/>
      <c r="CR521" s="4"/>
      <c r="CS521" s="4"/>
      <c r="CT521" s="4"/>
      <c r="CU521" s="4"/>
      <c r="CV521" s="4"/>
      <c r="CW521" s="4"/>
      <c r="CX521" s="4"/>
      <c r="CY521" s="4"/>
      <c r="CZ521" s="4"/>
      <c r="DA521" s="4"/>
      <c r="DB521" s="4"/>
      <c r="DC521" s="4"/>
      <c r="DD521" s="4"/>
      <c r="DE521" s="4"/>
      <c r="DF521" s="4"/>
      <c r="DG521" s="4"/>
      <c r="DH521" s="4"/>
      <c r="DI521" s="4"/>
      <c r="DJ521" s="4"/>
      <c r="DK521" s="4"/>
      <c r="DL521" s="4"/>
      <c r="DM521" s="4"/>
      <c r="DN521" s="4"/>
      <c r="DO521" s="4"/>
      <c r="DP521" s="4"/>
      <c r="DQ521" s="4"/>
      <c r="DR521" s="4"/>
      <c r="DS521" s="4"/>
      <c r="DT521" s="4"/>
      <c r="DU521" s="4"/>
      <c r="DV521" s="4"/>
      <c r="DW521" s="4"/>
      <c r="DX521" s="4"/>
      <c r="DY521" s="4"/>
      <c r="DZ521" s="4"/>
      <c r="EA521" s="4"/>
      <c r="EB521" s="4"/>
      <c r="EC521" s="4"/>
      <c r="ED521" s="4"/>
      <c r="EE521" s="4"/>
      <c r="EF521" s="4"/>
      <c r="EG521" s="4"/>
      <c r="EH521" s="4"/>
      <c r="EI521" s="4"/>
      <c r="EJ521" s="4"/>
      <c r="EK521" s="4"/>
      <c r="EL521" s="4"/>
      <c r="EM521" s="4"/>
      <c r="EN521" s="4"/>
      <c r="EO521" s="4"/>
      <c r="EP521" s="4"/>
      <c r="EQ521" s="4"/>
      <c r="ER521" s="4"/>
      <c r="ES521" s="4"/>
      <c r="ET521" s="4"/>
      <c r="EU521" s="4"/>
      <c r="EV521" s="4"/>
      <c r="EW521" s="4"/>
      <c r="EX521" s="4"/>
      <c r="EY521" s="4"/>
      <c r="EZ521" s="4"/>
      <c r="FA521" s="4"/>
      <c r="FB521" s="4"/>
      <c r="FC521" s="4"/>
    </row>
    <row r="522" spans="1:159" ht="15" customHeight="1">
      <c r="A522" s="6">
        <v>7</v>
      </c>
      <c r="B522" s="41" t="str">
        <f>VLOOKUP(Ruimtestaat[[#This Row],[Code]],Locaties[[Code]:[Locatie]],2,FALSE)</f>
        <v>Calvijn</v>
      </c>
      <c r="C522" s="41" t="str">
        <f>VLOOKUP(Ruimtestaat[[#This Row],[Code]],Locaties[#All],3,FALSE)</f>
        <v>Bellefleur 2</v>
      </c>
      <c r="D522" s="41" t="str">
        <f>VLOOKUP(Ruimtestaat[[#This Row],[Code]],Locaties[#All],4,FALSE)</f>
        <v>Hardinxveld-Giessendam</v>
      </c>
      <c r="E522" s="42"/>
      <c r="F522" s="32" t="s">
        <v>279</v>
      </c>
      <c r="G522" s="126" t="s">
        <v>319</v>
      </c>
      <c r="H522" s="42" t="s">
        <v>276</v>
      </c>
      <c r="I522" s="6">
        <v>16</v>
      </c>
      <c r="J522" s="42" t="str">
        <f>VLOOKUP(Ruimtestaat[[#This Row],[Ruimte code]],Ruimtegroepen[[#All],[Code]:[Ruimte omschrijving]],2,FALSE)</f>
        <v>Leslokalen</v>
      </c>
      <c r="K522" s="32" t="s">
        <v>18</v>
      </c>
      <c r="L522" s="34" t="s">
        <v>124</v>
      </c>
      <c r="M522" s="124">
        <v>55.6</v>
      </c>
      <c r="N522" s="125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  <c r="BO522" s="4"/>
      <c r="BP522" s="4"/>
      <c r="BQ522" s="4"/>
      <c r="BR522" s="4"/>
      <c r="BS522" s="4"/>
      <c r="BT522" s="4"/>
      <c r="BU522" s="4"/>
      <c r="BV522" s="4"/>
      <c r="BW522" s="4"/>
      <c r="BX522" s="4"/>
      <c r="BY522" s="4"/>
      <c r="BZ522" s="4"/>
      <c r="CA522" s="4"/>
      <c r="CB522" s="4"/>
      <c r="CC522" s="4"/>
      <c r="CD522" s="4"/>
      <c r="CE522" s="4"/>
      <c r="CF522" s="4"/>
      <c r="CG522" s="4"/>
      <c r="CH522" s="4"/>
      <c r="CI522" s="4"/>
      <c r="CJ522" s="4"/>
      <c r="CK522" s="4"/>
      <c r="CL522" s="4"/>
      <c r="CM522" s="4"/>
      <c r="CN522" s="4"/>
      <c r="CO522" s="4"/>
      <c r="CP522" s="4"/>
      <c r="CQ522" s="4"/>
      <c r="CR522" s="4"/>
      <c r="CS522" s="4"/>
      <c r="CT522" s="4"/>
      <c r="CU522" s="4"/>
      <c r="CV522" s="4"/>
      <c r="CW522" s="4"/>
      <c r="CX522" s="4"/>
      <c r="CY522" s="4"/>
      <c r="CZ522" s="4"/>
      <c r="DA522" s="4"/>
      <c r="DB522" s="4"/>
      <c r="DC522" s="4"/>
      <c r="DD522" s="4"/>
      <c r="DE522" s="4"/>
      <c r="DF522" s="4"/>
      <c r="DG522" s="4"/>
      <c r="DH522" s="4"/>
      <c r="DI522" s="4"/>
      <c r="DJ522" s="4"/>
      <c r="DK522" s="4"/>
      <c r="DL522" s="4"/>
      <c r="DM522" s="4"/>
      <c r="DN522" s="4"/>
      <c r="DO522" s="4"/>
      <c r="DP522" s="4"/>
      <c r="DQ522" s="4"/>
      <c r="DR522" s="4"/>
      <c r="DS522" s="4"/>
      <c r="DT522" s="4"/>
      <c r="DU522" s="4"/>
      <c r="DV522" s="4"/>
      <c r="DW522" s="4"/>
      <c r="DX522" s="4"/>
      <c r="DY522" s="4"/>
      <c r="DZ522" s="4"/>
      <c r="EA522" s="4"/>
      <c r="EB522" s="4"/>
      <c r="EC522" s="4"/>
      <c r="ED522" s="4"/>
      <c r="EE522" s="4"/>
      <c r="EF522" s="4"/>
      <c r="EG522" s="4"/>
      <c r="EH522" s="4"/>
      <c r="EI522" s="4"/>
      <c r="EJ522" s="4"/>
      <c r="EK522" s="4"/>
      <c r="EL522" s="4"/>
      <c r="EM522" s="4"/>
      <c r="EN522" s="4"/>
      <c r="EO522" s="4"/>
      <c r="EP522" s="4"/>
      <c r="EQ522" s="4"/>
      <c r="ER522" s="4"/>
      <c r="ES522" s="4"/>
      <c r="ET522" s="4"/>
      <c r="EU522" s="4"/>
      <c r="EV522" s="4"/>
      <c r="EW522" s="4"/>
      <c r="EX522" s="4"/>
      <c r="EY522" s="4"/>
      <c r="EZ522" s="4"/>
      <c r="FA522" s="4"/>
      <c r="FB522" s="4"/>
      <c r="FC522" s="4"/>
    </row>
    <row r="523" spans="1:159" ht="15" customHeight="1">
      <c r="A523" s="6">
        <v>7</v>
      </c>
      <c r="B523" s="41" t="str">
        <f>VLOOKUP(Ruimtestaat[[#This Row],[Code]],Locaties[[Code]:[Locatie]],2,FALSE)</f>
        <v>Calvijn</v>
      </c>
      <c r="C523" s="41" t="str">
        <f>VLOOKUP(Ruimtestaat[[#This Row],[Code]],Locaties[#All],3,FALSE)</f>
        <v>Bellefleur 2</v>
      </c>
      <c r="D523" s="41" t="str">
        <f>VLOOKUP(Ruimtestaat[[#This Row],[Code]],Locaties[#All],4,FALSE)</f>
        <v>Hardinxveld-Giessendam</v>
      </c>
      <c r="E523" s="42"/>
      <c r="F523" s="32" t="s">
        <v>279</v>
      </c>
      <c r="G523" s="126" t="s">
        <v>320</v>
      </c>
      <c r="H523" s="42" t="s">
        <v>276</v>
      </c>
      <c r="I523" s="6">
        <v>16</v>
      </c>
      <c r="J523" s="42" t="str">
        <f>VLOOKUP(Ruimtestaat[[#This Row],[Ruimte code]],Ruimtegroepen[[#All],[Code]:[Ruimte omschrijving]],2,FALSE)</f>
        <v>Leslokalen</v>
      </c>
      <c r="K523" s="32" t="s">
        <v>18</v>
      </c>
      <c r="L523" s="34" t="s">
        <v>124</v>
      </c>
      <c r="M523" s="124">
        <v>55</v>
      </c>
      <c r="N523" s="125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  <c r="BO523" s="4"/>
      <c r="BP523" s="4"/>
      <c r="BQ523" s="4"/>
      <c r="BR523" s="4"/>
      <c r="BS523" s="4"/>
      <c r="BT523" s="4"/>
      <c r="BU523" s="4"/>
      <c r="BV523" s="4"/>
      <c r="BW523" s="4"/>
      <c r="BX523" s="4"/>
      <c r="BY523" s="4"/>
      <c r="BZ523" s="4"/>
      <c r="CA523" s="4"/>
      <c r="CB523" s="4"/>
      <c r="CC523" s="4"/>
      <c r="CD523" s="4"/>
      <c r="CE523" s="4"/>
      <c r="CF523" s="4"/>
      <c r="CG523" s="4"/>
      <c r="CH523" s="4"/>
      <c r="CI523" s="4"/>
      <c r="CJ523" s="4"/>
      <c r="CK523" s="4"/>
      <c r="CL523" s="4"/>
      <c r="CM523" s="4"/>
      <c r="CN523" s="4"/>
      <c r="CO523" s="4"/>
      <c r="CP523" s="4"/>
      <c r="CQ523" s="4"/>
      <c r="CR523" s="4"/>
      <c r="CS523" s="4"/>
      <c r="CT523" s="4"/>
      <c r="CU523" s="4"/>
      <c r="CV523" s="4"/>
      <c r="CW523" s="4"/>
      <c r="CX523" s="4"/>
      <c r="CY523" s="4"/>
      <c r="CZ523" s="4"/>
      <c r="DA523" s="4"/>
      <c r="DB523" s="4"/>
      <c r="DC523" s="4"/>
      <c r="DD523" s="4"/>
      <c r="DE523" s="4"/>
      <c r="DF523" s="4"/>
      <c r="DG523" s="4"/>
      <c r="DH523" s="4"/>
      <c r="DI523" s="4"/>
      <c r="DJ523" s="4"/>
      <c r="DK523" s="4"/>
      <c r="DL523" s="4"/>
      <c r="DM523" s="4"/>
      <c r="DN523" s="4"/>
      <c r="DO523" s="4"/>
      <c r="DP523" s="4"/>
      <c r="DQ523" s="4"/>
      <c r="DR523" s="4"/>
      <c r="DS523" s="4"/>
      <c r="DT523" s="4"/>
      <c r="DU523" s="4"/>
      <c r="DV523" s="4"/>
      <c r="DW523" s="4"/>
      <c r="DX523" s="4"/>
      <c r="DY523" s="4"/>
      <c r="DZ523" s="4"/>
      <c r="EA523" s="4"/>
      <c r="EB523" s="4"/>
      <c r="EC523" s="4"/>
      <c r="ED523" s="4"/>
      <c r="EE523" s="4"/>
      <c r="EF523" s="4"/>
      <c r="EG523" s="4"/>
      <c r="EH523" s="4"/>
      <c r="EI523" s="4"/>
      <c r="EJ523" s="4"/>
      <c r="EK523" s="4"/>
      <c r="EL523" s="4"/>
      <c r="EM523" s="4"/>
      <c r="EN523" s="4"/>
      <c r="EO523" s="4"/>
      <c r="EP523" s="4"/>
      <c r="EQ523" s="4"/>
      <c r="ER523" s="4"/>
      <c r="ES523" s="4"/>
      <c r="ET523" s="4"/>
      <c r="EU523" s="4"/>
      <c r="EV523" s="4"/>
      <c r="EW523" s="4"/>
      <c r="EX523" s="4"/>
      <c r="EY523" s="4"/>
      <c r="EZ523" s="4"/>
      <c r="FA523" s="4"/>
      <c r="FB523" s="4"/>
      <c r="FC523" s="4"/>
    </row>
    <row r="524" spans="1:159" ht="15" customHeight="1">
      <c r="A524" s="6">
        <v>7</v>
      </c>
      <c r="B524" s="41" t="str">
        <f>VLOOKUP(Ruimtestaat[[#This Row],[Code]],Locaties[[Code]:[Locatie]],2,FALSE)</f>
        <v>Calvijn</v>
      </c>
      <c r="C524" s="41" t="str">
        <f>VLOOKUP(Ruimtestaat[[#This Row],[Code]],Locaties[#All],3,FALSE)</f>
        <v>Bellefleur 2</v>
      </c>
      <c r="D524" s="41" t="str">
        <f>VLOOKUP(Ruimtestaat[[#This Row],[Code]],Locaties[#All],4,FALSE)</f>
        <v>Hardinxveld-Giessendam</v>
      </c>
      <c r="E524" s="42"/>
      <c r="F524" s="32" t="s">
        <v>279</v>
      </c>
      <c r="G524" s="126" t="s">
        <v>287</v>
      </c>
      <c r="H524" s="42" t="s">
        <v>321</v>
      </c>
      <c r="I524" s="6">
        <v>2</v>
      </c>
      <c r="J524" s="42" t="str">
        <f>VLOOKUP(Ruimtestaat[[#This Row],[Ruimte code]],Ruimtegroepen[[#All],[Code]:[Ruimte omschrijving]],2,FALSE)</f>
        <v>Kantoren</v>
      </c>
      <c r="K524" s="32" t="s">
        <v>20</v>
      </c>
      <c r="L524" s="34" t="s">
        <v>29</v>
      </c>
      <c r="M524" s="124">
        <v>22.5</v>
      </c>
      <c r="N524" s="32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  <c r="BO524" s="4"/>
      <c r="BP524" s="4"/>
      <c r="BQ524" s="4"/>
      <c r="BR524" s="4"/>
      <c r="BS524" s="4"/>
      <c r="BT524" s="4"/>
      <c r="BU524" s="4"/>
      <c r="BV524" s="4"/>
      <c r="BW524" s="4"/>
      <c r="BX524" s="4"/>
      <c r="BY524" s="4"/>
      <c r="BZ524" s="4"/>
      <c r="CA524" s="4"/>
      <c r="CB524" s="4"/>
      <c r="CC524" s="4"/>
      <c r="CD524" s="4"/>
      <c r="CE524" s="4"/>
      <c r="CF524" s="4"/>
      <c r="CG524" s="4"/>
      <c r="CH524" s="4"/>
      <c r="CI524" s="4"/>
      <c r="CJ524" s="4"/>
      <c r="CK524" s="4"/>
      <c r="CL524" s="4"/>
      <c r="CM524" s="4"/>
      <c r="CN524" s="4"/>
      <c r="CO524" s="4"/>
      <c r="CP524" s="4"/>
      <c r="CQ524" s="4"/>
      <c r="CR524" s="4"/>
      <c r="CS524" s="4"/>
      <c r="CT524" s="4"/>
      <c r="CU524" s="4"/>
      <c r="CV524" s="4"/>
      <c r="CW524" s="4"/>
      <c r="CX524" s="4"/>
      <c r="CY524" s="4"/>
      <c r="CZ524" s="4"/>
      <c r="DA524" s="4"/>
      <c r="DB524" s="4"/>
      <c r="DC524" s="4"/>
      <c r="DD524" s="4"/>
      <c r="DE524" s="4"/>
      <c r="DF524" s="4"/>
      <c r="DG524" s="4"/>
      <c r="DH524" s="4"/>
      <c r="DI524" s="4"/>
      <c r="DJ524" s="4"/>
      <c r="DK524" s="4"/>
      <c r="DL524" s="4"/>
      <c r="DM524" s="4"/>
      <c r="DN524" s="4"/>
      <c r="DO524" s="4"/>
      <c r="DP524" s="4"/>
      <c r="DQ524" s="4"/>
      <c r="DR524" s="4"/>
      <c r="DS524" s="4"/>
      <c r="DT524" s="4"/>
      <c r="DU524" s="4"/>
      <c r="DV524" s="4"/>
      <c r="DW524" s="4"/>
      <c r="DX524" s="4"/>
      <c r="DY524" s="4"/>
      <c r="DZ524" s="4"/>
      <c r="EA524" s="4"/>
      <c r="EB524" s="4"/>
      <c r="EC524" s="4"/>
      <c r="ED524" s="4"/>
      <c r="EE524" s="4"/>
      <c r="EF524" s="4"/>
      <c r="EG524" s="4"/>
      <c r="EH524" s="4"/>
      <c r="EI524" s="4"/>
      <c r="EJ524" s="4"/>
      <c r="EK524" s="4"/>
      <c r="EL524" s="4"/>
      <c r="EM524" s="4"/>
      <c r="EN524" s="4"/>
      <c r="EO524" s="4"/>
      <c r="EP524" s="4"/>
      <c r="EQ524" s="4"/>
      <c r="ER524" s="4"/>
      <c r="ES524" s="4"/>
      <c r="ET524" s="4"/>
      <c r="EU524" s="4"/>
      <c r="EV524" s="4"/>
      <c r="EW524" s="4"/>
      <c r="EX524" s="4"/>
      <c r="EY524" s="4"/>
      <c r="EZ524" s="4"/>
      <c r="FA524" s="4"/>
      <c r="FB524" s="4"/>
      <c r="FC524" s="4"/>
    </row>
    <row r="525" spans="1:159" ht="15" customHeight="1">
      <c r="A525" s="6">
        <v>7</v>
      </c>
      <c r="B525" s="41" t="str">
        <f>VLOOKUP(Ruimtestaat[[#This Row],[Code]],Locaties[[Code]:[Locatie]],2,FALSE)</f>
        <v>Calvijn</v>
      </c>
      <c r="C525" s="41" t="str">
        <f>VLOOKUP(Ruimtestaat[[#This Row],[Code]],Locaties[#All],3,FALSE)</f>
        <v>Bellefleur 2</v>
      </c>
      <c r="D525" s="41" t="str">
        <f>VLOOKUP(Ruimtestaat[[#This Row],[Code]],Locaties[#All],4,FALSE)</f>
        <v>Hardinxveld-Giessendam</v>
      </c>
      <c r="E525" s="42"/>
      <c r="F525" s="32" t="s">
        <v>279</v>
      </c>
      <c r="G525" s="126"/>
      <c r="H525" s="42" t="s">
        <v>309</v>
      </c>
      <c r="I525" s="6">
        <v>1</v>
      </c>
      <c r="J525" s="42" t="str">
        <f>VLOOKUP(Ruimtestaat[[#This Row],[Ruimte code]],Ruimtegroepen[[#All],[Code]:[Ruimte omschrijving]],2,FALSE)</f>
        <v>Magazijnen/bergingen</v>
      </c>
      <c r="K525" s="32" t="s">
        <v>19</v>
      </c>
      <c r="L525" s="34" t="s">
        <v>237</v>
      </c>
      <c r="M525" s="124">
        <v>5</v>
      </c>
      <c r="N525" s="125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  <c r="BO525" s="4"/>
      <c r="BP525" s="4"/>
      <c r="BQ525" s="4"/>
      <c r="BR525" s="4"/>
      <c r="BS525" s="4"/>
      <c r="BT525" s="4"/>
      <c r="BU525" s="4"/>
      <c r="BV525" s="4"/>
      <c r="BW525" s="4"/>
      <c r="BX525" s="4"/>
      <c r="BY525" s="4"/>
      <c r="BZ525" s="4"/>
      <c r="CA525" s="4"/>
      <c r="CB525" s="4"/>
      <c r="CC525" s="4"/>
      <c r="CD525" s="4"/>
      <c r="CE525" s="4"/>
      <c r="CF525" s="4"/>
      <c r="CG525" s="4"/>
      <c r="CH525" s="4"/>
      <c r="CI525" s="4"/>
      <c r="CJ525" s="4"/>
      <c r="CK525" s="4"/>
      <c r="CL525" s="4"/>
      <c r="CM525" s="4"/>
      <c r="CN525" s="4"/>
      <c r="CO525" s="4"/>
      <c r="CP525" s="4"/>
      <c r="CQ525" s="4"/>
      <c r="CR525" s="4"/>
      <c r="CS525" s="4"/>
      <c r="CT525" s="4"/>
      <c r="CU525" s="4"/>
      <c r="CV525" s="4"/>
      <c r="CW525" s="4"/>
      <c r="CX525" s="4"/>
      <c r="CY525" s="4"/>
      <c r="CZ525" s="4"/>
      <c r="DA525" s="4"/>
      <c r="DB525" s="4"/>
      <c r="DC525" s="4"/>
      <c r="DD525" s="4"/>
      <c r="DE525" s="4"/>
      <c r="DF525" s="4"/>
      <c r="DG525" s="4"/>
      <c r="DH525" s="4"/>
      <c r="DI525" s="4"/>
      <c r="DJ525" s="4"/>
      <c r="DK525" s="4"/>
      <c r="DL525" s="4"/>
      <c r="DM525" s="4"/>
      <c r="DN525" s="4"/>
      <c r="DO525" s="4"/>
      <c r="DP525" s="4"/>
      <c r="DQ525" s="4"/>
      <c r="DR525" s="4"/>
      <c r="DS525" s="4"/>
      <c r="DT525" s="4"/>
      <c r="DU525" s="4"/>
      <c r="DV525" s="4"/>
      <c r="DW525" s="4"/>
      <c r="DX525" s="4"/>
      <c r="DY525" s="4"/>
      <c r="DZ525" s="4"/>
      <c r="EA525" s="4"/>
      <c r="EB525" s="4"/>
      <c r="EC525" s="4"/>
      <c r="ED525" s="4"/>
      <c r="EE525" s="4"/>
      <c r="EF525" s="4"/>
      <c r="EG525" s="4"/>
      <c r="EH525" s="4"/>
      <c r="EI525" s="4"/>
      <c r="EJ525" s="4"/>
      <c r="EK525" s="4"/>
      <c r="EL525" s="4"/>
      <c r="EM525" s="4"/>
      <c r="EN525" s="4"/>
      <c r="EO525" s="4"/>
      <c r="EP525" s="4"/>
      <c r="EQ525" s="4"/>
      <c r="ER525" s="4"/>
      <c r="ES525" s="4"/>
      <c r="ET525" s="4"/>
      <c r="EU525" s="4"/>
      <c r="EV525" s="4"/>
      <c r="EW525" s="4"/>
      <c r="EX525" s="4"/>
      <c r="EY525" s="4"/>
      <c r="EZ525" s="4"/>
      <c r="FA525" s="4"/>
      <c r="FB525" s="4"/>
      <c r="FC525" s="4"/>
    </row>
    <row r="526" spans="1:159" ht="15" customHeight="1">
      <c r="A526" s="6">
        <v>7</v>
      </c>
      <c r="B526" s="41" t="str">
        <f>VLOOKUP(Ruimtestaat[[#This Row],[Code]],Locaties[[Code]:[Locatie]],2,FALSE)</f>
        <v>Calvijn</v>
      </c>
      <c r="C526" s="41" t="str">
        <f>VLOOKUP(Ruimtestaat[[#This Row],[Code]],Locaties[#All],3,FALSE)</f>
        <v>Bellefleur 2</v>
      </c>
      <c r="D526" s="41" t="str">
        <f>VLOOKUP(Ruimtestaat[[#This Row],[Code]],Locaties[#All],4,FALSE)</f>
        <v>Hardinxveld-Giessendam</v>
      </c>
      <c r="E526" s="42"/>
      <c r="F526" s="6" t="s">
        <v>322</v>
      </c>
      <c r="G526" s="126"/>
      <c r="H526" s="42" t="s">
        <v>299</v>
      </c>
      <c r="I526" s="6">
        <v>10</v>
      </c>
      <c r="J526" s="42" t="str">
        <f>VLOOKUP(Ruimtestaat[[#This Row],[Ruimte code]],Ruimtegroepen[[#All],[Code]:[Ruimte omschrijving]],2,FALSE)</f>
        <v>Trappenhuizen/lift</v>
      </c>
      <c r="K526" s="32" t="s">
        <v>19</v>
      </c>
      <c r="L526" s="34" t="s">
        <v>225</v>
      </c>
      <c r="M526" s="124">
        <v>12.6</v>
      </c>
      <c r="N526" s="125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  <c r="BO526" s="4"/>
      <c r="BP526" s="4"/>
      <c r="BQ526" s="4"/>
      <c r="BR526" s="4"/>
      <c r="BS526" s="4"/>
      <c r="BT526" s="4"/>
      <c r="BU526" s="4"/>
      <c r="BV526" s="4"/>
      <c r="BW526" s="4"/>
      <c r="BX526" s="4"/>
      <c r="BY526" s="4"/>
      <c r="BZ526" s="4"/>
      <c r="CA526" s="4"/>
      <c r="CB526" s="4"/>
      <c r="CC526" s="4"/>
      <c r="CD526" s="4"/>
      <c r="CE526" s="4"/>
      <c r="CF526" s="4"/>
      <c r="CG526" s="4"/>
      <c r="CH526" s="4"/>
      <c r="CI526" s="4"/>
      <c r="CJ526" s="4"/>
      <c r="CK526" s="4"/>
      <c r="CL526" s="4"/>
      <c r="CM526" s="4"/>
      <c r="CN526" s="4"/>
      <c r="CO526" s="4"/>
      <c r="CP526" s="4"/>
      <c r="CQ526" s="4"/>
      <c r="CR526" s="4"/>
      <c r="CS526" s="4"/>
      <c r="CT526" s="4"/>
      <c r="CU526" s="4"/>
      <c r="CV526" s="4"/>
      <c r="CW526" s="4"/>
      <c r="CX526" s="4"/>
      <c r="CY526" s="4"/>
      <c r="CZ526" s="4"/>
      <c r="DA526" s="4"/>
      <c r="DB526" s="4"/>
      <c r="DC526" s="4"/>
      <c r="DD526" s="4"/>
      <c r="DE526" s="4"/>
      <c r="DF526" s="4"/>
      <c r="DG526" s="4"/>
      <c r="DH526" s="4"/>
      <c r="DI526" s="4"/>
      <c r="DJ526" s="4"/>
      <c r="DK526" s="4"/>
      <c r="DL526" s="4"/>
      <c r="DM526" s="4"/>
      <c r="DN526" s="4"/>
      <c r="DO526" s="4"/>
      <c r="DP526" s="4"/>
      <c r="DQ526" s="4"/>
      <c r="DR526" s="4"/>
      <c r="DS526" s="4"/>
      <c r="DT526" s="4"/>
      <c r="DU526" s="4"/>
      <c r="DV526" s="4"/>
      <c r="DW526" s="4"/>
      <c r="DX526" s="4"/>
      <c r="DY526" s="4"/>
      <c r="DZ526" s="4"/>
      <c r="EA526" s="4"/>
      <c r="EB526" s="4"/>
      <c r="EC526" s="4"/>
      <c r="ED526" s="4"/>
      <c r="EE526" s="4"/>
      <c r="EF526" s="4"/>
      <c r="EG526" s="4"/>
      <c r="EH526" s="4"/>
      <c r="EI526" s="4"/>
      <c r="EJ526" s="4"/>
      <c r="EK526" s="4"/>
      <c r="EL526" s="4"/>
      <c r="EM526" s="4"/>
      <c r="EN526" s="4"/>
      <c r="EO526" s="4"/>
      <c r="EP526" s="4"/>
      <c r="EQ526" s="4"/>
      <c r="ER526" s="4"/>
      <c r="ES526" s="4"/>
      <c r="ET526" s="4"/>
      <c r="EU526" s="4"/>
      <c r="EV526" s="4"/>
      <c r="EW526" s="4"/>
      <c r="EX526" s="4"/>
      <c r="EY526" s="4"/>
      <c r="EZ526" s="4"/>
      <c r="FA526" s="4"/>
      <c r="FB526" s="4"/>
      <c r="FC526" s="4"/>
    </row>
    <row r="527" spans="1:159" ht="15" customHeight="1">
      <c r="A527" s="6">
        <v>7</v>
      </c>
      <c r="B527" s="41" t="str">
        <f>VLOOKUP(Ruimtestaat[[#This Row],[Code]],Locaties[[Code]:[Locatie]],2,FALSE)</f>
        <v>Calvijn</v>
      </c>
      <c r="C527" s="41" t="str">
        <f>VLOOKUP(Ruimtestaat[[#This Row],[Code]],Locaties[#All],3,FALSE)</f>
        <v>Bellefleur 2</v>
      </c>
      <c r="D527" s="41" t="str">
        <f>VLOOKUP(Ruimtestaat[[#This Row],[Code]],Locaties[#All],4,FALSE)</f>
        <v>Hardinxveld-Giessendam</v>
      </c>
      <c r="E527" s="42"/>
      <c r="F527" s="6" t="s">
        <v>322</v>
      </c>
      <c r="G527" s="126"/>
      <c r="H527" s="42" t="s">
        <v>128</v>
      </c>
      <c r="I527" s="6">
        <v>6</v>
      </c>
      <c r="J527" s="42" t="str">
        <f>VLOOKUP(Ruimtestaat[[#This Row],[Ruimte code]],Ruimtegroepen[[#All],[Code]:[Ruimte omschrijving]],2,FALSE)</f>
        <v>Gangen/hallen</v>
      </c>
      <c r="K527" s="32" t="s">
        <v>18</v>
      </c>
      <c r="L527" s="34" t="s">
        <v>124</v>
      </c>
      <c r="M527" s="124">
        <v>56</v>
      </c>
      <c r="N527" s="32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  <c r="BO527" s="4"/>
      <c r="BP527" s="4"/>
      <c r="BQ527" s="4"/>
      <c r="BR527" s="4"/>
      <c r="BS527" s="4"/>
      <c r="BT527" s="4"/>
      <c r="BU527" s="4"/>
      <c r="BV527" s="4"/>
      <c r="BW527" s="4"/>
      <c r="BX527" s="4"/>
      <c r="BY527" s="4"/>
      <c r="BZ527" s="4"/>
      <c r="CA527" s="4"/>
      <c r="CB527" s="4"/>
      <c r="CC527" s="4"/>
      <c r="CD527" s="4"/>
      <c r="CE527" s="4"/>
      <c r="CF527" s="4"/>
      <c r="CG527" s="4"/>
      <c r="CH527" s="4"/>
      <c r="CI527" s="4"/>
      <c r="CJ527" s="4"/>
      <c r="CK527" s="4"/>
      <c r="CL527" s="4"/>
      <c r="CM527" s="4"/>
      <c r="CN527" s="4"/>
      <c r="CO527" s="4"/>
      <c r="CP527" s="4"/>
      <c r="CQ527" s="4"/>
      <c r="CR527" s="4"/>
      <c r="CS527" s="4"/>
      <c r="CT527" s="4"/>
      <c r="CU527" s="4"/>
      <c r="CV527" s="4"/>
      <c r="CW527" s="4"/>
      <c r="CX527" s="4"/>
      <c r="CY527" s="4"/>
      <c r="CZ527" s="4"/>
      <c r="DA527" s="4"/>
      <c r="DB527" s="4"/>
      <c r="DC527" s="4"/>
      <c r="DD527" s="4"/>
      <c r="DE527" s="4"/>
      <c r="DF527" s="4"/>
      <c r="DG527" s="4"/>
      <c r="DH527" s="4"/>
      <c r="DI527" s="4"/>
      <c r="DJ527" s="4"/>
      <c r="DK527" s="4"/>
      <c r="DL527" s="4"/>
      <c r="DM527" s="4"/>
      <c r="DN527" s="4"/>
      <c r="DO527" s="4"/>
      <c r="DP527" s="4"/>
      <c r="DQ527" s="4"/>
      <c r="DR527" s="4"/>
      <c r="DS527" s="4"/>
      <c r="DT527" s="4"/>
      <c r="DU527" s="4"/>
      <c r="DV527" s="4"/>
      <c r="DW527" s="4"/>
      <c r="DX527" s="4"/>
      <c r="DY527" s="4"/>
      <c r="DZ527" s="4"/>
      <c r="EA527" s="4"/>
      <c r="EB527" s="4"/>
      <c r="EC527" s="4"/>
      <c r="ED527" s="4"/>
      <c r="EE527" s="4"/>
      <c r="EF527" s="4"/>
      <c r="EG527" s="4"/>
      <c r="EH527" s="4"/>
      <c r="EI527" s="4"/>
      <c r="EJ527" s="4"/>
      <c r="EK527" s="4"/>
      <c r="EL527" s="4"/>
      <c r="EM527" s="4"/>
      <c r="EN527" s="4"/>
      <c r="EO527" s="4"/>
      <c r="EP527" s="4"/>
      <c r="EQ527" s="4"/>
      <c r="ER527" s="4"/>
      <c r="ES527" s="4"/>
      <c r="ET527" s="4"/>
      <c r="EU527" s="4"/>
      <c r="EV527" s="4"/>
      <c r="EW527" s="4"/>
      <c r="EX527" s="4"/>
      <c r="EY527" s="4"/>
      <c r="EZ527" s="4"/>
      <c r="FA527" s="4"/>
      <c r="FB527" s="4"/>
      <c r="FC527" s="4"/>
    </row>
    <row r="528" spans="1:159" ht="15" customHeight="1">
      <c r="A528" s="6">
        <v>7</v>
      </c>
      <c r="B528" s="41" t="str">
        <f>VLOOKUP(Ruimtestaat[[#This Row],[Code]],Locaties[[Code]:[Locatie]],2,FALSE)</f>
        <v>Calvijn</v>
      </c>
      <c r="C528" s="41" t="str">
        <f>VLOOKUP(Ruimtestaat[[#This Row],[Code]],Locaties[#All],3,FALSE)</f>
        <v>Bellefleur 2</v>
      </c>
      <c r="D528" s="41" t="str">
        <f>VLOOKUP(Ruimtestaat[[#This Row],[Code]],Locaties[#All],4,FALSE)</f>
        <v>Hardinxveld-Giessendam</v>
      </c>
      <c r="E528" s="42"/>
      <c r="F528" s="6" t="s">
        <v>322</v>
      </c>
      <c r="G528" s="126"/>
      <c r="H528" s="42" t="s">
        <v>140</v>
      </c>
      <c r="I528" s="6">
        <v>10</v>
      </c>
      <c r="J528" s="42" t="str">
        <f>VLOOKUP(Ruimtestaat[[#This Row],[Ruimte code]],Ruimtegroepen[[#All],[Code]:[Ruimte omschrijving]],2,FALSE)</f>
        <v>Trappenhuizen/lift</v>
      </c>
      <c r="K528" s="32" t="s">
        <v>18</v>
      </c>
      <c r="L528" s="34" t="s">
        <v>124</v>
      </c>
      <c r="M528" s="124">
        <v>14.8</v>
      </c>
      <c r="N528" s="125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  <c r="BO528" s="4"/>
      <c r="BP528" s="4"/>
      <c r="BQ528" s="4"/>
      <c r="BR528" s="4"/>
      <c r="BS528" s="4"/>
      <c r="BT528" s="4"/>
      <c r="BU528" s="4"/>
      <c r="BV528" s="4"/>
      <c r="BW528" s="4"/>
      <c r="BX528" s="4"/>
      <c r="BY528" s="4"/>
      <c r="BZ528" s="4"/>
      <c r="CA528" s="4"/>
      <c r="CB528" s="4"/>
      <c r="CC528" s="4"/>
      <c r="CD528" s="4"/>
      <c r="CE528" s="4"/>
      <c r="CF528" s="4"/>
      <c r="CG528" s="4"/>
      <c r="CH528" s="4"/>
      <c r="CI528" s="4"/>
      <c r="CJ528" s="4"/>
      <c r="CK528" s="4"/>
      <c r="CL528" s="4"/>
      <c r="CM528" s="4"/>
      <c r="CN528" s="4"/>
      <c r="CO528" s="4"/>
      <c r="CP528" s="4"/>
      <c r="CQ528" s="4"/>
      <c r="CR528" s="4"/>
      <c r="CS528" s="4"/>
      <c r="CT528" s="4"/>
      <c r="CU528" s="4"/>
      <c r="CV528" s="4"/>
      <c r="CW528" s="4"/>
      <c r="CX528" s="4"/>
      <c r="CY528" s="4"/>
      <c r="CZ528" s="4"/>
      <c r="DA528" s="4"/>
      <c r="DB528" s="4"/>
      <c r="DC528" s="4"/>
      <c r="DD528" s="4"/>
      <c r="DE528" s="4"/>
      <c r="DF528" s="4"/>
      <c r="DG528" s="4"/>
      <c r="DH528" s="4"/>
      <c r="DI528" s="4"/>
      <c r="DJ528" s="4"/>
      <c r="DK528" s="4"/>
      <c r="DL528" s="4"/>
      <c r="DM528" s="4"/>
      <c r="DN528" s="4"/>
      <c r="DO528" s="4"/>
      <c r="DP528" s="4"/>
      <c r="DQ528" s="4"/>
      <c r="DR528" s="4"/>
      <c r="DS528" s="4"/>
      <c r="DT528" s="4"/>
      <c r="DU528" s="4"/>
      <c r="DV528" s="4"/>
      <c r="DW528" s="4"/>
      <c r="DX528" s="4"/>
      <c r="DY528" s="4"/>
      <c r="DZ528" s="4"/>
      <c r="EA528" s="4"/>
      <c r="EB528" s="4"/>
      <c r="EC528" s="4"/>
      <c r="ED528" s="4"/>
      <c r="EE528" s="4"/>
      <c r="EF528" s="4"/>
      <c r="EG528" s="4"/>
      <c r="EH528" s="4"/>
      <c r="EI528" s="4"/>
      <c r="EJ528" s="4"/>
      <c r="EK528" s="4"/>
      <c r="EL528" s="4"/>
      <c r="EM528" s="4"/>
      <c r="EN528" s="4"/>
      <c r="EO528" s="4"/>
      <c r="EP528" s="4"/>
      <c r="EQ528" s="4"/>
      <c r="ER528" s="4"/>
      <c r="ES528" s="4"/>
      <c r="ET528" s="4"/>
      <c r="EU528" s="4"/>
      <c r="EV528" s="4"/>
      <c r="EW528" s="4"/>
      <c r="EX528" s="4"/>
      <c r="EY528" s="4"/>
      <c r="EZ528" s="4"/>
      <c r="FA528" s="4"/>
      <c r="FB528" s="4"/>
      <c r="FC528" s="4"/>
    </row>
    <row r="529" spans="1:159" ht="15" customHeight="1">
      <c r="A529" s="6">
        <v>7</v>
      </c>
      <c r="B529" s="41" t="str">
        <f>VLOOKUP(Ruimtestaat[[#This Row],[Code]],Locaties[[Code]:[Locatie]],2,FALSE)</f>
        <v>Calvijn</v>
      </c>
      <c r="C529" s="41" t="str">
        <f>VLOOKUP(Ruimtestaat[[#This Row],[Code]],Locaties[#All],3,FALSE)</f>
        <v>Bellefleur 2</v>
      </c>
      <c r="D529" s="41" t="str">
        <f>VLOOKUP(Ruimtestaat[[#This Row],[Code]],Locaties[#All],4,FALSE)</f>
        <v>Hardinxveld-Giessendam</v>
      </c>
      <c r="E529" s="42"/>
      <c r="F529" s="6" t="s">
        <v>322</v>
      </c>
      <c r="G529" s="126"/>
      <c r="H529" s="42" t="s">
        <v>323</v>
      </c>
      <c r="I529" s="6">
        <v>14</v>
      </c>
      <c r="J529" s="42" t="str">
        <f>VLOOKUP(Ruimtestaat[[#This Row],[Ruimte code]],Ruimtegroepen[[#All],[Code]:[Ruimte omschrijving]],2,FALSE)</f>
        <v>Praktijklokalen</v>
      </c>
      <c r="K529" s="32" t="s">
        <v>18</v>
      </c>
      <c r="L529" s="34" t="s">
        <v>124</v>
      </c>
      <c r="M529" s="124">
        <v>64</v>
      </c>
      <c r="N529" s="125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  <c r="BO529" s="4"/>
      <c r="BP529" s="4"/>
      <c r="BQ529" s="4"/>
      <c r="BR529" s="4"/>
      <c r="BS529" s="4"/>
      <c r="BT529" s="4"/>
      <c r="BU529" s="4"/>
      <c r="BV529" s="4"/>
      <c r="BW529" s="4"/>
      <c r="BX529" s="4"/>
      <c r="BY529" s="4"/>
      <c r="BZ529" s="4"/>
      <c r="CA529" s="4"/>
      <c r="CB529" s="4"/>
      <c r="CC529" s="4"/>
      <c r="CD529" s="4"/>
      <c r="CE529" s="4"/>
      <c r="CF529" s="4"/>
      <c r="CG529" s="4"/>
      <c r="CH529" s="4"/>
      <c r="CI529" s="4"/>
      <c r="CJ529" s="4"/>
      <c r="CK529" s="4"/>
      <c r="CL529" s="4"/>
      <c r="CM529" s="4"/>
      <c r="CN529" s="4"/>
      <c r="CO529" s="4"/>
      <c r="CP529" s="4"/>
      <c r="CQ529" s="4"/>
      <c r="CR529" s="4"/>
      <c r="CS529" s="4"/>
      <c r="CT529" s="4"/>
      <c r="CU529" s="4"/>
      <c r="CV529" s="4"/>
      <c r="CW529" s="4"/>
      <c r="CX529" s="4"/>
      <c r="CY529" s="4"/>
      <c r="CZ529" s="4"/>
      <c r="DA529" s="4"/>
      <c r="DB529" s="4"/>
      <c r="DC529" s="4"/>
      <c r="DD529" s="4"/>
      <c r="DE529" s="4"/>
      <c r="DF529" s="4"/>
      <c r="DG529" s="4"/>
      <c r="DH529" s="4"/>
      <c r="DI529" s="4"/>
      <c r="DJ529" s="4"/>
      <c r="DK529" s="4"/>
      <c r="DL529" s="4"/>
      <c r="DM529" s="4"/>
      <c r="DN529" s="4"/>
      <c r="DO529" s="4"/>
      <c r="DP529" s="4"/>
      <c r="DQ529" s="4"/>
      <c r="DR529" s="4"/>
      <c r="DS529" s="4"/>
      <c r="DT529" s="4"/>
      <c r="DU529" s="4"/>
      <c r="DV529" s="4"/>
      <c r="DW529" s="4"/>
      <c r="DX529" s="4"/>
      <c r="DY529" s="4"/>
      <c r="DZ529" s="4"/>
      <c r="EA529" s="4"/>
      <c r="EB529" s="4"/>
      <c r="EC529" s="4"/>
      <c r="ED529" s="4"/>
      <c r="EE529" s="4"/>
      <c r="EF529" s="4"/>
      <c r="EG529" s="4"/>
      <c r="EH529" s="4"/>
      <c r="EI529" s="4"/>
      <c r="EJ529" s="4"/>
      <c r="EK529" s="4"/>
      <c r="EL529" s="4"/>
      <c r="EM529" s="4"/>
      <c r="EN529" s="4"/>
      <c r="EO529" s="4"/>
      <c r="EP529" s="4"/>
      <c r="EQ529" s="4"/>
      <c r="ER529" s="4"/>
      <c r="ES529" s="4"/>
      <c r="ET529" s="4"/>
      <c r="EU529" s="4"/>
      <c r="EV529" s="4"/>
      <c r="EW529" s="4"/>
      <c r="EX529" s="4"/>
      <c r="EY529" s="4"/>
      <c r="EZ529" s="4"/>
      <c r="FA529" s="4"/>
      <c r="FB529" s="4"/>
      <c r="FC529" s="4"/>
    </row>
    <row r="530" spans="1:159" ht="15" customHeight="1">
      <c r="A530" s="6">
        <v>7</v>
      </c>
      <c r="B530" s="41" t="str">
        <f>VLOOKUP(Ruimtestaat[[#This Row],[Code]],Locaties[[Code]:[Locatie]],2,FALSE)</f>
        <v>Calvijn</v>
      </c>
      <c r="C530" s="41" t="str">
        <f>VLOOKUP(Ruimtestaat[[#This Row],[Code]],Locaties[#All],3,FALSE)</f>
        <v>Bellefleur 2</v>
      </c>
      <c r="D530" s="41" t="str">
        <f>VLOOKUP(Ruimtestaat[[#This Row],[Code]],Locaties[#All],4,FALSE)</f>
        <v>Hardinxveld-Giessendam</v>
      </c>
      <c r="E530" s="42"/>
      <c r="F530" s="6" t="s">
        <v>322</v>
      </c>
      <c r="G530" s="126"/>
      <c r="H530" s="42" t="s">
        <v>324</v>
      </c>
      <c r="I530" s="6">
        <v>14</v>
      </c>
      <c r="J530" s="42" t="str">
        <f>VLOOKUP(Ruimtestaat[[#This Row],[Ruimte code]],Ruimtegroepen[[#All],[Code]:[Ruimte omschrijving]],2,FALSE)</f>
        <v>Praktijklokalen</v>
      </c>
      <c r="K530" s="32" t="s">
        <v>18</v>
      </c>
      <c r="L530" s="34" t="s">
        <v>124</v>
      </c>
      <c r="M530" s="124">
        <v>30</v>
      </c>
      <c r="N530" s="32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  <c r="BO530" s="4"/>
      <c r="BP530" s="4"/>
      <c r="BQ530" s="4"/>
      <c r="BR530" s="4"/>
      <c r="BS530" s="4"/>
      <c r="BT530" s="4"/>
      <c r="BU530" s="4"/>
      <c r="BV530" s="4"/>
      <c r="BW530" s="4"/>
      <c r="BX530" s="4"/>
      <c r="BY530" s="4"/>
      <c r="BZ530" s="4"/>
      <c r="CA530" s="4"/>
      <c r="CB530" s="4"/>
      <c r="CC530" s="4"/>
      <c r="CD530" s="4"/>
      <c r="CE530" s="4"/>
      <c r="CF530" s="4"/>
      <c r="CG530" s="4"/>
      <c r="CH530" s="4"/>
      <c r="CI530" s="4"/>
      <c r="CJ530" s="4"/>
      <c r="CK530" s="4"/>
      <c r="CL530" s="4"/>
      <c r="CM530" s="4"/>
      <c r="CN530" s="4"/>
      <c r="CO530" s="4"/>
      <c r="CP530" s="4"/>
      <c r="CQ530" s="4"/>
      <c r="CR530" s="4"/>
      <c r="CS530" s="4"/>
      <c r="CT530" s="4"/>
      <c r="CU530" s="4"/>
      <c r="CV530" s="4"/>
      <c r="CW530" s="4"/>
      <c r="CX530" s="4"/>
      <c r="CY530" s="4"/>
      <c r="CZ530" s="4"/>
      <c r="DA530" s="4"/>
      <c r="DB530" s="4"/>
      <c r="DC530" s="4"/>
      <c r="DD530" s="4"/>
      <c r="DE530" s="4"/>
      <c r="DF530" s="4"/>
      <c r="DG530" s="4"/>
      <c r="DH530" s="4"/>
      <c r="DI530" s="4"/>
      <c r="DJ530" s="4"/>
      <c r="DK530" s="4"/>
      <c r="DL530" s="4"/>
      <c r="DM530" s="4"/>
      <c r="DN530" s="4"/>
      <c r="DO530" s="4"/>
      <c r="DP530" s="4"/>
      <c r="DQ530" s="4"/>
      <c r="DR530" s="4"/>
      <c r="DS530" s="4"/>
      <c r="DT530" s="4"/>
      <c r="DU530" s="4"/>
      <c r="DV530" s="4"/>
      <c r="DW530" s="4"/>
      <c r="DX530" s="4"/>
      <c r="DY530" s="4"/>
      <c r="DZ530" s="4"/>
      <c r="EA530" s="4"/>
      <c r="EB530" s="4"/>
      <c r="EC530" s="4"/>
      <c r="ED530" s="4"/>
      <c r="EE530" s="4"/>
      <c r="EF530" s="4"/>
      <c r="EG530" s="4"/>
      <c r="EH530" s="4"/>
      <c r="EI530" s="4"/>
      <c r="EJ530" s="4"/>
      <c r="EK530" s="4"/>
      <c r="EL530" s="4"/>
      <c r="EM530" s="4"/>
      <c r="EN530" s="4"/>
      <c r="EO530" s="4"/>
      <c r="EP530" s="4"/>
      <c r="EQ530" s="4"/>
      <c r="ER530" s="4"/>
      <c r="ES530" s="4"/>
      <c r="ET530" s="4"/>
      <c r="EU530" s="4"/>
      <c r="EV530" s="4"/>
      <c r="EW530" s="4"/>
      <c r="EX530" s="4"/>
      <c r="EY530" s="4"/>
      <c r="EZ530" s="4"/>
      <c r="FA530" s="4"/>
      <c r="FB530" s="4"/>
      <c r="FC530" s="4"/>
    </row>
    <row r="531" spans="1:159" ht="15" customHeight="1">
      <c r="A531" s="6">
        <v>7</v>
      </c>
      <c r="B531" s="41" t="str">
        <f>VLOOKUP(Ruimtestaat[[#This Row],[Code]],Locaties[[Code]:[Locatie]],2,FALSE)</f>
        <v>Calvijn</v>
      </c>
      <c r="C531" s="41" t="str">
        <f>VLOOKUP(Ruimtestaat[[#This Row],[Code]],Locaties[#All],3,FALSE)</f>
        <v>Bellefleur 2</v>
      </c>
      <c r="D531" s="41" t="str">
        <f>VLOOKUP(Ruimtestaat[[#This Row],[Code]],Locaties[#All],4,FALSE)</f>
        <v>Hardinxveld-Giessendam</v>
      </c>
      <c r="E531" s="42"/>
      <c r="F531" s="6" t="s">
        <v>322</v>
      </c>
      <c r="G531" s="126" t="s">
        <v>325</v>
      </c>
      <c r="H531" s="42" t="s">
        <v>323</v>
      </c>
      <c r="I531" s="6">
        <v>14</v>
      </c>
      <c r="J531" s="42" t="str">
        <f>VLOOKUP(Ruimtestaat[[#This Row],[Ruimte code]],Ruimtegroepen[[#All],[Code]:[Ruimte omschrijving]],2,FALSE)</f>
        <v>Praktijklokalen</v>
      </c>
      <c r="K531" s="32" t="s">
        <v>18</v>
      </c>
      <c r="L531" s="34" t="s">
        <v>124</v>
      </c>
      <c r="M531" s="124">
        <v>63.5</v>
      </c>
      <c r="N531" s="125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  <c r="BO531" s="4"/>
      <c r="BP531" s="4"/>
      <c r="BQ531" s="4"/>
      <c r="BR531" s="4"/>
      <c r="BS531" s="4"/>
      <c r="BT531" s="4"/>
      <c r="BU531" s="4"/>
      <c r="BV531" s="4"/>
      <c r="BW531" s="4"/>
      <c r="BX531" s="4"/>
      <c r="BY531" s="4"/>
      <c r="BZ531" s="4"/>
      <c r="CA531" s="4"/>
      <c r="CB531" s="4"/>
      <c r="CC531" s="4"/>
      <c r="CD531" s="4"/>
      <c r="CE531" s="4"/>
      <c r="CF531" s="4"/>
      <c r="CG531" s="4"/>
      <c r="CH531" s="4"/>
      <c r="CI531" s="4"/>
      <c r="CJ531" s="4"/>
      <c r="CK531" s="4"/>
      <c r="CL531" s="4"/>
      <c r="CM531" s="4"/>
      <c r="CN531" s="4"/>
      <c r="CO531" s="4"/>
      <c r="CP531" s="4"/>
      <c r="CQ531" s="4"/>
      <c r="CR531" s="4"/>
      <c r="CS531" s="4"/>
      <c r="CT531" s="4"/>
      <c r="CU531" s="4"/>
      <c r="CV531" s="4"/>
      <c r="CW531" s="4"/>
      <c r="CX531" s="4"/>
      <c r="CY531" s="4"/>
      <c r="CZ531" s="4"/>
      <c r="DA531" s="4"/>
      <c r="DB531" s="4"/>
      <c r="DC531" s="4"/>
      <c r="DD531" s="4"/>
      <c r="DE531" s="4"/>
      <c r="DF531" s="4"/>
      <c r="DG531" s="4"/>
      <c r="DH531" s="4"/>
      <c r="DI531" s="4"/>
      <c r="DJ531" s="4"/>
      <c r="DK531" s="4"/>
      <c r="DL531" s="4"/>
      <c r="DM531" s="4"/>
      <c r="DN531" s="4"/>
      <c r="DO531" s="4"/>
      <c r="DP531" s="4"/>
      <c r="DQ531" s="4"/>
      <c r="DR531" s="4"/>
      <c r="DS531" s="4"/>
      <c r="DT531" s="4"/>
      <c r="DU531" s="4"/>
      <c r="DV531" s="4"/>
      <c r="DW531" s="4"/>
      <c r="DX531" s="4"/>
      <c r="DY531" s="4"/>
      <c r="DZ531" s="4"/>
      <c r="EA531" s="4"/>
      <c r="EB531" s="4"/>
      <c r="EC531" s="4"/>
      <c r="ED531" s="4"/>
      <c r="EE531" s="4"/>
      <c r="EF531" s="4"/>
      <c r="EG531" s="4"/>
      <c r="EH531" s="4"/>
      <c r="EI531" s="4"/>
      <c r="EJ531" s="4"/>
      <c r="EK531" s="4"/>
      <c r="EL531" s="4"/>
      <c r="EM531" s="4"/>
      <c r="EN531" s="4"/>
      <c r="EO531" s="4"/>
      <c r="EP531" s="4"/>
      <c r="EQ531" s="4"/>
      <c r="ER531" s="4"/>
      <c r="ES531" s="4"/>
      <c r="ET531" s="4"/>
      <c r="EU531" s="4"/>
      <c r="EV531" s="4"/>
      <c r="EW531" s="4"/>
      <c r="EX531" s="4"/>
      <c r="EY531" s="4"/>
      <c r="EZ531" s="4"/>
      <c r="FA531" s="4"/>
      <c r="FB531" s="4"/>
      <c r="FC531" s="4"/>
    </row>
    <row r="532" spans="1:159" ht="15" customHeight="1">
      <c r="A532" s="6">
        <v>7</v>
      </c>
      <c r="B532" s="41" t="str">
        <f>VLOOKUP(Ruimtestaat[[#This Row],[Code]],Locaties[[Code]:[Locatie]],2,FALSE)</f>
        <v>Calvijn</v>
      </c>
      <c r="C532" s="41" t="str">
        <f>VLOOKUP(Ruimtestaat[[#This Row],[Code]],Locaties[#All],3,FALSE)</f>
        <v>Bellefleur 2</v>
      </c>
      <c r="D532" s="41" t="str">
        <f>VLOOKUP(Ruimtestaat[[#This Row],[Code]],Locaties[#All],4,FALSE)</f>
        <v>Hardinxveld-Giessendam</v>
      </c>
      <c r="E532" s="42"/>
      <c r="F532" s="6" t="s">
        <v>322</v>
      </c>
      <c r="G532" s="126"/>
      <c r="H532" s="42" t="s">
        <v>324</v>
      </c>
      <c r="I532" s="6">
        <v>14</v>
      </c>
      <c r="J532" s="42" t="str">
        <f>VLOOKUP(Ruimtestaat[[#This Row],[Ruimte code]],Ruimtegroepen[[#All],[Code]:[Ruimte omschrijving]],2,FALSE)</f>
        <v>Praktijklokalen</v>
      </c>
      <c r="K532" s="32" t="s">
        <v>18</v>
      </c>
      <c r="L532" s="34" t="s">
        <v>124</v>
      </c>
      <c r="M532" s="124">
        <v>30</v>
      </c>
      <c r="N532" s="125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  <c r="BO532" s="4"/>
      <c r="BP532" s="4"/>
      <c r="BQ532" s="4"/>
      <c r="BR532" s="4"/>
      <c r="BS532" s="4"/>
      <c r="BT532" s="4"/>
      <c r="BU532" s="4"/>
      <c r="BV532" s="4"/>
      <c r="BW532" s="4"/>
      <c r="BX532" s="4"/>
      <c r="BY532" s="4"/>
      <c r="BZ532" s="4"/>
      <c r="CA532" s="4"/>
      <c r="CB532" s="4"/>
      <c r="CC532" s="4"/>
      <c r="CD532" s="4"/>
      <c r="CE532" s="4"/>
      <c r="CF532" s="4"/>
      <c r="CG532" s="4"/>
      <c r="CH532" s="4"/>
      <c r="CI532" s="4"/>
      <c r="CJ532" s="4"/>
      <c r="CK532" s="4"/>
      <c r="CL532" s="4"/>
      <c r="CM532" s="4"/>
      <c r="CN532" s="4"/>
      <c r="CO532" s="4"/>
      <c r="CP532" s="4"/>
      <c r="CQ532" s="4"/>
      <c r="CR532" s="4"/>
      <c r="CS532" s="4"/>
      <c r="CT532" s="4"/>
      <c r="CU532" s="4"/>
      <c r="CV532" s="4"/>
      <c r="CW532" s="4"/>
      <c r="CX532" s="4"/>
      <c r="CY532" s="4"/>
      <c r="CZ532" s="4"/>
      <c r="DA532" s="4"/>
      <c r="DB532" s="4"/>
      <c r="DC532" s="4"/>
      <c r="DD532" s="4"/>
      <c r="DE532" s="4"/>
      <c r="DF532" s="4"/>
      <c r="DG532" s="4"/>
      <c r="DH532" s="4"/>
      <c r="DI532" s="4"/>
      <c r="DJ532" s="4"/>
      <c r="DK532" s="4"/>
      <c r="DL532" s="4"/>
      <c r="DM532" s="4"/>
      <c r="DN532" s="4"/>
      <c r="DO532" s="4"/>
      <c r="DP532" s="4"/>
      <c r="DQ532" s="4"/>
      <c r="DR532" s="4"/>
      <c r="DS532" s="4"/>
      <c r="DT532" s="4"/>
      <c r="DU532" s="4"/>
      <c r="DV532" s="4"/>
      <c r="DW532" s="4"/>
      <c r="DX532" s="4"/>
      <c r="DY532" s="4"/>
      <c r="DZ532" s="4"/>
      <c r="EA532" s="4"/>
      <c r="EB532" s="4"/>
      <c r="EC532" s="4"/>
      <c r="ED532" s="4"/>
      <c r="EE532" s="4"/>
      <c r="EF532" s="4"/>
      <c r="EG532" s="4"/>
      <c r="EH532" s="4"/>
      <c r="EI532" s="4"/>
      <c r="EJ532" s="4"/>
      <c r="EK532" s="4"/>
      <c r="EL532" s="4"/>
      <c r="EM532" s="4"/>
      <c r="EN532" s="4"/>
      <c r="EO532" s="4"/>
      <c r="EP532" s="4"/>
      <c r="EQ532" s="4"/>
      <c r="ER532" s="4"/>
      <c r="ES532" s="4"/>
      <c r="ET532" s="4"/>
      <c r="EU532" s="4"/>
      <c r="EV532" s="4"/>
      <c r="EW532" s="4"/>
      <c r="EX532" s="4"/>
      <c r="EY532" s="4"/>
      <c r="EZ532" s="4"/>
      <c r="FA532" s="4"/>
      <c r="FB532" s="4"/>
      <c r="FC532" s="4"/>
    </row>
    <row r="533" spans="1:159" ht="15" customHeight="1">
      <c r="A533" s="6">
        <v>7</v>
      </c>
      <c r="B533" s="41" t="str">
        <f>VLOOKUP(Ruimtestaat[[#This Row],[Code]],Locaties[[Code]:[Locatie]],2,FALSE)</f>
        <v>Calvijn</v>
      </c>
      <c r="C533" s="41" t="str">
        <f>VLOOKUP(Ruimtestaat[[#This Row],[Code]],Locaties[#All],3,FALSE)</f>
        <v>Bellefleur 2</v>
      </c>
      <c r="D533" s="41" t="str">
        <f>VLOOKUP(Ruimtestaat[[#This Row],[Code]],Locaties[#All],4,FALSE)</f>
        <v>Hardinxveld-Giessendam</v>
      </c>
      <c r="E533" s="42"/>
      <c r="F533" s="6" t="s">
        <v>322</v>
      </c>
      <c r="G533" s="126" t="s">
        <v>326</v>
      </c>
      <c r="H533" s="42" t="s">
        <v>323</v>
      </c>
      <c r="I533" s="6">
        <v>14</v>
      </c>
      <c r="J533" s="42" t="str">
        <f>VLOOKUP(Ruimtestaat[[#This Row],[Ruimte code]],Ruimtegroepen[[#All],[Code]:[Ruimte omschrijving]],2,FALSE)</f>
        <v>Praktijklokalen</v>
      </c>
      <c r="K533" s="32" t="s">
        <v>18</v>
      </c>
      <c r="L533" s="34" t="s">
        <v>124</v>
      </c>
      <c r="M533" s="124">
        <v>64</v>
      </c>
      <c r="N533" s="32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  <c r="BO533" s="4"/>
      <c r="BP533" s="4"/>
      <c r="BQ533" s="4"/>
      <c r="BR533" s="4"/>
      <c r="BS533" s="4"/>
      <c r="BT533" s="4"/>
      <c r="BU533" s="4"/>
      <c r="BV533" s="4"/>
      <c r="BW533" s="4"/>
      <c r="BX533" s="4"/>
      <c r="BY533" s="4"/>
      <c r="BZ533" s="4"/>
      <c r="CA533" s="4"/>
      <c r="CB533" s="4"/>
      <c r="CC533" s="4"/>
      <c r="CD533" s="4"/>
      <c r="CE533" s="4"/>
      <c r="CF533" s="4"/>
      <c r="CG533" s="4"/>
      <c r="CH533" s="4"/>
      <c r="CI533" s="4"/>
      <c r="CJ533" s="4"/>
      <c r="CK533" s="4"/>
      <c r="CL533" s="4"/>
      <c r="CM533" s="4"/>
      <c r="CN533" s="4"/>
      <c r="CO533" s="4"/>
      <c r="CP533" s="4"/>
      <c r="CQ533" s="4"/>
      <c r="CR533" s="4"/>
      <c r="CS533" s="4"/>
      <c r="CT533" s="4"/>
      <c r="CU533" s="4"/>
      <c r="CV533" s="4"/>
      <c r="CW533" s="4"/>
      <c r="CX533" s="4"/>
      <c r="CY533" s="4"/>
      <c r="CZ533" s="4"/>
      <c r="DA533" s="4"/>
      <c r="DB533" s="4"/>
      <c r="DC533" s="4"/>
      <c r="DD533" s="4"/>
      <c r="DE533" s="4"/>
      <c r="DF533" s="4"/>
      <c r="DG533" s="4"/>
      <c r="DH533" s="4"/>
      <c r="DI533" s="4"/>
      <c r="DJ533" s="4"/>
      <c r="DK533" s="4"/>
      <c r="DL533" s="4"/>
      <c r="DM533" s="4"/>
      <c r="DN533" s="4"/>
      <c r="DO533" s="4"/>
      <c r="DP533" s="4"/>
      <c r="DQ533" s="4"/>
      <c r="DR533" s="4"/>
      <c r="DS533" s="4"/>
      <c r="DT533" s="4"/>
      <c r="DU533" s="4"/>
      <c r="DV533" s="4"/>
      <c r="DW533" s="4"/>
      <c r="DX533" s="4"/>
      <c r="DY533" s="4"/>
      <c r="DZ533" s="4"/>
      <c r="EA533" s="4"/>
      <c r="EB533" s="4"/>
      <c r="EC533" s="4"/>
      <c r="ED533" s="4"/>
      <c r="EE533" s="4"/>
      <c r="EF533" s="4"/>
      <c r="EG533" s="4"/>
      <c r="EH533" s="4"/>
      <c r="EI533" s="4"/>
      <c r="EJ533" s="4"/>
      <c r="EK533" s="4"/>
      <c r="EL533" s="4"/>
      <c r="EM533" s="4"/>
      <c r="EN533" s="4"/>
      <c r="EO533" s="4"/>
      <c r="EP533" s="4"/>
      <c r="EQ533" s="4"/>
      <c r="ER533" s="4"/>
      <c r="ES533" s="4"/>
      <c r="ET533" s="4"/>
      <c r="EU533" s="4"/>
      <c r="EV533" s="4"/>
      <c r="EW533" s="4"/>
      <c r="EX533" s="4"/>
      <c r="EY533" s="4"/>
      <c r="EZ533" s="4"/>
      <c r="FA533" s="4"/>
      <c r="FB533" s="4"/>
      <c r="FC533" s="4"/>
    </row>
    <row r="534" spans="1:159" ht="15" customHeight="1">
      <c r="A534" s="6">
        <v>7</v>
      </c>
      <c r="B534" s="41" t="str">
        <f>VLOOKUP(Ruimtestaat[[#This Row],[Code]],Locaties[[Code]:[Locatie]],2,FALSE)</f>
        <v>Calvijn</v>
      </c>
      <c r="C534" s="41" t="str">
        <f>VLOOKUP(Ruimtestaat[[#This Row],[Code]],Locaties[#All],3,FALSE)</f>
        <v>Bellefleur 2</v>
      </c>
      <c r="D534" s="41" t="str">
        <f>VLOOKUP(Ruimtestaat[[#This Row],[Code]],Locaties[#All],4,FALSE)</f>
        <v>Hardinxveld-Giessendam</v>
      </c>
      <c r="E534" s="42"/>
      <c r="F534" s="6" t="s">
        <v>322</v>
      </c>
      <c r="G534" s="126"/>
      <c r="H534" s="42" t="s">
        <v>294</v>
      </c>
      <c r="I534" s="6">
        <v>5</v>
      </c>
      <c r="J534" s="42" t="str">
        <f>VLOOKUP(Ruimtestaat[[#This Row],[Ruimte code]],Ruimtegroepen[[#All],[Code]:[Ruimte omschrijving]],2,FALSE)</f>
        <v>Sanitair</v>
      </c>
      <c r="K534" s="32" t="s">
        <v>19</v>
      </c>
      <c r="L534" s="34" t="s">
        <v>225</v>
      </c>
      <c r="M534" s="124">
        <v>8.4</v>
      </c>
      <c r="N534" s="125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  <c r="BO534" s="4"/>
      <c r="BP534" s="4"/>
      <c r="BQ534" s="4"/>
      <c r="BR534" s="4"/>
      <c r="BS534" s="4"/>
      <c r="BT534" s="4"/>
      <c r="BU534" s="4"/>
      <c r="BV534" s="4"/>
      <c r="BW534" s="4"/>
      <c r="BX534" s="4"/>
      <c r="BY534" s="4"/>
      <c r="BZ534" s="4"/>
      <c r="CA534" s="4"/>
      <c r="CB534" s="4"/>
      <c r="CC534" s="4"/>
      <c r="CD534" s="4"/>
      <c r="CE534" s="4"/>
      <c r="CF534" s="4"/>
      <c r="CG534" s="4"/>
      <c r="CH534" s="4"/>
      <c r="CI534" s="4"/>
      <c r="CJ534" s="4"/>
      <c r="CK534" s="4"/>
      <c r="CL534" s="4"/>
      <c r="CM534" s="4"/>
      <c r="CN534" s="4"/>
      <c r="CO534" s="4"/>
      <c r="CP534" s="4"/>
      <c r="CQ534" s="4"/>
      <c r="CR534" s="4"/>
      <c r="CS534" s="4"/>
      <c r="CT534" s="4"/>
      <c r="CU534" s="4"/>
      <c r="CV534" s="4"/>
      <c r="CW534" s="4"/>
      <c r="CX534" s="4"/>
      <c r="CY534" s="4"/>
      <c r="CZ534" s="4"/>
      <c r="DA534" s="4"/>
      <c r="DB534" s="4"/>
      <c r="DC534" s="4"/>
      <c r="DD534" s="4"/>
      <c r="DE534" s="4"/>
      <c r="DF534" s="4"/>
      <c r="DG534" s="4"/>
      <c r="DH534" s="4"/>
      <c r="DI534" s="4"/>
      <c r="DJ534" s="4"/>
      <c r="DK534" s="4"/>
      <c r="DL534" s="4"/>
      <c r="DM534" s="4"/>
      <c r="DN534" s="4"/>
      <c r="DO534" s="4"/>
      <c r="DP534" s="4"/>
      <c r="DQ534" s="4"/>
      <c r="DR534" s="4"/>
      <c r="DS534" s="4"/>
      <c r="DT534" s="4"/>
      <c r="DU534" s="4"/>
      <c r="DV534" s="4"/>
      <c r="DW534" s="4"/>
      <c r="DX534" s="4"/>
      <c r="DY534" s="4"/>
      <c r="DZ534" s="4"/>
      <c r="EA534" s="4"/>
      <c r="EB534" s="4"/>
      <c r="EC534" s="4"/>
      <c r="ED534" s="4"/>
      <c r="EE534" s="4"/>
      <c r="EF534" s="4"/>
      <c r="EG534" s="4"/>
      <c r="EH534" s="4"/>
      <c r="EI534" s="4"/>
      <c r="EJ534" s="4"/>
      <c r="EK534" s="4"/>
      <c r="EL534" s="4"/>
      <c r="EM534" s="4"/>
      <c r="EN534" s="4"/>
      <c r="EO534" s="4"/>
      <c r="EP534" s="4"/>
      <c r="EQ534" s="4"/>
      <c r="ER534" s="4"/>
      <c r="ES534" s="4"/>
      <c r="ET534" s="4"/>
      <c r="EU534" s="4"/>
      <c r="EV534" s="4"/>
      <c r="EW534" s="4"/>
      <c r="EX534" s="4"/>
      <c r="EY534" s="4"/>
      <c r="EZ534" s="4"/>
      <c r="FA534" s="4"/>
      <c r="FB534" s="4"/>
      <c r="FC534" s="4"/>
    </row>
    <row r="535" spans="1:159" ht="15" customHeight="1">
      <c r="A535" s="6">
        <v>7</v>
      </c>
      <c r="B535" s="41" t="str">
        <f>VLOOKUP(Ruimtestaat[[#This Row],[Code]],Locaties[[Code]:[Locatie]],2,FALSE)</f>
        <v>Calvijn</v>
      </c>
      <c r="C535" s="41" t="str">
        <f>VLOOKUP(Ruimtestaat[[#This Row],[Code]],Locaties[#All],3,FALSE)</f>
        <v>Bellefleur 2</v>
      </c>
      <c r="D535" s="41" t="str">
        <f>VLOOKUP(Ruimtestaat[[#This Row],[Code]],Locaties[#All],4,FALSE)</f>
        <v>Hardinxveld-Giessendam</v>
      </c>
      <c r="E535" s="42"/>
      <c r="F535" s="6" t="s">
        <v>322</v>
      </c>
      <c r="G535" s="126" t="s">
        <v>327</v>
      </c>
      <c r="H535" s="42" t="s">
        <v>131</v>
      </c>
      <c r="I535" s="6">
        <v>4</v>
      </c>
      <c r="J535" s="42" t="str">
        <f>VLOOKUP(Ruimtestaat[[#This Row],[Ruimte code]],Ruimtegroepen[[#All],[Code]:[Ruimte omschrijving]],2,FALSE)</f>
        <v>Vergader/spreekkamers</v>
      </c>
      <c r="K535" s="32" t="s">
        <v>20</v>
      </c>
      <c r="L535" s="34" t="s">
        <v>29</v>
      </c>
      <c r="M535" s="124">
        <v>15.6</v>
      </c>
      <c r="N535" s="125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  <c r="BO535" s="4"/>
      <c r="BP535" s="4"/>
      <c r="BQ535" s="4"/>
      <c r="BR535" s="4"/>
      <c r="BS535" s="4"/>
      <c r="BT535" s="4"/>
      <c r="BU535" s="4"/>
      <c r="BV535" s="4"/>
      <c r="BW535" s="4"/>
      <c r="BX535" s="4"/>
      <c r="BY535" s="4"/>
      <c r="BZ535" s="4"/>
      <c r="CA535" s="4"/>
      <c r="CB535" s="4"/>
      <c r="CC535" s="4"/>
      <c r="CD535" s="4"/>
      <c r="CE535" s="4"/>
      <c r="CF535" s="4"/>
      <c r="CG535" s="4"/>
      <c r="CH535" s="4"/>
      <c r="CI535" s="4"/>
      <c r="CJ535" s="4"/>
      <c r="CK535" s="4"/>
      <c r="CL535" s="4"/>
      <c r="CM535" s="4"/>
      <c r="CN535" s="4"/>
      <c r="CO535" s="4"/>
      <c r="CP535" s="4"/>
      <c r="CQ535" s="4"/>
      <c r="CR535" s="4"/>
      <c r="CS535" s="4"/>
      <c r="CT535" s="4"/>
      <c r="CU535" s="4"/>
      <c r="CV535" s="4"/>
      <c r="CW535" s="4"/>
      <c r="CX535" s="4"/>
      <c r="CY535" s="4"/>
      <c r="CZ535" s="4"/>
      <c r="DA535" s="4"/>
      <c r="DB535" s="4"/>
      <c r="DC535" s="4"/>
      <c r="DD535" s="4"/>
      <c r="DE535" s="4"/>
      <c r="DF535" s="4"/>
      <c r="DG535" s="4"/>
      <c r="DH535" s="4"/>
      <c r="DI535" s="4"/>
      <c r="DJ535" s="4"/>
      <c r="DK535" s="4"/>
      <c r="DL535" s="4"/>
      <c r="DM535" s="4"/>
      <c r="DN535" s="4"/>
      <c r="DO535" s="4"/>
      <c r="DP535" s="4"/>
      <c r="DQ535" s="4"/>
      <c r="DR535" s="4"/>
      <c r="DS535" s="4"/>
      <c r="DT535" s="4"/>
      <c r="DU535" s="4"/>
      <c r="DV535" s="4"/>
      <c r="DW535" s="4"/>
      <c r="DX535" s="4"/>
      <c r="DY535" s="4"/>
      <c r="DZ535" s="4"/>
      <c r="EA535" s="4"/>
      <c r="EB535" s="4"/>
      <c r="EC535" s="4"/>
      <c r="ED535" s="4"/>
      <c r="EE535" s="4"/>
      <c r="EF535" s="4"/>
      <c r="EG535" s="4"/>
      <c r="EH535" s="4"/>
      <c r="EI535" s="4"/>
      <c r="EJ535" s="4"/>
      <c r="EK535" s="4"/>
      <c r="EL535" s="4"/>
      <c r="EM535" s="4"/>
      <c r="EN535" s="4"/>
      <c r="EO535" s="4"/>
      <c r="EP535" s="4"/>
      <c r="EQ535" s="4"/>
      <c r="ER535" s="4"/>
      <c r="ES535" s="4"/>
      <c r="ET535" s="4"/>
      <c r="EU535" s="4"/>
      <c r="EV535" s="4"/>
      <c r="EW535" s="4"/>
      <c r="EX535" s="4"/>
      <c r="EY535" s="4"/>
      <c r="EZ535" s="4"/>
      <c r="FA535" s="4"/>
      <c r="FB535" s="4"/>
      <c r="FC535" s="4"/>
    </row>
    <row r="536" spans="1:159" ht="15" customHeight="1">
      <c r="A536" s="6">
        <v>7</v>
      </c>
      <c r="B536" s="41" t="str">
        <f>VLOOKUP(Ruimtestaat[[#This Row],[Code]],Locaties[[Code]:[Locatie]],2,FALSE)</f>
        <v>Calvijn</v>
      </c>
      <c r="C536" s="41" t="str">
        <f>VLOOKUP(Ruimtestaat[[#This Row],[Code]],Locaties[#All],3,FALSE)</f>
        <v>Bellefleur 2</v>
      </c>
      <c r="D536" s="41" t="str">
        <f>VLOOKUP(Ruimtestaat[[#This Row],[Code]],Locaties[#All],4,FALSE)</f>
        <v>Hardinxveld-Giessendam</v>
      </c>
      <c r="E536" s="42"/>
      <c r="F536" s="6" t="s">
        <v>322</v>
      </c>
      <c r="G536" s="126" t="s">
        <v>328</v>
      </c>
      <c r="H536" s="42" t="s">
        <v>323</v>
      </c>
      <c r="I536" s="6">
        <v>14</v>
      </c>
      <c r="J536" s="42" t="str">
        <f>VLOOKUP(Ruimtestaat[[#This Row],[Ruimte code]],Ruimtegroepen[[#All],[Code]:[Ruimte omschrijving]],2,FALSE)</f>
        <v>Praktijklokalen</v>
      </c>
      <c r="K536" s="32" t="s">
        <v>18</v>
      </c>
      <c r="L536" s="34" t="s">
        <v>124</v>
      </c>
      <c r="M536" s="124">
        <v>62.5</v>
      </c>
      <c r="N536" s="32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  <c r="BO536" s="4"/>
      <c r="BP536" s="4"/>
      <c r="BQ536" s="4"/>
      <c r="BR536" s="4"/>
      <c r="BS536" s="4"/>
      <c r="BT536" s="4"/>
      <c r="BU536" s="4"/>
      <c r="BV536" s="4"/>
      <c r="BW536" s="4"/>
      <c r="BX536" s="4"/>
      <c r="BY536" s="4"/>
      <c r="BZ536" s="4"/>
      <c r="CA536" s="4"/>
      <c r="CB536" s="4"/>
      <c r="CC536" s="4"/>
      <c r="CD536" s="4"/>
      <c r="CE536" s="4"/>
      <c r="CF536" s="4"/>
      <c r="CG536" s="4"/>
      <c r="CH536" s="4"/>
      <c r="CI536" s="4"/>
      <c r="CJ536" s="4"/>
      <c r="CK536" s="4"/>
      <c r="CL536" s="4"/>
      <c r="CM536" s="4"/>
      <c r="CN536" s="4"/>
      <c r="CO536" s="4"/>
      <c r="CP536" s="4"/>
      <c r="CQ536" s="4"/>
      <c r="CR536" s="4"/>
      <c r="CS536" s="4"/>
      <c r="CT536" s="4"/>
      <c r="CU536" s="4"/>
      <c r="CV536" s="4"/>
      <c r="CW536" s="4"/>
      <c r="CX536" s="4"/>
      <c r="CY536" s="4"/>
      <c r="CZ536" s="4"/>
      <c r="DA536" s="4"/>
      <c r="DB536" s="4"/>
      <c r="DC536" s="4"/>
      <c r="DD536" s="4"/>
      <c r="DE536" s="4"/>
      <c r="DF536" s="4"/>
      <c r="DG536" s="4"/>
      <c r="DH536" s="4"/>
      <c r="DI536" s="4"/>
      <c r="DJ536" s="4"/>
      <c r="DK536" s="4"/>
      <c r="DL536" s="4"/>
      <c r="DM536" s="4"/>
      <c r="DN536" s="4"/>
      <c r="DO536" s="4"/>
      <c r="DP536" s="4"/>
      <c r="DQ536" s="4"/>
      <c r="DR536" s="4"/>
      <c r="DS536" s="4"/>
      <c r="DT536" s="4"/>
      <c r="DU536" s="4"/>
      <c r="DV536" s="4"/>
      <c r="DW536" s="4"/>
      <c r="DX536" s="4"/>
      <c r="DY536" s="4"/>
      <c r="DZ536" s="4"/>
      <c r="EA536" s="4"/>
      <c r="EB536" s="4"/>
      <c r="EC536" s="4"/>
      <c r="ED536" s="4"/>
      <c r="EE536" s="4"/>
      <c r="EF536" s="4"/>
      <c r="EG536" s="4"/>
      <c r="EH536" s="4"/>
      <c r="EI536" s="4"/>
      <c r="EJ536" s="4"/>
      <c r="EK536" s="4"/>
      <c r="EL536" s="4"/>
      <c r="EM536" s="4"/>
      <c r="EN536" s="4"/>
      <c r="EO536" s="4"/>
      <c r="EP536" s="4"/>
      <c r="EQ536" s="4"/>
      <c r="ER536" s="4"/>
      <c r="ES536" s="4"/>
      <c r="ET536" s="4"/>
      <c r="EU536" s="4"/>
      <c r="EV536" s="4"/>
      <c r="EW536" s="4"/>
      <c r="EX536" s="4"/>
      <c r="EY536" s="4"/>
      <c r="EZ536" s="4"/>
      <c r="FA536" s="4"/>
      <c r="FB536" s="4"/>
      <c r="FC536" s="4"/>
    </row>
    <row r="537" spans="1:159" ht="15" customHeight="1">
      <c r="A537" s="6">
        <v>7</v>
      </c>
      <c r="B537" s="41" t="str">
        <f>VLOOKUP(Ruimtestaat[[#This Row],[Code]],Locaties[[Code]:[Locatie]],2,FALSE)</f>
        <v>Calvijn</v>
      </c>
      <c r="C537" s="41" t="str">
        <f>VLOOKUP(Ruimtestaat[[#This Row],[Code]],Locaties[#All],3,FALSE)</f>
        <v>Bellefleur 2</v>
      </c>
      <c r="D537" s="41" t="str">
        <f>VLOOKUP(Ruimtestaat[[#This Row],[Code]],Locaties[#All],4,FALSE)</f>
        <v>Hardinxveld-Giessendam</v>
      </c>
      <c r="E537" s="42"/>
      <c r="F537" s="6" t="s">
        <v>322</v>
      </c>
      <c r="G537" s="126"/>
      <c r="H537" s="42" t="s">
        <v>323</v>
      </c>
      <c r="I537" s="6">
        <v>14</v>
      </c>
      <c r="J537" s="42" t="str">
        <f>VLOOKUP(Ruimtestaat[[#This Row],[Ruimte code]],Ruimtegroepen[[#All],[Code]:[Ruimte omschrijving]],2,FALSE)</f>
        <v>Praktijklokalen</v>
      </c>
      <c r="K537" s="6" t="s">
        <v>19</v>
      </c>
      <c r="L537" s="6" t="s">
        <v>28</v>
      </c>
      <c r="M537" s="124">
        <v>13</v>
      </c>
      <c r="N537" s="125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  <c r="BO537" s="4"/>
      <c r="BP537" s="4"/>
      <c r="BQ537" s="4"/>
      <c r="BR537" s="4"/>
      <c r="BS537" s="4"/>
      <c r="BT537" s="4"/>
      <c r="BU537" s="4"/>
      <c r="BV537" s="4"/>
      <c r="BW537" s="4"/>
      <c r="BX537" s="4"/>
      <c r="BY537" s="4"/>
      <c r="BZ537" s="4"/>
      <c r="CA537" s="4"/>
      <c r="CB537" s="4"/>
      <c r="CC537" s="4"/>
      <c r="CD537" s="4"/>
      <c r="CE537" s="4"/>
      <c r="CF537" s="4"/>
      <c r="CG537" s="4"/>
      <c r="CH537" s="4"/>
      <c r="CI537" s="4"/>
      <c r="CJ537" s="4"/>
      <c r="CK537" s="4"/>
      <c r="CL537" s="4"/>
      <c r="CM537" s="4"/>
      <c r="CN537" s="4"/>
      <c r="CO537" s="4"/>
      <c r="CP537" s="4"/>
      <c r="CQ537" s="4"/>
      <c r="CR537" s="4"/>
      <c r="CS537" s="4"/>
      <c r="CT537" s="4"/>
      <c r="CU537" s="4"/>
      <c r="CV537" s="4"/>
      <c r="CW537" s="4"/>
      <c r="CX537" s="4"/>
      <c r="CY537" s="4"/>
      <c r="CZ537" s="4"/>
      <c r="DA537" s="4"/>
      <c r="DB537" s="4"/>
      <c r="DC537" s="4"/>
      <c r="DD537" s="4"/>
      <c r="DE537" s="4"/>
      <c r="DF537" s="4"/>
      <c r="DG537" s="4"/>
      <c r="DH537" s="4"/>
      <c r="DI537" s="4"/>
      <c r="DJ537" s="4"/>
      <c r="DK537" s="4"/>
      <c r="DL537" s="4"/>
      <c r="DM537" s="4"/>
      <c r="DN537" s="4"/>
      <c r="DO537" s="4"/>
      <c r="DP537" s="4"/>
      <c r="DQ537" s="4"/>
      <c r="DR537" s="4"/>
      <c r="DS537" s="4"/>
      <c r="DT537" s="4"/>
      <c r="DU537" s="4"/>
      <c r="DV537" s="4"/>
      <c r="DW537" s="4"/>
      <c r="DX537" s="4"/>
      <c r="DY537" s="4"/>
      <c r="DZ537" s="4"/>
      <c r="EA537" s="4"/>
      <c r="EB537" s="4"/>
      <c r="EC537" s="4"/>
      <c r="ED537" s="4"/>
      <c r="EE537" s="4"/>
      <c r="EF537" s="4"/>
      <c r="EG537" s="4"/>
      <c r="EH537" s="4"/>
      <c r="EI537" s="4"/>
      <c r="EJ537" s="4"/>
      <c r="EK537" s="4"/>
      <c r="EL537" s="4"/>
      <c r="EM537" s="4"/>
      <c r="EN537" s="4"/>
      <c r="EO537" s="4"/>
      <c r="EP537" s="4"/>
      <c r="EQ537" s="4"/>
      <c r="ER537" s="4"/>
      <c r="ES537" s="4"/>
      <c r="ET537" s="4"/>
      <c r="EU537" s="4"/>
      <c r="EV537" s="4"/>
      <c r="EW537" s="4"/>
      <c r="EX537" s="4"/>
      <c r="EY537" s="4"/>
      <c r="EZ537" s="4"/>
      <c r="FA537" s="4"/>
      <c r="FB537" s="4"/>
      <c r="FC537" s="4"/>
    </row>
    <row r="538" spans="1:159" ht="15" customHeight="1">
      <c r="A538" s="6">
        <v>7</v>
      </c>
      <c r="B538" s="41" t="str">
        <f>VLOOKUP(Ruimtestaat[[#This Row],[Code]],Locaties[[Code]:[Locatie]],2,FALSE)</f>
        <v>Calvijn</v>
      </c>
      <c r="C538" s="41" t="str">
        <f>VLOOKUP(Ruimtestaat[[#This Row],[Code]],Locaties[#All],3,FALSE)</f>
        <v>Bellefleur 2</v>
      </c>
      <c r="D538" s="41" t="str">
        <f>VLOOKUP(Ruimtestaat[[#This Row],[Code]],Locaties[#All],4,FALSE)</f>
        <v>Hardinxveld-Giessendam</v>
      </c>
      <c r="E538" s="42"/>
      <c r="F538" s="6" t="s">
        <v>322</v>
      </c>
      <c r="G538" s="126"/>
      <c r="H538" s="42" t="s">
        <v>128</v>
      </c>
      <c r="I538" s="6">
        <v>6</v>
      </c>
      <c r="J538" s="42" t="str">
        <f>VLOOKUP(Ruimtestaat[[#This Row],[Ruimte code]],Ruimtegroepen[[#All],[Code]:[Ruimte omschrijving]],2,FALSE)</f>
        <v>Gangen/hallen</v>
      </c>
      <c r="K538" s="6" t="s">
        <v>18</v>
      </c>
      <c r="L538" s="6" t="s">
        <v>124</v>
      </c>
      <c r="M538" s="124">
        <v>59.8</v>
      </c>
      <c r="N538" s="125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  <c r="BO538" s="4"/>
      <c r="BP538" s="4"/>
      <c r="BQ538" s="4"/>
      <c r="BR538" s="4"/>
      <c r="BS538" s="4"/>
      <c r="BT538" s="4"/>
      <c r="BU538" s="4"/>
      <c r="BV538" s="4"/>
      <c r="BW538" s="4"/>
      <c r="BX538" s="4"/>
      <c r="BY538" s="4"/>
      <c r="BZ538" s="4"/>
      <c r="CA538" s="4"/>
      <c r="CB538" s="4"/>
      <c r="CC538" s="4"/>
      <c r="CD538" s="4"/>
      <c r="CE538" s="4"/>
      <c r="CF538" s="4"/>
      <c r="CG538" s="4"/>
      <c r="CH538" s="4"/>
      <c r="CI538" s="4"/>
      <c r="CJ538" s="4"/>
      <c r="CK538" s="4"/>
      <c r="CL538" s="4"/>
      <c r="CM538" s="4"/>
      <c r="CN538" s="4"/>
      <c r="CO538" s="4"/>
      <c r="CP538" s="4"/>
      <c r="CQ538" s="4"/>
      <c r="CR538" s="4"/>
      <c r="CS538" s="4"/>
      <c r="CT538" s="4"/>
      <c r="CU538" s="4"/>
      <c r="CV538" s="4"/>
      <c r="CW538" s="4"/>
      <c r="CX538" s="4"/>
      <c r="CY538" s="4"/>
      <c r="CZ538" s="4"/>
      <c r="DA538" s="4"/>
      <c r="DB538" s="4"/>
      <c r="DC538" s="4"/>
      <c r="DD538" s="4"/>
      <c r="DE538" s="4"/>
      <c r="DF538" s="4"/>
      <c r="DG538" s="4"/>
      <c r="DH538" s="4"/>
      <c r="DI538" s="4"/>
      <c r="DJ538" s="4"/>
      <c r="DK538" s="4"/>
      <c r="DL538" s="4"/>
      <c r="DM538" s="4"/>
      <c r="DN538" s="4"/>
      <c r="DO538" s="4"/>
      <c r="DP538" s="4"/>
      <c r="DQ538" s="4"/>
      <c r="DR538" s="4"/>
      <c r="DS538" s="4"/>
      <c r="DT538" s="4"/>
      <c r="DU538" s="4"/>
      <c r="DV538" s="4"/>
      <c r="DW538" s="4"/>
      <c r="DX538" s="4"/>
      <c r="DY538" s="4"/>
      <c r="DZ538" s="4"/>
      <c r="EA538" s="4"/>
      <c r="EB538" s="4"/>
      <c r="EC538" s="4"/>
      <c r="ED538" s="4"/>
      <c r="EE538" s="4"/>
      <c r="EF538" s="4"/>
      <c r="EG538" s="4"/>
      <c r="EH538" s="4"/>
      <c r="EI538" s="4"/>
      <c r="EJ538" s="4"/>
      <c r="EK538" s="4"/>
      <c r="EL538" s="4"/>
      <c r="EM538" s="4"/>
      <c r="EN538" s="4"/>
      <c r="EO538" s="4"/>
      <c r="EP538" s="4"/>
      <c r="EQ538" s="4"/>
      <c r="ER538" s="4"/>
      <c r="ES538" s="4"/>
      <c r="ET538" s="4"/>
      <c r="EU538" s="4"/>
      <c r="EV538" s="4"/>
      <c r="EW538" s="4"/>
      <c r="EX538" s="4"/>
      <c r="EY538" s="4"/>
      <c r="EZ538" s="4"/>
      <c r="FA538" s="4"/>
      <c r="FB538" s="4"/>
      <c r="FC538" s="4"/>
    </row>
    <row r="539" spans="1:159" ht="15" customHeight="1">
      <c r="A539" s="6">
        <v>7</v>
      </c>
      <c r="B539" s="41" t="str">
        <f>VLOOKUP(Ruimtestaat[[#This Row],[Code]],Locaties[[Code]:[Locatie]],2,FALSE)</f>
        <v>Calvijn</v>
      </c>
      <c r="C539" s="41" t="str">
        <f>VLOOKUP(Ruimtestaat[[#This Row],[Code]],Locaties[#All],3,FALSE)</f>
        <v>Bellefleur 2</v>
      </c>
      <c r="D539" s="41" t="str">
        <f>VLOOKUP(Ruimtestaat[[#This Row],[Code]],Locaties[#All],4,FALSE)</f>
        <v>Hardinxveld-Giessendam</v>
      </c>
      <c r="E539" s="42"/>
      <c r="F539" s="6" t="s">
        <v>322</v>
      </c>
      <c r="G539" s="126" t="s">
        <v>329</v>
      </c>
      <c r="H539" s="42" t="s">
        <v>294</v>
      </c>
      <c r="I539" s="6">
        <v>5</v>
      </c>
      <c r="J539" s="42" t="str">
        <f>VLOOKUP(Ruimtestaat[[#This Row],[Ruimte code]],Ruimtegroepen[[#All],[Code]:[Ruimte omschrijving]],2,FALSE)</f>
        <v>Sanitair</v>
      </c>
      <c r="K539" s="6" t="s">
        <v>19</v>
      </c>
      <c r="L539" s="6" t="s">
        <v>225</v>
      </c>
      <c r="M539" s="124">
        <v>10.8</v>
      </c>
      <c r="N539" s="125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  <c r="BO539" s="4"/>
      <c r="BP539" s="4"/>
      <c r="BQ539" s="4"/>
      <c r="BR539" s="4"/>
      <c r="BS539" s="4"/>
      <c r="BT539" s="4"/>
      <c r="BU539" s="4"/>
      <c r="BV539" s="4"/>
      <c r="BW539" s="4"/>
      <c r="BX539" s="4"/>
      <c r="BY539" s="4"/>
      <c r="BZ539" s="4"/>
      <c r="CA539" s="4"/>
      <c r="CB539" s="4"/>
      <c r="CC539" s="4"/>
      <c r="CD539" s="4"/>
      <c r="CE539" s="4"/>
      <c r="CF539" s="4"/>
      <c r="CG539" s="4"/>
      <c r="CH539" s="4"/>
      <c r="CI539" s="4"/>
      <c r="CJ539" s="4"/>
      <c r="CK539" s="4"/>
      <c r="CL539" s="4"/>
      <c r="CM539" s="4"/>
      <c r="CN539" s="4"/>
      <c r="CO539" s="4"/>
      <c r="CP539" s="4"/>
      <c r="CQ539" s="4"/>
      <c r="CR539" s="4"/>
      <c r="CS539" s="4"/>
      <c r="CT539" s="4"/>
      <c r="CU539" s="4"/>
      <c r="CV539" s="4"/>
      <c r="CW539" s="4"/>
      <c r="CX539" s="4"/>
      <c r="CY539" s="4"/>
      <c r="CZ539" s="4"/>
      <c r="DA539" s="4"/>
      <c r="DB539" s="4"/>
      <c r="DC539" s="4"/>
      <c r="DD539" s="4"/>
      <c r="DE539" s="4"/>
      <c r="DF539" s="4"/>
      <c r="DG539" s="4"/>
      <c r="DH539" s="4"/>
      <c r="DI539" s="4"/>
      <c r="DJ539" s="4"/>
      <c r="DK539" s="4"/>
      <c r="DL539" s="4"/>
      <c r="DM539" s="4"/>
      <c r="DN539" s="4"/>
      <c r="DO539" s="4"/>
      <c r="DP539" s="4"/>
      <c r="DQ539" s="4"/>
      <c r="DR539" s="4"/>
      <c r="DS539" s="4"/>
      <c r="DT539" s="4"/>
      <c r="DU539" s="4"/>
      <c r="DV539" s="4"/>
      <c r="DW539" s="4"/>
      <c r="DX539" s="4"/>
      <c r="DY539" s="4"/>
      <c r="DZ539" s="4"/>
      <c r="EA539" s="4"/>
      <c r="EB539" s="4"/>
      <c r="EC539" s="4"/>
      <c r="ED539" s="4"/>
      <c r="EE539" s="4"/>
      <c r="EF539" s="4"/>
      <c r="EG539" s="4"/>
      <c r="EH539" s="4"/>
      <c r="EI539" s="4"/>
      <c r="EJ539" s="4"/>
      <c r="EK539" s="4"/>
      <c r="EL539" s="4"/>
      <c r="EM539" s="4"/>
      <c r="EN539" s="4"/>
      <c r="EO539" s="4"/>
      <c r="EP539" s="4"/>
      <c r="EQ539" s="4"/>
      <c r="ER539" s="4"/>
      <c r="ES539" s="4"/>
      <c r="ET539" s="4"/>
      <c r="EU539" s="4"/>
      <c r="EV539" s="4"/>
      <c r="EW539" s="4"/>
      <c r="EX539" s="4"/>
      <c r="EY539" s="4"/>
      <c r="EZ539" s="4"/>
      <c r="FA539" s="4"/>
      <c r="FB539" s="4"/>
      <c r="FC539" s="4"/>
    </row>
    <row r="540" spans="1:159" ht="15" customHeight="1">
      <c r="A540" s="6">
        <v>7</v>
      </c>
      <c r="B540" s="41" t="str">
        <f>VLOOKUP(Ruimtestaat[[#This Row],[Code]],Locaties[[Code]:[Locatie]],2,FALSE)</f>
        <v>Calvijn</v>
      </c>
      <c r="C540" s="41" t="str">
        <f>VLOOKUP(Ruimtestaat[[#This Row],[Code]],Locaties[#All],3,FALSE)</f>
        <v>Bellefleur 2</v>
      </c>
      <c r="D540" s="41" t="str">
        <f>VLOOKUP(Ruimtestaat[[#This Row],[Code]],Locaties[#All],4,FALSE)</f>
        <v>Hardinxveld-Giessendam</v>
      </c>
      <c r="E540" s="42"/>
      <c r="F540" s="6" t="s">
        <v>322</v>
      </c>
      <c r="G540" s="126" t="s">
        <v>330</v>
      </c>
      <c r="H540" s="42" t="s">
        <v>276</v>
      </c>
      <c r="I540" s="6">
        <v>16</v>
      </c>
      <c r="J540" s="42" t="str">
        <f>VLOOKUP(Ruimtestaat[[#This Row],[Ruimte code]],Ruimtegroepen[[#All],[Code]:[Ruimte omschrijving]],2,FALSE)</f>
        <v>Leslokalen</v>
      </c>
      <c r="K540" s="6" t="s">
        <v>18</v>
      </c>
      <c r="L540" s="6" t="s">
        <v>124</v>
      </c>
      <c r="M540" s="124">
        <v>56</v>
      </c>
      <c r="N540" s="125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  <c r="BO540" s="4"/>
      <c r="BP540" s="4"/>
      <c r="BQ540" s="4"/>
      <c r="BR540" s="4"/>
      <c r="BS540" s="4"/>
      <c r="BT540" s="4"/>
      <c r="BU540" s="4"/>
      <c r="BV540" s="4"/>
      <c r="BW540" s="4"/>
      <c r="BX540" s="4"/>
      <c r="BY540" s="4"/>
      <c r="BZ540" s="4"/>
      <c r="CA540" s="4"/>
      <c r="CB540" s="4"/>
      <c r="CC540" s="4"/>
      <c r="CD540" s="4"/>
      <c r="CE540" s="4"/>
      <c r="CF540" s="4"/>
      <c r="CG540" s="4"/>
      <c r="CH540" s="4"/>
      <c r="CI540" s="4"/>
      <c r="CJ540" s="4"/>
      <c r="CK540" s="4"/>
      <c r="CL540" s="4"/>
      <c r="CM540" s="4"/>
      <c r="CN540" s="4"/>
      <c r="CO540" s="4"/>
      <c r="CP540" s="4"/>
      <c r="CQ540" s="4"/>
      <c r="CR540" s="4"/>
      <c r="CS540" s="4"/>
      <c r="CT540" s="4"/>
      <c r="CU540" s="4"/>
      <c r="CV540" s="4"/>
      <c r="CW540" s="4"/>
      <c r="CX540" s="4"/>
      <c r="CY540" s="4"/>
      <c r="CZ540" s="4"/>
      <c r="DA540" s="4"/>
      <c r="DB540" s="4"/>
      <c r="DC540" s="4"/>
      <c r="DD540" s="4"/>
      <c r="DE540" s="4"/>
      <c r="DF540" s="4"/>
      <c r="DG540" s="4"/>
      <c r="DH540" s="4"/>
      <c r="DI540" s="4"/>
      <c r="DJ540" s="4"/>
      <c r="DK540" s="4"/>
      <c r="DL540" s="4"/>
      <c r="DM540" s="4"/>
      <c r="DN540" s="4"/>
      <c r="DO540" s="4"/>
      <c r="DP540" s="4"/>
      <c r="DQ540" s="4"/>
      <c r="DR540" s="4"/>
      <c r="DS540" s="4"/>
      <c r="DT540" s="4"/>
      <c r="DU540" s="4"/>
      <c r="DV540" s="4"/>
      <c r="DW540" s="4"/>
      <c r="DX540" s="4"/>
      <c r="DY540" s="4"/>
      <c r="DZ540" s="4"/>
      <c r="EA540" s="4"/>
      <c r="EB540" s="4"/>
      <c r="EC540" s="4"/>
      <c r="ED540" s="4"/>
      <c r="EE540" s="4"/>
      <c r="EF540" s="4"/>
      <c r="EG540" s="4"/>
      <c r="EH540" s="4"/>
      <c r="EI540" s="4"/>
      <c r="EJ540" s="4"/>
      <c r="EK540" s="4"/>
      <c r="EL540" s="4"/>
      <c r="EM540" s="4"/>
      <c r="EN540" s="4"/>
      <c r="EO540" s="4"/>
      <c r="EP540" s="4"/>
      <c r="EQ540" s="4"/>
      <c r="ER540" s="4"/>
      <c r="ES540" s="4"/>
      <c r="ET540" s="4"/>
      <c r="EU540" s="4"/>
      <c r="EV540" s="4"/>
      <c r="EW540" s="4"/>
      <c r="EX540" s="4"/>
      <c r="EY540" s="4"/>
      <c r="EZ540" s="4"/>
      <c r="FA540" s="4"/>
      <c r="FB540" s="4"/>
      <c r="FC540" s="4"/>
    </row>
    <row r="541" spans="1:159" ht="15" customHeight="1">
      <c r="A541" s="6">
        <v>7</v>
      </c>
      <c r="B541" s="41" t="str">
        <f>VLOOKUP(Ruimtestaat[[#This Row],[Code]],Locaties[[Code]:[Locatie]],2,FALSE)</f>
        <v>Calvijn</v>
      </c>
      <c r="C541" s="41" t="str">
        <f>VLOOKUP(Ruimtestaat[[#This Row],[Code]],Locaties[#All],3,FALSE)</f>
        <v>Bellefleur 2</v>
      </c>
      <c r="D541" s="41" t="str">
        <f>VLOOKUP(Ruimtestaat[[#This Row],[Code]],Locaties[#All],4,FALSE)</f>
        <v>Hardinxveld-Giessendam</v>
      </c>
      <c r="E541" s="42"/>
      <c r="F541" s="6" t="s">
        <v>322</v>
      </c>
      <c r="G541" s="126" t="s">
        <v>331</v>
      </c>
      <c r="H541" s="42" t="s">
        <v>332</v>
      </c>
      <c r="I541" s="6">
        <v>2</v>
      </c>
      <c r="J541" s="42" t="str">
        <f>VLOOKUP(Ruimtestaat[[#This Row],[Ruimte code]],Ruimtegroepen[[#All],[Code]:[Ruimte omschrijving]],2,FALSE)</f>
        <v>Kantoren</v>
      </c>
      <c r="K541" s="6" t="s">
        <v>20</v>
      </c>
      <c r="L541" s="6" t="s">
        <v>29</v>
      </c>
      <c r="M541" s="124">
        <v>19.899999999999999</v>
      </c>
      <c r="N541" s="125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  <c r="BO541" s="4"/>
      <c r="BP541" s="4"/>
      <c r="BQ541" s="4"/>
      <c r="BR541" s="4"/>
      <c r="BS541" s="4"/>
      <c r="BT541" s="4"/>
      <c r="BU541" s="4"/>
      <c r="BV541" s="4"/>
      <c r="BW541" s="4"/>
      <c r="BX541" s="4"/>
      <c r="BY541" s="4"/>
      <c r="BZ541" s="4"/>
      <c r="CA541" s="4"/>
      <c r="CB541" s="4"/>
      <c r="CC541" s="4"/>
      <c r="CD541" s="4"/>
      <c r="CE541" s="4"/>
      <c r="CF541" s="4"/>
      <c r="CG541" s="4"/>
      <c r="CH541" s="4"/>
      <c r="CI541" s="4"/>
      <c r="CJ541" s="4"/>
      <c r="CK541" s="4"/>
      <c r="CL541" s="4"/>
      <c r="CM541" s="4"/>
      <c r="CN541" s="4"/>
      <c r="CO541" s="4"/>
      <c r="CP541" s="4"/>
      <c r="CQ541" s="4"/>
      <c r="CR541" s="4"/>
      <c r="CS541" s="4"/>
      <c r="CT541" s="4"/>
      <c r="CU541" s="4"/>
      <c r="CV541" s="4"/>
      <c r="CW541" s="4"/>
      <c r="CX541" s="4"/>
      <c r="CY541" s="4"/>
      <c r="CZ541" s="4"/>
      <c r="DA541" s="4"/>
      <c r="DB541" s="4"/>
      <c r="DC541" s="4"/>
      <c r="DD541" s="4"/>
      <c r="DE541" s="4"/>
      <c r="DF541" s="4"/>
      <c r="DG541" s="4"/>
      <c r="DH541" s="4"/>
      <c r="DI541" s="4"/>
      <c r="DJ541" s="4"/>
      <c r="DK541" s="4"/>
      <c r="DL541" s="4"/>
      <c r="DM541" s="4"/>
      <c r="DN541" s="4"/>
      <c r="DO541" s="4"/>
      <c r="DP541" s="4"/>
      <c r="DQ541" s="4"/>
      <c r="DR541" s="4"/>
      <c r="DS541" s="4"/>
      <c r="DT541" s="4"/>
      <c r="DU541" s="4"/>
      <c r="DV541" s="4"/>
      <c r="DW541" s="4"/>
      <c r="DX541" s="4"/>
      <c r="DY541" s="4"/>
      <c r="DZ541" s="4"/>
      <c r="EA541" s="4"/>
      <c r="EB541" s="4"/>
      <c r="EC541" s="4"/>
      <c r="ED541" s="4"/>
      <c r="EE541" s="4"/>
      <c r="EF541" s="4"/>
      <c r="EG541" s="4"/>
      <c r="EH541" s="4"/>
      <c r="EI541" s="4"/>
      <c r="EJ541" s="4"/>
      <c r="EK541" s="4"/>
      <c r="EL541" s="4"/>
      <c r="EM541" s="4"/>
      <c r="EN541" s="4"/>
      <c r="EO541" s="4"/>
      <c r="EP541" s="4"/>
      <c r="EQ541" s="4"/>
      <c r="ER541" s="4"/>
      <c r="ES541" s="4"/>
      <c r="ET541" s="4"/>
      <c r="EU541" s="4"/>
      <c r="EV541" s="4"/>
      <c r="EW541" s="4"/>
      <c r="EX541" s="4"/>
      <c r="EY541" s="4"/>
      <c r="EZ541" s="4"/>
      <c r="FA541" s="4"/>
      <c r="FB541" s="4"/>
      <c r="FC541" s="4"/>
    </row>
    <row r="542" spans="1:159" ht="15" customHeight="1">
      <c r="A542" s="6">
        <v>7</v>
      </c>
      <c r="B542" s="41" t="str">
        <f>VLOOKUP(Ruimtestaat[[#This Row],[Code]],Locaties[[Code]:[Locatie]],2,FALSE)</f>
        <v>Calvijn</v>
      </c>
      <c r="C542" s="41" t="str">
        <f>VLOOKUP(Ruimtestaat[[#This Row],[Code]],Locaties[#All],3,FALSE)</f>
        <v>Bellefleur 2</v>
      </c>
      <c r="D542" s="41" t="str">
        <f>VLOOKUP(Ruimtestaat[[#This Row],[Code]],Locaties[#All],4,FALSE)</f>
        <v>Hardinxveld-Giessendam</v>
      </c>
      <c r="E542" s="42"/>
      <c r="F542" s="6" t="s">
        <v>322</v>
      </c>
      <c r="G542" s="126" t="s">
        <v>333</v>
      </c>
      <c r="H542" s="42" t="s">
        <v>276</v>
      </c>
      <c r="I542" s="6">
        <v>16</v>
      </c>
      <c r="J542" s="42" t="str">
        <f>VLOOKUP(Ruimtestaat[[#This Row],[Ruimte code]],Ruimtegroepen[[#All],[Code]:[Ruimte omschrijving]],2,FALSE)</f>
        <v>Leslokalen</v>
      </c>
      <c r="K542" s="6" t="s">
        <v>18</v>
      </c>
      <c r="L542" s="6" t="s">
        <v>124</v>
      </c>
      <c r="M542" s="124">
        <v>52.4</v>
      </c>
      <c r="N542" s="125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  <c r="BO542" s="4"/>
      <c r="BP542" s="4"/>
      <c r="BQ542" s="4"/>
      <c r="BR542" s="4"/>
      <c r="BS542" s="4"/>
      <c r="BT542" s="4"/>
      <c r="BU542" s="4"/>
      <c r="BV542" s="4"/>
      <c r="BW542" s="4"/>
      <c r="BX542" s="4"/>
      <c r="BY542" s="4"/>
      <c r="BZ542" s="4"/>
      <c r="CA542" s="4"/>
      <c r="CB542" s="4"/>
      <c r="CC542" s="4"/>
      <c r="CD542" s="4"/>
      <c r="CE542" s="4"/>
      <c r="CF542" s="4"/>
      <c r="CG542" s="4"/>
      <c r="CH542" s="4"/>
      <c r="CI542" s="4"/>
      <c r="CJ542" s="4"/>
      <c r="CK542" s="4"/>
      <c r="CL542" s="4"/>
      <c r="CM542" s="4"/>
      <c r="CN542" s="4"/>
      <c r="CO542" s="4"/>
      <c r="CP542" s="4"/>
      <c r="CQ542" s="4"/>
      <c r="CR542" s="4"/>
      <c r="CS542" s="4"/>
      <c r="CT542" s="4"/>
      <c r="CU542" s="4"/>
      <c r="CV542" s="4"/>
      <c r="CW542" s="4"/>
      <c r="CX542" s="4"/>
      <c r="CY542" s="4"/>
      <c r="CZ542" s="4"/>
      <c r="DA542" s="4"/>
      <c r="DB542" s="4"/>
      <c r="DC542" s="4"/>
      <c r="DD542" s="4"/>
      <c r="DE542" s="4"/>
      <c r="DF542" s="4"/>
      <c r="DG542" s="4"/>
      <c r="DH542" s="4"/>
      <c r="DI542" s="4"/>
      <c r="DJ542" s="4"/>
      <c r="DK542" s="4"/>
      <c r="DL542" s="4"/>
      <c r="DM542" s="4"/>
      <c r="DN542" s="4"/>
      <c r="DO542" s="4"/>
      <c r="DP542" s="4"/>
      <c r="DQ542" s="4"/>
      <c r="DR542" s="4"/>
      <c r="DS542" s="4"/>
      <c r="DT542" s="4"/>
      <c r="DU542" s="4"/>
      <c r="DV542" s="4"/>
      <c r="DW542" s="4"/>
      <c r="DX542" s="4"/>
      <c r="DY542" s="4"/>
      <c r="DZ542" s="4"/>
      <c r="EA542" s="4"/>
      <c r="EB542" s="4"/>
      <c r="EC542" s="4"/>
      <c r="ED542" s="4"/>
      <c r="EE542" s="4"/>
      <c r="EF542" s="4"/>
      <c r="EG542" s="4"/>
      <c r="EH542" s="4"/>
      <c r="EI542" s="4"/>
      <c r="EJ542" s="4"/>
      <c r="EK542" s="4"/>
      <c r="EL542" s="4"/>
      <c r="EM542" s="4"/>
      <c r="EN542" s="4"/>
      <c r="EO542" s="4"/>
      <c r="EP542" s="4"/>
      <c r="EQ542" s="4"/>
      <c r="ER542" s="4"/>
      <c r="ES542" s="4"/>
      <c r="ET542" s="4"/>
      <c r="EU542" s="4"/>
      <c r="EV542" s="4"/>
      <c r="EW542" s="4"/>
      <c r="EX542" s="4"/>
      <c r="EY542" s="4"/>
      <c r="EZ542" s="4"/>
      <c r="FA542" s="4"/>
      <c r="FB542" s="4"/>
      <c r="FC542" s="4"/>
    </row>
    <row r="543" spans="1:159" ht="15" customHeight="1">
      <c r="A543" s="6">
        <v>7</v>
      </c>
      <c r="B543" s="41" t="str">
        <f>VLOOKUP(Ruimtestaat[[#This Row],[Code]],Locaties[[Code]:[Locatie]],2,FALSE)</f>
        <v>Calvijn</v>
      </c>
      <c r="C543" s="41" t="str">
        <f>VLOOKUP(Ruimtestaat[[#This Row],[Code]],Locaties[#All],3,FALSE)</f>
        <v>Bellefleur 2</v>
      </c>
      <c r="D543" s="41" t="str">
        <f>VLOOKUP(Ruimtestaat[[#This Row],[Code]],Locaties[#All],4,FALSE)</f>
        <v>Hardinxveld-Giessendam</v>
      </c>
      <c r="E543" s="42"/>
      <c r="F543" s="6" t="s">
        <v>322</v>
      </c>
      <c r="G543" s="126"/>
      <c r="H543" s="42" t="s">
        <v>140</v>
      </c>
      <c r="I543" s="6">
        <v>10</v>
      </c>
      <c r="J543" s="42" t="str">
        <f>VLOOKUP(Ruimtestaat[[#This Row],[Ruimte code]],Ruimtegroepen[[#All],[Code]:[Ruimte omschrijving]],2,FALSE)</f>
        <v>Trappenhuizen/lift</v>
      </c>
      <c r="K543" s="6" t="s">
        <v>18</v>
      </c>
      <c r="L543" s="6" t="s">
        <v>124</v>
      </c>
      <c r="M543" s="124">
        <v>14.2</v>
      </c>
      <c r="N543" s="125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  <c r="BO543" s="4"/>
      <c r="BP543" s="4"/>
      <c r="BQ543" s="4"/>
      <c r="BR543" s="4"/>
      <c r="BS543" s="4"/>
      <c r="BT543" s="4"/>
      <c r="BU543" s="4"/>
      <c r="BV543" s="4"/>
      <c r="BW543" s="4"/>
      <c r="BX543" s="4"/>
      <c r="BY543" s="4"/>
      <c r="BZ543" s="4"/>
      <c r="CA543" s="4"/>
      <c r="CB543" s="4"/>
      <c r="CC543" s="4"/>
      <c r="CD543" s="4"/>
      <c r="CE543" s="4"/>
      <c r="CF543" s="4"/>
      <c r="CG543" s="4"/>
      <c r="CH543" s="4"/>
      <c r="CI543" s="4"/>
      <c r="CJ543" s="4"/>
      <c r="CK543" s="4"/>
      <c r="CL543" s="4"/>
      <c r="CM543" s="4"/>
      <c r="CN543" s="4"/>
      <c r="CO543" s="4"/>
      <c r="CP543" s="4"/>
      <c r="CQ543" s="4"/>
      <c r="CR543" s="4"/>
      <c r="CS543" s="4"/>
      <c r="CT543" s="4"/>
      <c r="CU543" s="4"/>
      <c r="CV543" s="4"/>
      <c r="CW543" s="4"/>
      <c r="CX543" s="4"/>
      <c r="CY543" s="4"/>
      <c r="CZ543" s="4"/>
      <c r="DA543" s="4"/>
      <c r="DB543" s="4"/>
      <c r="DC543" s="4"/>
      <c r="DD543" s="4"/>
      <c r="DE543" s="4"/>
      <c r="DF543" s="4"/>
      <c r="DG543" s="4"/>
      <c r="DH543" s="4"/>
      <c r="DI543" s="4"/>
      <c r="DJ543" s="4"/>
      <c r="DK543" s="4"/>
      <c r="DL543" s="4"/>
      <c r="DM543" s="4"/>
      <c r="DN543" s="4"/>
      <c r="DO543" s="4"/>
      <c r="DP543" s="4"/>
      <c r="DQ543" s="4"/>
      <c r="DR543" s="4"/>
      <c r="DS543" s="4"/>
      <c r="DT543" s="4"/>
      <c r="DU543" s="4"/>
      <c r="DV543" s="4"/>
      <c r="DW543" s="4"/>
      <c r="DX543" s="4"/>
      <c r="DY543" s="4"/>
      <c r="DZ543" s="4"/>
      <c r="EA543" s="4"/>
      <c r="EB543" s="4"/>
      <c r="EC543" s="4"/>
      <c r="ED543" s="4"/>
      <c r="EE543" s="4"/>
      <c r="EF543" s="4"/>
      <c r="EG543" s="4"/>
      <c r="EH543" s="4"/>
      <c r="EI543" s="4"/>
      <c r="EJ543" s="4"/>
      <c r="EK543" s="4"/>
      <c r="EL543" s="4"/>
      <c r="EM543" s="4"/>
      <c r="EN543" s="4"/>
      <c r="EO543" s="4"/>
      <c r="EP543" s="4"/>
      <c r="EQ543" s="4"/>
      <c r="ER543" s="4"/>
      <c r="ES543" s="4"/>
      <c r="ET543" s="4"/>
      <c r="EU543" s="4"/>
      <c r="EV543" s="4"/>
      <c r="EW543" s="4"/>
      <c r="EX543" s="4"/>
      <c r="EY543" s="4"/>
      <c r="EZ543" s="4"/>
      <c r="FA543" s="4"/>
      <c r="FB543" s="4"/>
      <c r="FC543" s="4"/>
    </row>
    <row r="544" spans="1:159" ht="15" customHeight="1">
      <c r="A544" s="6">
        <v>7</v>
      </c>
      <c r="B544" s="41" t="str">
        <f>VLOOKUP(Ruimtestaat[[#This Row],[Code]],Locaties[[Code]:[Locatie]],2,FALSE)</f>
        <v>Calvijn</v>
      </c>
      <c r="C544" s="41" t="str">
        <f>VLOOKUP(Ruimtestaat[[#This Row],[Code]],Locaties[#All],3,FALSE)</f>
        <v>Bellefleur 2</v>
      </c>
      <c r="D544" s="41" t="str">
        <f>VLOOKUP(Ruimtestaat[[#This Row],[Code]],Locaties[#All],4,FALSE)</f>
        <v>Hardinxveld-Giessendam</v>
      </c>
      <c r="E544" s="42"/>
      <c r="F544" s="6" t="s">
        <v>322</v>
      </c>
      <c r="G544" s="126" t="s">
        <v>334</v>
      </c>
      <c r="H544" s="42" t="s">
        <v>276</v>
      </c>
      <c r="I544" s="6">
        <v>16</v>
      </c>
      <c r="J544" s="42" t="str">
        <f>VLOOKUP(Ruimtestaat[[#This Row],[Ruimte code]],Ruimtegroepen[[#All],[Code]:[Ruimte omschrijving]],2,FALSE)</f>
        <v>Leslokalen</v>
      </c>
      <c r="K544" s="6" t="s">
        <v>18</v>
      </c>
      <c r="L544" s="6" t="s">
        <v>124</v>
      </c>
      <c r="M544" s="124">
        <v>57.5</v>
      </c>
      <c r="N544" s="125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  <c r="BO544" s="4"/>
      <c r="BP544" s="4"/>
      <c r="BQ544" s="4"/>
      <c r="BR544" s="4"/>
      <c r="BS544" s="4"/>
      <c r="BT544" s="4"/>
      <c r="BU544" s="4"/>
      <c r="BV544" s="4"/>
      <c r="BW544" s="4"/>
      <c r="BX544" s="4"/>
      <c r="BY544" s="4"/>
      <c r="BZ544" s="4"/>
      <c r="CA544" s="4"/>
      <c r="CB544" s="4"/>
      <c r="CC544" s="4"/>
      <c r="CD544" s="4"/>
      <c r="CE544" s="4"/>
      <c r="CF544" s="4"/>
      <c r="CG544" s="4"/>
      <c r="CH544" s="4"/>
      <c r="CI544" s="4"/>
      <c r="CJ544" s="4"/>
      <c r="CK544" s="4"/>
      <c r="CL544" s="4"/>
      <c r="CM544" s="4"/>
      <c r="CN544" s="4"/>
      <c r="CO544" s="4"/>
      <c r="CP544" s="4"/>
      <c r="CQ544" s="4"/>
      <c r="CR544" s="4"/>
      <c r="CS544" s="4"/>
      <c r="CT544" s="4"/>
      <c r="CU544" s="4"/>
      <c r="CV544" s="4"/>
      <c r="CW544" s="4"/>
      <c r="CX544" s="4"/>
      <c r="CY544" s="4"/>
      <c r="CZ544" s="4"/>
      <c r="DA544" s="4"/>
      <c r="DB544" s="4"/>
      <c r="DC544" s="4"/>
      <c r="DD544" s="4"/>
      <c r="DE544" s="4"/>
      <c r="DF544" s="4"/>
      <c r="DG544" s="4"/>
      <c r="DH544" s="4"/>
      <c r="DI544" s="4"/>
      <c r="DJ544" s="4"/>
      <c r="DK544" s="4"/>
      <c r="DL544" s="4"/>
      <c r="DM544" s="4"/>
      <c r="DN544" s="4"/>
      <c r="DO544" s="4"/>
      <c r="DP544" s="4"/>
      <c r="DQ544" s="4"/>
      <c r="DR544" s="4"/>
      <c r="DS544" s="4"/>
      <c r="DT544" s="4"/>
      <c r="DU544" s="4"/>
      <c r="DV544" s="4"/>
      <c r="DW544" s="4"/>
      <c r="DX544" s="4"/>
      <c r="DY544" s="4"/>
      <c r="DZ544" s="4"/>
      <c r="EA544" s="4"/>
      <c r="EB544" s="4"/>
      <c r="EC544" s="4"/>
      <c r="ED544" s="4"/>
      <c r="EE544" s="4"/>
      <c r="EF544" s="4"/>
      <c r="EG544" s="4"/>
      <c r="EH544" s="4"/>
      <c r="EI544" s="4"/>
      <c r="EJ544" s="4"/>
      <c r="EK544" s="4"/>
      <c r="EL544" s="4"/>
      <c r="EM544" s="4"/>
      <c r="EN544" s="4"/>
      <c r="EO544" s="4"/>
      <c r="EP544" s="4"/>
      <c r="EQ544" s="4"/>
      <c r="ER544" s="4"/>
      <c r="ES544" s="4"/>
      <c r="ET544" s="4"/>
      <c r="EU544" s="4"/>
      <c r="EV544" s="4"/>
      <c r="EW544" s="4"/>
      <c r="EX544" s="4"/>
      <c r="EY544" s="4"/>
      <c r="EZ544" s="4"/>
      <c r="FA544" s="4"/>
      <c r="FB544" s="4"/>
      <c r="FC544" s="4"/>
    </row>
    <row r="545" spans="1:159" ht="15" customHeight="1">
      <c r="A545" s="6">
        <v>8</v>
      </c>
      <c r="B545" s="41" t="str">
        <f>VLOOKUP(Ruimtestaat[[#This Row],[Code]],Locaties[[Code]:[Locatie]],2,FALSE)</f>
        <v>Het Heerenlanden</v>
      </c>
      <c r="C545" s="41" t="str">
        <f>VLOOKUP(Ruimtestaat[[#This Row],[Code]],Locaties[#All],3,FALSE)</f>
        <v>Eksterlaan 48</v>
      </c>
      <c r="D545" s="41" t="str">
        <f>VLOOKUP(Ruimtestaat[[#This Row],[Code]],Locaties[#All],4,FALSE)</f>
        <v>Leerdam</v>
      </c>
      <c r="E545" s="42" t="s">
        <v>558</v>
      </c>
      <c r="F545" s="6" t="s">
        <v>121</v>
      </c>
      <c r="G545" s="126">
        <v>1</v>
      </c>
      <c r="H545" s="42" t="s">
        <v>128</v>
      </c>
      <c r="I545" s="6">
        <v>6</v>
      </c>
      <c r="J545" s="42" t="str">
        <f>VLOOKUP(Ruimtestaat[[#This Row],[Ruimte code]],Ruimtegroepen[[#All],[Code]:[Ruimte omschrijving]],2,FALSE)</f>
        <v>Gangen/hallen</v>
      </c>
      <c r="K545" s="6" t="s">
        <v>19</v>
      </c>
      <c r="L545" s="6" t="s">
        <v>28</v>
      </c>
      <c r="M545" s="124">
        <v>191.7</v>
      </c>
      <c r="N545" s="125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  <c r="BO545" s="4"/>
      <c r="BP545" s="4"/>
      <c r="BQ545" s="4"/>
      <c r="BR545" s="4"/>
      <c r="BS545" s="4"/>
      <c r="BT545" s="4"/>
      <c r="BU545" s="4"/>
      <c r="BV545" s="4"/>
      <c r="BW545" s="4"/>
      <c r="BX545" s="4"/>
      <c r="BY545" s="4"/>
      <c r="BZ545" s="4"/>
      <c r="CA545" s="4"/>
      <c r="CB545" s="4"/>
      <c r="CC545" s="4"/>
      <c r="CD545" s="4"/>
      <c r="CE545" s="4"/>
      <c r="CF545" s="4"/>
      <c r="CG545" s="4"/>
      <c r="CH545" s="4"/>
      <c r="CI545" s="4"/>
      <c r="CJ545" s="4"/>
      <c r="CK545" s="4"/>
      <c r="CL545" s="4"/>
      <c r="CM545" s="4"/>
      <c r="CN545" s="4"/>
      <c r="CO545" s="4"/>
      <c r="CP545" s="4"/>
      <c r="CQ545" s="4"/>
      <c r="CR545" s="4"/>
      <c r="CS545" s="4"/>
      <c r="CT545" s="4"/>
      <c r="CU545" s="4"/>
      <c r="CV545" s="4"/>
      <c r="CW545" s="4"/>
      <c r="CX545" s="4"/>
      <c r="CY545" s="4"/>
      <c r="CZ545" s="4"/>
      <c r="DA545" s="4"/>
      <c r="DB545" s="4"/>
      <c r="DC545" s="4"/>
      <c r="DD545" s="4"/>
      <c r="DE545" s="4"/>
      <c r="DF545" s="4"/>
      <c r="DG545" s="4"/>
      <c r="DH545" s="4"/>
      <c r="DI545" s="4"/>
      <c r="DJ545" s="4"/>
      <c r="DK545" s="4"/>
      <c r="DL545" s="4"/>
      <c r="DM545" s="4"/>
      <c r="DN545" s="4"/>
      <c r="DO545" s="4"/>
      <c r="DP545" s="4"/>
      <c r="DQ545" s="4"/>
      <c r="DR545" s="4"/>
      <c r="DS545" s="4"/>
      <c r="DT545" s="4"/>
      <c r="DU545" s="4"/>
      <c r="DV545" s="4"/>
      <c r="DW545" s="4"/>
      <c r="DX545" s="4"/>
      <c r="DY545" s="4"/>
      <c r="DZ545" s="4"/>
      <c r="EA545" s="4"/>
      <c r="EB545" s="4"/>
      <c r="EC545" s="4"/>
      <c r="ED545" s="4"/>
      <c r="EE545" s="4"/>
      <c r="EF545" s="4"/>
      <c r="EG545" s="4"/>
      <c r="EH545" s="4"/>
      <c r="EI545" s="4"/>
      <c r="EJ545" s="4"/>
      <c r="EK545" s="4"/>
      <c r="EL545" s="4"/>
      <c r="EM545" s="4"/>
      <c r="EN545" s="4"/>
      <c r="EO545" s="4"/>
      <c r="EP545" s="4"/>
      <c r="EQ545" s="4"/>
      <c r="ER545" s="4"/>
      <c r="ES545" s="4"/>
      <c r="ET545" s="4"/>
      <c r="EU545" s="4"/>
      <c r="EV545" s="4"/>
      <c r="EW545" s="4"/>
      <c r="EX545" s="4"/>
      <c r="EY545" s="4"/>
      <c r="EZ545" s="4"/>
      <c r="FA545" s="4"/>
      <c r="FB545" s="4"/>
      <c r="FC545" s="4"/>
    </row>
    <row r="546" spans="1:159" ht="15" customHeight="1">
      <c r="A546" s="6">
        <v>8</v>
      </c>
      <c r="B546" s="41" t="str">
        <f>VLOOKUP(Ruimtestaat[[#This Row],[Code]],Locaties[[Code]:[Locatie]],2,FALSE)</f>
        <v>Het Heerenlanden</v>
      </c>
      <c r="C546" s="41" t="str">
        <f>VLOOKUP(Ruimtestaat[[#This Row],[Code]],Locaties[#All],3,FALSE)</f>
        <v>Eksterlaan 48</v>
      </c>
      <c r="D546" s="41" t="str">
        <f>VLOOKUP(Ruimtestaat[[#This Row],[Code]],Locaties[#All],4,FALSE)</f>
        <v>Leerdam</v>
      </c>
      <c r="E546" s="42" t="s">
        <v>558</v>
      </c>
      <c r="F546" s="6" t="s">
        <v>121</v>
      </c>
      <c r="G546" s="126">
        <v>2</v>
      </c>
      <c r="H546" s="42" t="s">
        <v>159</v>
      </c>
      <c r="I546" s="6">
        <v>2</v>
      </c>
      <c r="J546" s="42" t="str">
        <f>VLOOKUP(Ruimtestaat[[#This Row],[Ruimte code]],Ruimtegroepen[[#All],[Code]:[Ruimte omschrijving]],2,FALSE)</f>
        <v>Kantoren</v>
      </c>
      <c r="K546" s="6" t="s">
        <v>20</v>
      </c>
      <c r="L546" s="6" t="s">
        <v>29</v>
      </c>
      <c r="M546" s="124">
        <v>12.5</v>
      </c>
      <c r="N546" s="125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  <c r="BO546" s="4"/>
      <c r="BP546" s="4"/>
      <c r="BQ546" s="4"/>
      <c r="BR546" s="4"/>
      <c r="BS546" s="4"/>
      <c r="BT546" s="4"/>
      <c r="BU546" s="4"/>
      <c r="BV546" s="4"/>
      <c r="BW546" s="4"/>
      <c r="BX546" s="4"/>
      <c r="BY546" s="4"/>
      <c r="BZ546" s="4"/>
      <c r="CA546" s="4"/>
      <c r="CB546" s="4"/>
      <c r="CC546" s="4"/>
      <c r="CD546" s="4"/>
      <c r="CE546" s="4"/>
      <c r="CF546" s="4"/>
      <c r="CG546" s="4"/>
      <c r="CH546" s="4"/>
      <c r="CI546" s="4"/>
      <c r="CJ546" s="4"/>
      <c r="CK546" s="4"/>
      <c r="CL546" s="4"/>
      <c r="CM546" s="4"/>
      <c r="CN546" s="4"/>
      <c r="CO546" s="4"/>
      <c r="CP546" s="4"/>
      <c r="CQ546" s="4"/>
      <c r="CR546" s="4"/>
      <c r="CS546" s="4"/>
      <c r="CT546" s="4"/>
      <c r="CU546" s="4"/>
      <c r="CV546" s="4"/>
      <c r="CW546" s="4"/>
      <c r="CX546" s="4"/>
      <c r="CY546" s="4"/>
      <c r="CZ546" s="4"/>
      <c r="DA546" s="4"/>
      <c r="DB546" s="4"/>
      <c r="DC546" s="4"/>
      <c r="DD546" s="4"/>
      <c r="DE546" s="4"/>
      <c r="DF546" s="4"/>
      <c r="DG546" s="4"/>
      <c r="DH546" s="4"/>
      <c r="DI546" s="4"/>
      <c r="DJ546" s="4"/>
      <c r="DK546" s="4"/>
      <c r="DL546" s="4"/>
      <c r="DM546" s="4"/>
      <c r="DN546" s="4"/>
      <c r="DO546" s="4"/>
      <c r="DP546" s="4"/>
      <c r="DQ546" s="4"/>
      <c r="DR546" s="4"/>
      <c r="DS546" s="4"/>
      <c r="DT546" s="4"/>
      <c r="DU546" s="4"/>
      <c r="DV546" s="4"/>
      <c r="DW546" s="4"/>
      <c r="DX546" s="4"/>
      <c r="DY546" s="4"/>
      <c r="DZ546" s="4"/>
      <c r="EA546" s="4"/>
      <c r="EB546" s="4"/>
      <c r="EC546" s="4"/>
      <c r="ED546" s="4"/>
      <c r="EE546" s="4"/>
      <c r="EF546" s="4"/>
      <c r="EG546" s="4"/>
      <c r="EH546" s="4"/>
      <c r="EI546" s="4"/>
      <c r="EJ546" s="4"/>
      <c r="EK546" s="4"/>
      <c r="EL546" s="4"/>
      <c r="EM546" s="4"/>
      <c r="EN546" s="4"/>
      <c r="EO546" s="4"/>
      <c r="EP546" s="4"/>
      <c r="EQ546" s="4"/>
      <c r="ER546" s="4"/>
      <c r="ES546" s="4"/>
      <c r="ET546" s="4"/>
      <c r="EU546" s="4"/>
      <c r="EV546" s="4"/>
      <c r="EW546" s="4"/>
      <c r="EX546" s="4"/>
      <c r="EY546" s="4"/>
      <c r="EZ546" s="4"/>
      <c r="FA546" s="4"/>
      <c r="FB546" s="4"/>
      <c r="FC546" s="4"/>
    </row>
    <row r="547" spans="1:159" ht="15" customHeight="1">
      <c r="A547" s="6">
        <v>8</v>
      </c>
      <c r="B547" s="41" t="str">
        <f>VLOOKUP(Ruimtestaat[[#This Row],[Code]],Locaties[[Code]:[Locatie]],2,FALSE)</f>
        <v>Het Heerenlanden</v>
      </c>
      <c r="C547" s="41" t="str">
        <f>VLOOKUP(Ruimtestaat[[#This Row],[Code]],Locaties[#All],3,FALSE)</f>
        <v>Eksterlaan 48</v>
      </c>
      <c r="D547" s="41" t="str">
        <f>VLOOKUP(Ruimtestaat[[#This Row],[Code]],Locaties[#All],4,FALSE)</f>
        <v>Leerdam</v>
      </c>
      <c r="E547" s="42" t="s">
        <v>558</v>
      </c>
      <c r="F547" s="6" t="s">
        <v>121</v>
      </c>
      <c r="G547" s="126">
        <v>3</v>
      </c>
      <c r="H547" s="42" t="s">
        <v>131</v>
      </c>
      <c r="I547" s="6">
        <v>4</v>
      </c>
      <c r="J547" s="42" t="str">
        <f>VLOOKUP(Ruimtestaat[[#This Row],[Ruimte code]],Ruimtegroepen[[#All],[Code]:[Ruimte omschrijving]],2,FALSE)</f>
        <v>Vergader/spreekkamers</v>
      </c>
      <c r="K547" s="6" t="s">
        <v>17</v>
      </c>
      <c r="L547" s="6" t="s">
        <v>6</v>
      </c>
      <c r="M547" s="124">
        <v>12.2</v>
      </c>
      <c r="N547" s="125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  <c r="BO547" s="4"/>
      <c r="BP547" s="4"/>
      <c r="BQ547" s="4"/>
      <c r="BR547" s="4"/>
      <c r="BS547" s="4"/>
      <c r="BT547" s="4"/>
      <c r="BU547" s="4"/>
      <c r="BV547" s="4"/>
      <c r="BW547" s="4"/>
      <c r="BX547" s="4"/>
      <c r="BY547" s="4"/>
      <c r="BZ547" s="4"/>
      <c r="CA547" s="4"/>
      <c r="CB547" s="4"/>
      <c r="CC547" s="4"/>
      <c r="CD547" s="4"/>
      <c r="CE547" s="4"/>
      <c r="CF547" s="4"/>
      <c r="CG547" s="4"/>
      <c r="CH547" s="4"/>
      <c r="CI547" s="4"/>
      <c r="CJ547" s="4"/>
      <c r="CK547" s="4"/>
      <c r="CL547" s="4"/>
      <c r="CM547" s="4"/>
      <c r="CN547" s="4"/>
      <c r="CO547" s="4"/>
      <c r="CP547" s="4"/>
      <c r="CQ547" s="4"/>
      <c r="CR547" s="4"/>
      <c r="CS547" s="4"/>
      <c r="CT547" s="4"/>
      <c r="CU547" s="4"/>
      <c r="CV547" s="4"/>
      <c r="CW547" s="4"/>
      <c r="CX547" s="4"/>
      <c r="CY547" s="4"/>
      <c r="CZ547" s="4"/>
      <c r="DA547" s="4"/>
      <c r="DB547" s="4"/>
      <c r="DC547" s="4"/>
      <c r="DD547" s="4"/>
      <c r="DE547" s="4"/>
      <c r="DF547" s="4"/>
      <c r="DG547" s="4"/>
      <c r="DH547" s="4"/>
      <c r="DI547" s="4"/>
      <c r="DJ547" s="4"/>
      <c r="DK547" s="4"/>
      <c r="DL547" s="4"/>
      <c r="DM547" s="4"/>
      <c r="DN547" s="4"/>
      <c r="DO547" s="4"/>
      <c r="DP547" s="4"/>
      <c r="DQ547" s="4"/>
      <c r="DR547" s="4"/>
      <c r="DS547" s="4"/>
      <c r="DT547" s="4"/>
      <c r="DU547" s="4"/>
      <c r="DV547" s="4"/>
      <c r="DW547" s="4"/>
      <c r="DX547" s="4"/>
      <c r="DY547" s="4"/>
      <c r="DZ547" s="4"/>
      <c r="EA547" s="4"/>
      <c r="EB547" s="4"/>
      <c r="EC547" s="4"/>
      <c r="ED547" s="4"/>
      <c r="EE547" s="4"/>
      <c r="EF547" s="4"/>
      <c r="EG547" s="4"/>
      <c r="EH547" s="4"/>
      <c r="EI547" s="4"/>
      <c r="EJ547" s="4"/>
      <c r="EK547" s="4"/>
      <c r="EL547" s="4"/>
      <c r="EM547" s="4"/>
      <c r="EN547" s="4"/>
      <c r="EO547" s="4"/>
      <c r="EP547" s="4"/>
      <c r="EQ547" s="4"/>
      <c r="ER547" s="4"/>
      <c r="ES547" s="4"/>
      <c r="ET547" s="4"/>
      <c r="EU547" s="4"/>
      <c r="EV547" s="4"/>
      <c r="EW547" s="4"/>
      <c r="EX547" s="4"/>
      <c r="EY547" s="4"/>
      <c r="EZ547" s="4"/>
      <c r="FA547" s="4"/>
      <c r="FB547" s="4"/>
      <c r="FC547" s="4"/>
    </row>
    <row r="548" spans="1:159" ht="15" customHeight="1">
      <c r="A548" s="6">
        <v>8</v>
      </c>
      <c r="B548" s="41" t="str">
        <f>VLOOKUP(Ruimtestaat[[#This Row],[Code]],Locaties[[Code]:[Locatie]],2,FALSE)</f>
        <v>Het Heerenlanden</v>
      </c>
      <c r="C548" s="41" t="str">
        <f>VLOOKUP(Ruimtestaat[[#This Row],[Code]],Locaties[#All],3,FALSE)</f>
        <v>Eksterlaan 48</v>
      </c>
      <c r="D548" s="41" t="str">
        <f>VLOOKUP(Ruimtestaat[[#This Row],[Code]],Locaties[#All],4,FALSE)</f>
        <v>Leerdam</v>
      </c>
      <c r="E548" s="42" t="s">
        <v>558</v>
      </c>
      <c r="F548" s="6" t="s">
        <v>121</v>
      </c>
      <c r="G548" s="126">
        <v>4</v>
      </c>
      <c r="H548" s="42" t="s">
        <v>555</v>
      </c>
      <c r="I548" s="6">
        <v>20</v>
      </c>
      <c r="J548" s="42" t="str">
        <f>VLOOKUP(Ruimtestaat[[#This Row],[Ruimte code]],Ruimtegroepen[[#All],[Code]:[Ruimte omschrijving]],2,FALSE)</f>
        <v>Niet in Onderhoud</v>
      </c>
      <c r="L548" s="6"/>
      <c r="M548" s="124"/>
      <c r="N548" s="125">
        <v>0.5</v>
      </c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  <c r="BO548" s="4"/>
      <c r="BP548" s="4"/>
      <c r="BQ548" s="4"/>
      <c r="BR548" s="4"/>
      <c r="BS548" s="4"/>
      <c r="BT548" s="4"/>
      <c r="BU548" s="4"/>
      <c r="BV548" s="4"/>
      <c r="BW548" s="4"/>
      <c r="BX548" s="4"/>
      <c r="BY548" s="4"/>
      <c r="BZ548" s="4"/>
      <c r="CA548" s="4"/>
      <c r="CB548" s="4"/>
      <c r="CC548" s="4"/>
      <c r="CD548" s="4"/>
      <c r="CE548" s="4"/>
      <c r="CF548" s="4"/>
      <c r="CG548" s="4"/>
      <c r="CH548" s="4"/>
      <c r="CI548" s="4"/>
      <c r="CJ548" s="4"/>
      <c r="CK548" s="4"/>
      <c r="CL548" s="4"/>
      <c r="CM548" s="4"/>
      <c r="CN548" s="4"/>
      <c r="CO548" s="4"/>
      <c r="CP548" s="4"/>
      <c r="CQ548" s="4"/>
      <c r="CR548" s="4"/>
      <c r="CS548" s="4"/>
      <c r="CT548" s="4"/>
      <c r="CU548" s="4"/>
      <c r="CV548" s="4"/>
      <c r="CW548" s="4"/>
      <c r="CX548" s="4"/>
      <c r="CY548" s="4"/>
      <c r="CZ548" s="4"/>
      <c r="DA548" s="4"/>
      <c r="DB548" s="4"/>
      <c r="DC548" s="4"/>
      <c r="DD548" s="4"/>
      <c r="DE548" s="4"/>
      <c r="DF548" s="4"/>
      <c r="DG548" s="4"/>
      <c r="DH548" s="4"/>
      <c r="DI548" s="4"/>
      <c r="DJ548" s="4"/>
      <c r="DK548" s="4"/>
      <c r="DL548" s="4"/>
      <c r="DM548" s="4"/>
      <c r="DN548" s="4"/>
      <c r="DO548" s="4"/>
      <c r="DP548" s="4"/>
      <c r="DQ548" s="4"/>
      <c r="DR548" s="4"/>
      <c r="DS548" s="4"/>
      <c r="DT548" s="4"/>
      <c r="DU548" s="4"/>
      <c r="DV548" s="4"/>
      <c r="DW548" s="4"/>
      <c r="DX548" s="4"/>
      <c r="DY548" s="4"/>
      <c r="DZ548" s="4"/>
      <c r="EA548" s="4"/>
      <c r="EB548" s="4"/>
      <c r="EC548" s="4"/>
      <c r="ED548" s="4"/>
      <c r="EE548" s="4"/>
      <c r="EF548" s="4"/>
      <c r="EG548" s="4"/>
      <c r="EH548" s="4"/>
      <c r="EI548" s="4"/>
      <c r="EJ548" s="4"/>
      <c r="EK548" s="4"/>
      <c r="EL548" s="4"/>
      <c r="EM548" s="4"/>
      <c r="EN548" s="4"/>
      <c r="EO548" s="4"/>
      <c r="EP548" s="4"/>
      <c r="EQ548" s="4"/>
      <c r="ER548" s="4"/>
      <c r="ES548" s="4"/>
      <c r="ET548" s="4"/>
      <c r="EU548" s="4"/>
      <c r="EV548" s="4"/>
      <c r="EW548" s="4"/>
      <c r="EX548" s="4"/>
      <c r="EY548" s="4"/>
      <c r="EZ548" s="4"/>
      <c r="FA548" s="4"/>
      <c r="FB548" s="4"/>
      <c r="FC548" s="4"/>
    </row>
    <row r="549" spans="1:159" ht="15" customHeight="1">
      <c r="A549" s="6">
        <v>8</v>
      </c>
      <c r="B549" s="41" t="str">
        <f>VLOOKUP(Ruimtestaat[[#This Row],[Code]],Locaties[[Code]:[Locatie]],2,FALSE)</f>
        <v>Het Heerenlanden</v>
      </c>
      <c r="C549" s="41" t="str">
        <f>VLOOKUP(Ruimtestaat[[#This Row],[Code]],Locaties[#All],3,FALSE)</f>
        <v>Eksterlaan 48</v>
      </c>
      <c r="D549" s="41" t="str">
        <f>VLOOKUP(Ruimtestaat[[#This Row],[Code]],Locaties[#All],4,FALSE)</f>
        <v>Leerdam</v>
      </c>
      <c r="E549" s="42" t="s">
        <v>558</v>
      </c>
      <c r="F549" s="6" t="s">
        <v>121</v>
      </c>
      <c r="G549" s="126">
        <v>5</v>
      </c>
      <c r="H549" s="42" t="s">
        <v>309</v>
      </c>
      <c r="I549" s="6">
        <v>20</v>
      </c>
      <c r="J549" s="42" t="str">
        <f>VLOOKUP(Ruimtestaat[[#This Row],[Ruimte code]],Ruimtegroepen[[#All],[Code]:[Ruimte omschrijving]],2,FALSE)</f>
        <v>Niet in Onderhoud</v>
      </c>
      <c r="L549" s="6"/>
      <c r="M549" s="124"/>
      <c r="N549" s="125">
        <v>0.8</v>
      </c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  <c r="BO549" s="4"/>
      <c r="BP549" s="4"/>
      <c r="BQ549" s="4"/>
      <c r="BR549" s="4"/>
      <c r="BS549" s="4"/>
      <c r="BT549" s="4"/>
      <c r="BU549" s="4"/>
      <c r="BV549" s="4"/>
      <c r="BW549" s="4"/>
      <c r="BX549" s="4"/>
      <c r="BY549" s="4"/>
      <c r="BZ549" s="4"/>
      <c r="CA549" s="4"/>
      <c r="CB549" s="4"/>
      <c r="CC549" s="4"/>
      <c r="CD549" s="4"/>
      <c r="CE549" s="4"/>
      <c r="CF549" s="4"/>
      <c r="CG549" s="4"/>
      <c r="CH549" s="4"/>
      <c r="CI549" s="4"/>
      <c r="CJ549" s="4"/>
      <c r="CK549" s="4"/>
      <c r="CL549" s="4"/>
      <c r="CM549" s="4"/>
      <c r="CN549" s="4"/>
      <c r="CO549" s="4"/>
      <c r="CP549" s="4"/>
      <c r="CQ549" s="4"/>
      <c r="CR549" s="4"/>
      <c r="CS549" s="4"/>
      <c r="CT549" s="4"/>
      <c r="CU549" s="4"/>
      <c r="CV549" s="4"/>
      <c r="CW549" s="4"/>
      <c r="CX549" s="4"/>
      <c r="CY549" s="4"/>
      <c r="CZ549" s="4"/>
      <c r="DA549" s="4"/>
      <c r="DB549" s="4"/>
      <c r="DC549" s="4"/>
      <c r="DD549" s="4"/>
      <c r="DE549" s="4"/>
      <c r="DF549" s="4"/>
      <c r="DG549" s="4"/>
      <c r="DH549" s="4"/>
      <c r="DI549" s="4"/>
      <c r="DJ549" s="4"/>
      <c r="DK549" s="4"/>
      <c r="DL549" s="4"/>
      <c r="DM549" s="4"/>
      <c r="DN549" s="4"/>
      <c r="DO549" s="4"/>
      <c r="DP549" s="4"/>
      <c r="DQ549" s="4"/>
      <c r="DR549" s="4"/>
      <c r="DS549" s="4"/>
      <c r="DT549" s="4"/>
      <c r="DU549" s="4"/>
      <c r="DV549" s="4"/>
      <c r="DW549" s="4"/>
      <c r="DX549" s="4"/>
      <c r="DY549" s="4"/>
      <c r="DZ549" s="4"/>
      <c r="EA549" s="4"/>
      <c r="EB549" s="4"/>
      <c r="EC549" s="4"/>
      <c r="ED549" s="4"/>
      <c r="EE549" s="4"/>
      <c r="EF549" s="4"/>
      <c r="EG549" s="4"/>
      <c r="EH549" s="4"/>
      <c r="EI549" s="4"/>
      <c r="EJ549" s="4"/>
      <c r="EK549" s="4"/>
      <c r="EL549" s="4"/>
      <c r="EM549" s="4"/>
      <c r="EN549" s="4"/>
      <c r="EO549" s="4"/>
      <c r="EP549" s="4"/>
      <c r="EQ549" s="4"/>
      <c r="ER549" s="4"/>
      <c r="ES549" s="4"/>
      <c r="ET549" s="4"/>
      <c r="EU549" s="4"/>
      <c r="EV549" s="4"/>
      <c r="EW549" s="4"/>
      <c r="EX549" s="4"/>
      <c r="EY549" s="4"/>
      <c r="EZ549" s="4"/>
      <c r="FA549" s="4"/>
      <c r="FB549" s="4"/>
      <c r="FC549" s="4"/>
    </row>
    <row r="550" spans="1:159" ht="15" customHeight="1">
      <c r="A550" s="6">
        <v>8</v>
      </c>
      <c r="B550" s="41" t="str">
        <f>VLOOKUP(Ruimtestaat[[#This Row],[Code]],Locaties[[Code]:[Locatie]],2,FALSE)</f>
        <v>Het Heerenlanden</v>
      </c>
      <c r="C550" s="41" t="str">
        <f>VLOOKUP(Ruimtestaat[[#This Row],[Code]],Locaties[#All],3,FALSE)</f>
        <v>Eksterlaan 48</v>
      </c>
      <c r="D550" s="41" t="str">
        <f>VLOOKUP(Ruimtestaat[[#This Row],[Code]],Locaties[#All],4,FALSE)</f>
        <v>Leerdam</v>
      </c>
      <c r="E550" s="42" t="s">
        <v>558</v>
      </c>
      <c r="F550" s="6" t="s">
        <v>121</v>
      </c>
      <c r="G550" s="126">
        <v>6</v>
      </c>
      <c r="H550" s="42" t="s">
        <v>294</v>
      </c>
      <c r="I550" s="6">
        <v>5</v>
      </c>
      <c r="J550" s="42" t="str">
        <f>VLOOKUP(Ruimtestaat[[#This Row],[Ruimte code]],Ruimtegroepen[[#All],[Code]:[Ruimte omschrijving]],2,FALSE)</f>
        <v>Sanitair</v>
      </c>
      <c r="K550" s="6" t="s">
        <v>19</v>
      </c>
      <c r="L550" s="6" t="s">
        <v>225</v>
      </c>
      <c r="M550" s="124">
        <v>4</v>
      </c>
      <c r="N550" s="125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  <c r="BO550" s="4"/>
      <c r="BP550" s="4"/>
      <c r="BQ550" s="4"/>
      <c r="BR550" s="4"/>
      <c r="BS550" s="4"/>
      <c r="BT550" s="4"/>
      <c r="BU550" s="4"/>
      <c r="BV550" s="4"/>
      <c r="BW550" s="4"/>
      <c r="BX550" s="4"/>
      <c r="BY550" s="4"/>
      <c r="BZ550" s="4"/>
      <c r="CA550" s="4"/>
      <c r="CB550" s="4"/>
      <c r="CC550" s="4"/>
      <c r="CD550" s="4"/>
      <c r="CE550" s="4"/>
      <c r="CF550" s="4"/>
      <c r="CG550" s="4"/>
      <c r="CH550" s="4"/>
      <c r="CI550" s="4"/>
      <c r="CJ550" s="4"/>
      <c r="CK550" s="4"/>
      <c r="CL550" s="4"/>
      <c r="CM550" s="4"/>
      <c r="CN550" s="4"/>
      <c r="CO550" s="4"/>
      <c r="CP550" s="4"/>
      <c r="CQ550" s="4"/>
      <c r="CR550" s="4"/>
      <c r="CS550" s="4"/>
      <c r="CT550" s="4"/>
      <c r="CU550" s="4"/>
      <c r="CV550" s="4"/>
      <c r="CW550" s="4"/>
      <c r="CX550" s="4"/>
      <c r="CY550" s="4"/>
      <c r="CZ550" s="4"/>
      <c r="DA550" s="4"/>
      <c r="DB550" s="4"/>
      <c r="DC550" s="4"/>
      <c r="DD550" s="4"/>
      <c r="DE550" s="4"/>
      <c r="DF550" s="4"/>
      <c r="DG550" s="4"/>
      <c r="DH550" s="4"/>
      <c r="DI550" s="4"/>
      <c r="DJ550" s="4"/>
      <c r="DK550" s="4"/>
      <c r="DL550" s="4"/>
      <c r="DM550" s="4"/>
      <c r="DN550" s="4"/>
      <c r="DO550" s="4"/>
      <c r="DP550" s="4"/>
      <c r="DQ550" s="4"/>
      <c r="DR550" s="4"/>
      <c r="DS550" s="4"/>
      <c r="DT550" s="4"/>
      <c r="DU550" s="4"/>
      <c r="DV550" s="4"/>
      <c r="DW550" s="4"/>
      <c r="DX550" s="4"/>
      <c r="DY550" s="4"/>
      <c r="DZ550" s="4"/>
      <c r="EA550" s="4"/>
      <c r="EB550" s="4"/>
      <c r="EC550" s="4"/>
      <c r="ED550" s="4"/>
      <c r="EE550" s="4"/>
      <c r="EF550" s="4"/>
      <c r="EG550" s="4"/>
      <c r="EH550" s="4"/>
      <c r="EI550" s="4"/>
      <c r="EJ550" s="4"/>
      <c r="EK550" s="4"/>
      <c r="EL550" s="4"/>
      <c r="EM550" s="4"/>
      <c r="EN550" s="4"/>
      <c r="EO550" s="4"/>
      <c r="EP550" s="4"/>
      <c r="EQ550" s="4"/>
      <c r="ER550" s="4"/>
      <c r="ES550" s="4"/>
      <c r="ET550" s="4"/>
      <c r="EU550" s="4"/>
      <c r="EV550" s="4"/>
      <c r="EW550" s="4"/>
      <c r="EX550" s="4"/>
      <c r="EY550" s="4"/>
      <c r="EZ550" s="4"/>
      <c r="FA550" s="4"/>
      <c r="FB550" s="4"/>
      <c r="FC550" s="4"/>
    </row>
    <row r="551" spans="1:159" ht="15" customHeight="1">
      <c r="A551" s="6">
        <v>8</v>
      </c>
      <c r="B551" s="41" t="str">
        <f>VLOOKUP(Ruimtestaat[[#This Row],[Code]],Locaties[[Code]:[Locatie]],2,FALSE)</f>
        <v>Het Heerenlanden</v>
      </c>
      <c r="C551" s="41" t="str">
        <f>VLOOKUP(Ruimtestaat[[#This Row],[Code]],Locaties[#All],3,FALSE)</f>
        <v>Eksterlaan 48</v>
      </c>
      <c r="D551" s="41" t="str">
        <f>VLOOKUP(Ruimtestaat[[#This Row],[Code]],Locaties[#All],4,FALSE)</f>
        <v>Leerdam</v>
      </c>
      <c r="E551" s="42" t="s">
        <v>558</v>
      </c>
      <c r="F551" s="6" t="s">
        <v>121</v>
      </c>
      <c r="G551" s="126">
        <v>7</v>
      </c>
      <c r="H551" s="42" t="s">
        <v>294</v>
      </c>
      <c r="I551" s="6">
        <v>5</v>
      </c>
      <c r="J551" s="42" t="str">
        <f>VLOOKUP(Ruimtestaat[[#This Row],[Ruimte code]],Ruimtegroepen[[#All],[Code]:[Ruimte omschrijving]],2,FALSE)</f>
        <v>Sanitair</v>
      </c>
      <c r="K551" s="6" t="s">
        <v>19</v>
      </c>
      <c r="L551" s="6" t="s">
        <v>225</v>
      </c>
      <c r="M551" s="124">
        <v>4</v>
      </c>
      <c r="N551" s="125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  <c r="BO551" s="4"/>
      <c r="BP551" s="4"/>
      <c r="BQ551" s="4"/>
      <c r="BR551" s="4"/>
      <c r="BS551" s="4"/>
      <c r="BT551" s="4"/>
      <c r="BU551" s="4"/>
      <c r="BV551" s="4"/>
      <c r="BW551" s="4"/>
      <c r="BX551" s="4"/>
      <c r="BY551" s="4"/>
      <c r="BZ551" s="4"/>
      <c r="CA551" s="4"/>
      <c r="CB551" s="4"/>
      <c r="CC551" s="4"/>
      <c r="CD551" s="4"/>
      <c r="CE551" s="4"/>
      <c r="CF551" s="4"/>
      <c r="CG551" s="4"/>
      <c r="CH551" s="4"/>
      <c r="CI551" s="4"/>
      <c r="CJ551" s="4"/>
      <c r="CK551" s="4"/>
      <c r="CL551" s="4"/>
      <c r="CM551" s="4"/>
      <c r="CN551" s="4"/>
      <c r="CO551" s="4"/>
      <c r="CP551" s="4"/>
      <c r="CQ551" s="4"/>
      <c r="CR551" s="4"/>
      <c r="CS551" s="4"/>
      <c r="CT551" s="4"/>
      <c r="CU551" s="4"/>
      <c r="CV551" s="4"/>
      <c r="CW551" s="4"/>
      <c r="CX551" s="4"/>
      <c r="CY551" s="4"/>
      <c r="CZ551" s="4"/>
      <c r="DA551" s="4"/>
      <c r="DB551" s="4"/>
      <c r="DC551" s="4"/>
      <c r="DD551" s="4"/>
      <c r="DE551" s="4"/>
      <c r="DF551" s="4"/>
      <c r="DG551" s="4"/>
      <c r="DH551" s="4"/>
      <c r="DI551" s="4"/>
      <c r="DJ551" s="4"/>
      <c r="DK551" s="4"/>
      <c r="DL551" s="4"/>
      <c r="DM551" s="4"/>
      <c r="DN551" s="4"/>
      <c r="DO551" s="4"/>
      <c r="DP551" s="4"/>
      <c r="DQ551" s="4"/>
      <c r="DR551" s="4"/>
      <c r="DS551" s="4"/>
      <c r="DT551" s="4"/>
      <c r="DU551" s="4"/>
      <c r="DV551" s="4"/>
      <c r="DW551" s="4"/>
      <c r="DX551" s="4"/>
      <c r="DY551" s="4"/>
      <c r="DZ551" s="4"/>
      <c r="EA551" s="4"/>
      <c r="EB551" s="4"/>
      <c r="EC551" s="4"/>
      <c r="ED551" s="4"/>
      <c r="EE551" s="4"/>
      <c r="EF551" s="4"/>
      <c r="EG551" s="4"/>
      <c r="EH551" s="4"/>
      <c r="EI551" s="4"/>
      <c r="EJ551" s="4"/>
      <c r="EK551" s="4"/>
      <c r="EL551" s="4"/>
      <c r="EM551" s="4"/>
      <c r="EN551" s="4"/>
      <c r="EO551" s="4"/>
      <c r="EP551" s="4"/>
      <c r="EQ551" s="4"/>
      <c r="ER551" s="4"/>
      <c r="ES551" s="4"/>
      <c r="ET551" s="4"/>
      <c r="EU551" s="4"/>
      <c r="EV551" s="4"/>
      <c r="EW551" s="4"/>
      <c r="EX551" s="4"/>
      <c r="EY551" s="4"/>
      <c r="EZ551" s="4"/>
      <c r="FA551" s="4"/>
      <c r="FB551" s="4"/>
      <c r="FC551" s="4"/>
    </row>
    <row r="552" spans="1:159" ht="15" customHeight="1">
      <c r="A552" s="6">
        <v>8</v>
      </c>
      <c r="B552" s="41" t="str">
        <f>VLOOKUP(Ruimtestaat[[#This Row],[Code]],Locaties[[Code]:[Locatie]],2,FALSE)</f>
        <v>Het Heerenlanden</v>
      </c>
      <c r="C552" s="41" t="str">
        <f>VLOOKUP(Ruimtestaat[[#This Row],[Code]],Locaties[#All],3,FALSE)</f>
        <v>Eksterlaan 48</v>
      </c>
      <c r="D552" s="41" t="str">
        <f>VLOOKUP(Ruimtestaat[[#This Row],[Code]],Locaties[#All],4,FALSE)</f>
        <v>Leerdam</v>
      </c>
      <c r="E552" s="42" t="s">
        <v>558</v>
      </c>
      <c r="F552" s="6" t="s">
        <v>121</v>
      </c>
      <c r="G552" s="126">
        <v>8</v>
      </c>
      <c r="H552" s="42" t="s">
        <v>556</v>
      </c>
      <c r="I552" s="6">
        <v>20</v>
      </c>
      <c r="J552" s="42" t="str">
        <f>VLOOKUP(Ruimtestaat[[#This Row],[Ruimte code]],Ruimtegroepen[[#All],[Code]:[Ruimte omschrijving]],2,FALSE)</f>
        <v>Niet in Onderhoud</v>
      </c>
      <c r="L552" s="6"/>
      <c r="M552" s="124"/>
      <c r="N552" s="125">
        <v>6.1</v>
      </c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  <c r="BO552" s="4"/>
      <c r="BP552" s="4"/>
      <c r="BQ552" s="4"/>
      <c r="BR552" s="4"/>
      <c r="BS552" s="4"/>
      <c r="BT552" s="4"/>
      <c r="BU552" s="4"/>
      <c r="BV552" s="4"/>
      <c r="BW552" s="4"/>
      <c r="BX552" s="4"/>
      <c r="BY552" s="4"/>
      <c r="BZ552" s="4"/>
      <c r="CA552" s="4"/>
      <c r="CB552" s="4"/>
      <c r="CC552" s="4"/>
      <c r="CD552" s="4"/>
      <c r="CE552" s="4"/>
      <c r="CF552" s="4"/>
      <c r="CG552" s="4"/>
      <c r="CH552" s="4"/>
      <c r="CI552" s="4"/>
      <c r="CJ552" s="4"/>
      <c r="CK552" s="4"/>
      <c r="CL552" s="4"/>
      <c r="CM552" s="4"/>
      <c r="CN552" s="4"/>
      <c r="CO552" s="4"/>
      <c r="CP552" s="4"/>
      <c r="CQ552" s="4"/>
      <c r="CR552" s="4"/>
      <c r="CS552" s="4"/>
      <c r="CT552" s="4"/>
      <c r="CU552" s="4"/>
      <c r="CV552" s="4"/>
      <c r="CW552" s="4"/>
      <c r="CX552" s="4"/>
      <c r="CY552" s="4"/>
      <c r="CZ552" s="4"/>
      <c r="DA552" s="4"/>
      <c r="DB552" s="4"/>
      <c r="DC552" s="4"/>
      <c r="DD552" s="4"/>
      <c r="DE552" s="4"/>
      <c r="DF552" s="4"/>
      <c r="DG552" s="4"/>
      <c r="DH552" s="4"/>
      <c r="DI552" s="4"/>
      <c r="DJ552" s="4"/>
      <c r="DK552" s="4"/>
      <c r="DL552" s="4"/>
      <c r="DM552" s="4"/>
      <c r="DN552" s="4"/>
      <c r="DO552" s="4"/>
      <c r="DP552" s="4"/>
      <c r="DQ552" s="4"/>
      <c r="DR552" s="4"/>
      <c r="DS552" s="4"/>
      <c r="DT552" s="4"/>
      <c r="DU552" s="4"/>
      <c r="DV552" s="4"/>
      <c r="DW552" s="4"/>
      <c r="DX552" s="4"/>
      <c r="DY552" s="4"/>
      <c r="DZ552" s="4"/>
      <c r="EA552" s="4"/>
      <c r="EB552" s="4"/>
      <c r="EC552" s="4"/>
      <c r="ED552" s="4"/>
      <c r="EE552" s="4"/>
      <c r="EF552" s="4"/>
      <c r="EG552" s="4"/>
      <c r="EH552" s="4"/>
      <c r="EI552" s="4"/>
      <c r="EJ552" s="4"/>
      <c r="EK552" s="4"/>
      <c r="EL552" s="4"/>
      <c r="EM552" s="4"/>
      <c r="EN552" s="4"/>
      <c r="EO552" s="4"/>
      <c r="EP552" s="4"/>
      <c r="EQ552" s="4"/>
      <c r="ER552" s="4"/>
      <c r="ES552" s="4"/>
      <c r="ET552" s="4"/>
      <c r="EU552" s="4"/>
      <c r="EV552" s="4"/>
      <c r="EW552" s="4"/>
      <c r="EX552" s="4"/>
      <c r="EY552" s="4"/>
      <c r="EZ552" s="4"/>
      <c r="FA552" s="4"/>
      <c r="FB552" s="4"/>
      <c r="FC552" s="4"/>
    </row>
    <row r="553" spans="1:159" ht="15" customHeight="1">
      <c r="A553" s="6">
        <v>8</v>
      </c>
      <c r="B553" s="41" t="str">
        <f>VLOOKUP(Ruimtestaat[[#This Row],[Code]],Locaties[[Code]:[Locatie]],2,FALSE)</f>
        <v>Het Heerenlanden</v>
      </c>
      <c r="C553" s="41" t="str">
        <f>VLOOKUP(Ruimtestaat[[#This Row],[Code]],Locaties[#All],3,FALSE)</f>
        <v>Eksterlaan 48</v>
      </c>
      <c r="D553" s="41" t="str">
        <f>VLOOKUP(Ruimtestaat[[#This Row],[Code]],Locaties[#All],4,FALSE)</f>
        <v>Leerdam</v>
      </c>
      <c r="E553" s="42" t="s">
        <v>558</v>
      </c>
      <c r="F553" s="6" t="s">
        <v>121</v>
      </c>
      <c r="G553" s="126">
        <v>9</v>
      </c>
      <c r="H553" s="42" t="s">
        <v>511</v>
      </c>
      <c r="I553" s="6">
        <v>20</v>
      </c>
      <c r="J553" s="42" t="str">
        <f>VLOOKUP(Ruimtestaat[[#This Row],[Ruimte code]],Ruimtegroepen[[#All],[Code]:[Ruimte omschrijving]],2,FALSE)</f>
        <v>Niet in Onderhoud</v>
      </c>
      <c r="L553" s="6"/>
      <c r="M553" s="124"/>
      <c r="N553" s="125">
        <v>5.3</v>
      </c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  <c r="BO553" s="4"/>
      <c r="BP553" s="4"/>
      <c r="BQ553" s="4"/>
      <c r="BR553" s="4"/>
      <c r="BS553" s="4"/>
      <c r="BT553" s="4"/>
      <c r="BU553" s="4"/>
      <c r="BV553" s="4"/>
      <c r="BW553" s="4"/>
      <c r="BX553" s="4"/>
      <c r="BY553" s="4"/>
      <c r="BZ553" s="4"/>
      <c r="CA553" s="4"/>
      <c r="CB553" s="4"/>
      <c r="CC553" s="4"/>
      <c r="CD553" s="4"/>
      <c r="CE553" s="4"/>
      <c r="CF553" s="4"/>
      <c r="CG553" s="4"/>
      <c r="CH553" s="4"/>
      <c r="CI553" s="4"/>
      <c r="CJ553" s="4"/>
      <c r="CK553" s="4"/>
      <c r="CL553" s="4"/>
      <c r="CM553" s="4"/>
      <c r="CN553" s="4"/>
      <c r="CO553" s="4"/>
      <c r="CP553" s="4"/>
      <c r="CQ553" s="4"/>
      <c r="CR553" s="4"/>
      <c r="CS553" s="4"/>
      <c r="CT553" s="4"/>
      <c r="CU553" s="4"/>
      <c r="CV553" s="4"/>
      <c r="CW553" s="4"/>
      <c r="CX553" s="4"/>
      <c r="CY553" s="4"/>
      <c r="CZ553" s="4"/>
      <c r="DA553" s="4"/>
      <c r="DB553" s="4"/>
      <c r="DC553" s="4"/>
      <c r="DD553" s="4"/>
      <c r="DE553" s="4"/>
      <c r="DF553" s="4"/>
      <c r="DG553" s="4"/>
      <c r="DH553" s="4"/>
      <c r="DI553" s="4"/>
      <c r="DJ553" s="4"/>
      <c r="DK553" s="4"/>
      <c r="DL553" s="4"/>
      <c r="DM553" s="4"/>
      <c r="DN553" s="4"/>
      <c r="DO553" s="4"/>
      <c r="DP553" s="4"/>
      <c r="DQ553" s="4"/>
      <c r="DR553" s="4"/>
      <c r="DS553" s="4"/>
      <c r="DT553" s="4"/>
      <c r="DU553" s="4"/>
      <c r="DV553" s="4"/>
      <c r="DW553" s="4"/>
      <c r="DX553" s="4"/>
      <c r="DY553" s="4"/>
      <c r="DZ553" s="4"/>
      <c r="EA553" s="4"/>
      <c r="EB553" s="4"/>
      <c r="EC553" s="4"/>
      <c r="ED553" s="4"/>
      <c r="EE553" s="4"/>
      <c r="EF553" s="4"/>
      <c r="EG553" s="4"/>
      <c r="EH553" s="4"/>
      <c r="EI553" s="4"/>
      <c r="EJ553" s="4"/>
      <c r="EK553" s="4"/>
      <c r="EL553" s="4"/>
      <c r="EM553" s="4"/>
      <c r="EN553" s="4"/>
      <c r="EO553" s="4"/>
      <c r="EP553" s="4"/>
      <c r="EQ553" s="4"/>
      <c r="ER553" s="4"/>
      <c r="ES553" s="4"/>
      <c r="ET553" s="4"/>
      <c r="EU553" s="4"/>
      <c r="EV553" s="4"/>
      <c r="EW553" s="4"/>
      <c r="EX553" s="4"/>
      <c r="EY553" s="4"/>
      <c r="EZ553" s="4"/>
      <c r="FA553" s="4"/>
      <c r="FB553" s="4"/>
      <c r="FC553" s="4"/>
    </row>
    <row r="554" spans="1:159" ht="15" customHeight="1">
      <c r="A554" s="6">
        <v>8</v>
      </c>
      <c r="B554" s="41" t="str">
        <f>VLOOKUP(Ruimtestaat[[#This Row],[Code]],Locaties[[Code]:[Locatie]],2,FALSE)</f>
        <v>Het Heerenlanden</v>
      </c>
      <c r="C554" s="41" t="str">
        <f>VLOOKUP(Ruimtestaat[[#This Row],[Code]],Locaties[#All],3,FALSE)</f>
        <v>Eksterlaan 48</v>
      </c>
      <c r="D554" s="41" t="str">
        <f>VLOOKUP(Ruimtestaat[[#This Row],[Code]],Locaties[#All],4,FALSE)</f>
        <v>Leerdam</v>
      </c>
      <c r="E554" s="42" t="s">
        <v>558</v>
      </c>
      <c r="F554" s="6" t="s">
        <v>121</v>
      </c>
      <c r="G554" s="126">
        <v>10</v>
      </c>
      <c r="H554" s="42" t="s">
        <v>309</v>
      </c>
      <c r="I554" s="6">
        <v>20</v>
      </c>
      <c r="J554" s="42" t="str">
        <f>VLOOKUP(Ruimtestaat[[#This Row],[Ruimte code]],Ruimtegroepen[[#All],[Code]:[Ruimte omschrijving]],2,FALSE)</f>
        <v>Niet in Onderhoud</v>
      </c>
      <c r="L554" s="6"/>
      <c r="M554" s="124"/>
      <c r="N554" s="125">
        <v>0.6</v>
      </c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  <c r="BO554" s="4"/>
      <c r="BP554" s="4"/>
      <c r="BQ554" s="4"/>
      <c r="BR554" s="4"/>
      <c r="BS554" s="4"/>
      <c r="BT554" s="4"/>
      <c r="BU554" s="4"/>
      <c r="BV554" s="4"/>
      <c r="BW554" s="4"/>
      <c r="BX554" s="4"/>
      <c r="BY554" s="4"/>
      <c r="BZ554" s="4"/>
      <c r="CA554" s="4"/>
      <c r="CB554" s="4"/>
      <c r="CC554" s="4"/>
      <c r="CD554" s="4"/>
      <c r="CE554" s="4"/>
      <c r="CF554" s="4"/>
      <c r="CG554" s="4"/>
      <c r="CH554" s="4"/>
      <c r="CI554" s="4"/>
      <c r="CJ554" s="4"/>
      <c r="CK554" s="4"/>
      <c r="CL554" s="4"/>
      <c r="CM554" s="4"/>
      <c r="CN554" s="4"/>
      <c r="CO554" s="4"/>
      <c r="CP554" s="4"/>
      <c r="CQ554" s="4"/>
      <c r="CR554" s="4"/>
      <c r="CS554" s="4"/>
      <c r="CT554" s="4"/>
      <c r="CU554" s="4"/>
      <c r="CV554" s="4"/>
      <c r="CW554" s="4"/>
      <c r="CX554" s="4"/>
      <c r="CY554" s="4"/>
      <c r="CZ554" s="4"/>
      <c r="DA554" s="4"/>
      <c r="DB554" s="4"/>
      <c r="DC554" s="4"/>
      <c r="DD554" s="4"/>
      <c r="DE554" s="4"/>
      <c r="DF554" s="4"/>
      <c r="DG554" s="4"/>
      <c r="DH554" s="4"/>
      <c r="DI554" s="4"/>
      <c r="DJ554" s="4"/>
      <c r="DK554" s="4"/>
      <c r="DL554" s="4"/>
      <c r="DM554" s="4"/>
      <c r="DN554" s="4"/>
      <c r="DO554" s="4"/>
      <c r="DP554" s="4"/>
      <c r="DQ554" s="4"/>
      <c r="DR554" s="4"/>
      <c r="DS554" s="4"/>
      <c r="DT554" s="4"/>
      <c r="DU554" s="4"/>
      <c r="DV554" s="4"/>
      <c r="DW554" s="4"/>
      <c r="DX554" s="4"/>
      <c r="DY554" s="4"/>
      <c r="DZ554" s="4"/>
      <c r="EA554" s="4"/>
      <c r="EB554" s="4"/>
      <c r="EC554" s="4"/>
      <c r="ED554" s="4"/>
      <c r="EE554" s="4"/>
      <c r="EF554" s="4"/>
      <c r="EG554" s="4"/>
      <c r="EH554" s="4"/>
      <c r="EI554" s="4"/>
      <c r="EJ554" s="4"/>
      <c r="EK554" s="4"/>
      <c r="EL554" s="4"/>
      <c r="EM554" s="4"/>
      <c r="EN554" s="4"/>
      <c r="EO554" s="4"/>
      <c r="EP554" s="4"/>
      <c r="EQ554" s="4"/>
      <c r="ER554" s="4"/>
      <c r="ES554" s="4"/>
      <c r="ET554" s="4"/>
      <c r="EU554" s="4"/>
      <c r="EV554" s="4"/>
      <c r="EW554" s="4"/>
      <c r="EX554" s="4"/>
      <c r="EY554" s="4"/>
      <c r="EZ554" s="4"/>
      <c r="FA554" s="4"/>
      <c r="FB554" s="4"/>
      <c r="FC554" s="4"/>
    </row>
    <row r="555" spans="1:159" ht="15" customHeight="1">
      <c r="A555" s="6">
        <v>8</v>
      </c>
      <c r="B555" s="41" t="str">
        <f>VLOOKUP(Ruimtestaat[[#This Row],[Code]],Locaties[[Code]:[Locatie]],2,FALSE)</f>
        <v>Het Heerenlanden</v>
      </c>
      <c r="C555" s="41" t="str">
        <f>VLOOKUP(Ruimtestaat[[#This Row],[Code]],Locaties[#All],3,FALSE)</f>
        <v>Eksterlaan 48</v>
      </c>
      <c r="D555" s="41" t="str">
        <f>VLOOKUP(Ruimtestaat[[#This Row],[Code]],Locaties[#All],4,FALSE)</f>
        <v>Leerdam</v>
      </c>
      <c r="E555" s="42" t="s">
        <v>558</v>
      </c>
      <c r="F555" s="6" t="s">
        <v>121</v>
      </c>
      <c r="G555" s="126">
        <v>13</v>
      </c>
      <c r="H555" s="42" t="s">
        <v>136</v>
      </c>
      <c r="I555" s="6">
        <v>2</v>
      </c>
      <c r="J555" s="42" t="str">
        <f>VLOOKUP(Ruimtestaat[[#This Row],[Ruimte code]],Ruimtegroepen[[#All],[Code]:[Ruimte omschrijving]],2,FALSE)</f>
        <v>Kantoren</v>
      </c>
      <c r="K555" s="6" t="s">
        <v>20</v>
      </c>
      <c r="L555" s="6" t="s">
        <v>29</v>
      </c>
      <c r="M555" s="124">
        <v>22.1</v>
      </c>
      <c r="N555" s="125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  <c r="BO555" s="4"/>
      <c r="BP555" s="4"/>
      <c r="BQ555" s="4"/>
      <c r="BR555" s="4"/>
      <c r="BS555" s="4"/>
      <c r="BT555" s="4"/>
      <c r="BU555" s="4"/>
      <c r="BV555" s="4"/>
      <c r="BW555" s="4"/>
      <c r="BX555" s="4"/>
      <c r="BY555" s="4"/>
      <c r="BZ555" s="4"/>
      <c r="CA555" s="4"/>
      <c r="CB555" s="4"/>
      <c r="CC555" s="4"/>
      <c r="CD555" s="4"/>
      <c r="CE555" s="4"/>
      <c r="CF555" s="4"/>
      <c r="CG555" s="4"/>
      <c r="CH555" s="4"/>
      <c r="CI555" s="4"/>
      <c r="CJ555" s="4"/>
      <c r="CK555" s="4"/>
      <c r="CL555" s="4"/>
      <c r="CM555" s="4"/>
      <c r="CN555" s="4"/>
      <c r="CO555" s="4"/>
      <c r="CP555" s="4"/>
      <c r="CQ555" s="4"/>
      <c r="CR555" s="4"/>
      <c r="CS555" s="4"/>
      <c r="CT555" s="4"/>
      <c r="CU555" s="4"/>
      <c r="CV555" s="4"/>
      <c r="CW555" s="4"/>
      <c r="CX555" s="4"/>
      <c r="CY555" s="4"/>
      <c r="CZ555" s="4"/>
      <c r="DA555" s="4"/>
      <c r="DB555" s="4"/>
      <c r="DC555" s="4"/>
      <c r="DD555" s="4"/>
      <c r="DE555" s="4"/>
      <c r="DF555" s="4"/>
      <c r="DG555" s="4"/>
      <c r="DH555" s="4"/>
      <c r="DI555" s="4"/>
      <c r="DJ555" s="4"/>
      <c r="DK555" s="4"/>
      <c r="DL555" s="4"/>
      <c r="DM555" s="4"/>
      <c r="DN555" s="4"/>
      <c r="DO555" s="4"/>
      <c r="DP555" s="4"/>
      <c r="DQ555" s="4"/>
      <c r="DR555" s="4"/>
      <c r="DS555" s="4"/>
      <c r="DT555" s="4"/>
      <c r="DU555" s="4"/>
      <c r="DV555" s="4"/>
      <c r="DW555" s="4"/>
      <c r="DX555" s="4"/>
      <c r="DY555" s="4"/>
      <c r="DZ555" s="4"/>
      <c r="EA555" s="4"/>
      <c r="EB555" s="4"/>
      <c r="EC555" s="4"/>
      <c r="ED555" s="4"/>
      <c r="EE555" s="4"/>
      <c r="EF555" s="4"/>
      <c r="EG555" s="4"/>
      <c r="EH555" s="4"/>
      <c r="EI555" s="4"/>
      <c r="EJ555" s="4"/>
      <c r="EK555" s="4"/>
      <c r="EL555" s="4"/>
      <c r="EM555" s="4"/>
      <c r="EN555" s="4"/>
      <c r="EO555" s="4"/>
      <c r="EP555" s="4"/>
      <c r="EQ555" s="4"/>
      <c r="ER555" s="4"/>
      <c r="ES555" s="4"/>
      <c r="ET555" s="4"/>
      <c r="EU555" s="4"/>
      <c r="EV555" s="4"/>
      <c r="EW555" s="4"/>
      <c r="EX555" s="4"/>
      <c r="EY555" s="4"/>
      <c r="EZ555" s="4"/>
      <c r="FA555" s="4"/>
      <c r="FB555" s="4"/>
      <c r="FC555" s="4"/>
    </row>
    <row r="556" spans="1:159" ht="15" customHeight="1">
      <c r="A556" s="6">
        <v>8</v>
      </c>
      <c r="B556" s="41" t="str">
        <f>VLOOKUP(Ruimtestaat[[#This Row],[Code]],Locaties[[Code]:[Locatie]],2,FALSE)</f>
        <v>Het Heerenlanden</v>
      </c>
      <c r="C556" s="41" t="str">
        <f>VLOOKUP(Ruimtestaat[[#This Row],[Code]],Locaties[#All],3,FALSE)</f>
        <v>Eksterlaan 48</v>
      </c>
      <c r="D556" s="41" t="str">
        <f>VLOOKUP(Ruimtestaat[[#This Row],[Code]],Locaties[#All],4,FALSE)</f>
        <v>Leerdam</v>
      </c>
      <c r="E556" s="42" t="s">
        <v>558</v>
      </c>
      <c r="F556" s="6" t="s">
        <v>121</v>
      </c>
      <c r="G556" s="126">
        <v>14</v>
      </c>
      <c r="H556" s="42" t="s">
        <v>128</v>
      </c>
      <c r="I556" s="6">
        <v>6</v>
      </c>
      <c r="J556" s="42" t="str">
        <f>VLOOKUP(Ruimtestaat[[#This Row],[Ruimte code]],Ruimtegroepen[[#All],[Code]:[Ruimte omschrijving]],2,FALSE)</f>
        <v>Gangen/hallen</v>
      </c>
      <c r="K556" s="6" t="s">
        <v>18</v>
      </c>
      <c r="L556" s="6" t="s">
        <v>124</v>
      </c>
      <c r="M556" s="124">
        <v>134</v>
      </c>
      <c r="N556" s="125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  <c r="BO556" s="4"/>
      <c r="BP556" s="4"/>
      <c r="BQ556" s="4"/>
      <c r="BR556" s="4"/>
      <c r="BS556" s="4"/>
      <c r="BT556" s="4"/>
      <c r="BU556" s="4"/>
      <c r="BV556" s="4"/>
      <c r="BW556" s="4"/>
      <c r="BX556" s="4"/>
      <c r="BY556" s="4"/>
      <c r="BZ556" s="4"/>
      <c r="CA556" s="4"/>
      <c r="CB556" s="4"/>
      <c r="CC556" s="4"/>
      <c r="CD556" s="4"/>
      <c r="CE556" s="4"/>
      <c r="CF556" s="4"/>
      <c r="CG556" s="4"/>
      <c r="CH556" s="4"/>
      <c r="CI556" s="4"/>
      <c r="CJ556" s="4"/>
      <c r="CK556" s="4"/>
      <c r="CL556" s="4"/>
      <c r="CM556" s="4"/>
      <c r="CN556" s="4"/>
      <c r="CO556" s="4"/>
      <c r="CP556" s="4"/>
      <c r="CQ556" s="4"/>
      <c r="CR556" s="4"/>
      <c r="CS556" s="4"/>
      <c r="CT556" s="4"/>
      <c r="CU556" s="4"/>
      <c r="CV556" s="4"/>
      <c r="CW556" s="4"/>
      <c r="CX556" s="4"/>
      <c r="CY556" s="4"/>
      <c r="CZ556" s="4"/>
      <c r="DA556" s="4"/>
      <c r="DB556" s="4"/>
      <c r="DC556" s="4"/>
      <c r="DD556" s="4"/>
      <c r="DE556" s="4"/>
      <c r="DF556" s="4"/>
      <c r="DG556" s="4"/>
      <c r="DH556" s="4"/>
      <c r="DI556" s="4"/>
      <c r="DJ556" s="4"/>
      <c r="DK556" s="4"/>
      <c r="DL556" s="4"/>
      <c r="DM556" s="4"/>
      <c r="DN556" s="4"/>
      <c r="DO556" s="4"/>
      <c r="DP556" s="4"/>
      <c r="DQ556" s="4"/>
      <c r="DR556" s="4"/>
      <c r="DS556" s="4"/>
      <c r="DT556" s="4"/>
      <c r="DU556" s="4"/>
      <c r="DV556" s="4"/>
      <c r="DW556" s="4"/>
      <c r="DX556" s="4"/>
      <c r="DY556" s="4"/>
      <c r="DZ556" s="4"/>
      <c r="EA556" s="4"/>
      <c r="EB556" s="4"/>
      <c r="EC556" s="4"/>
      <c r="ED556" s="4"/>
      <c r="EE556" s="4"/>
      <c r="EF556" s="4"/>
      <c r="EG556" s="4"/>
      <c r="EH556" s="4"/>
      <c r="EI556" s="4"/>
      <c r="EJ556" s="4"/>
      <c r="EK556" s="4"/>
      <c r="EL556" s="4"/>
      <c r="EM556" s="4"/>
      <c r="EN556" s="4"/>
      <c r="EO556" s="4"/>
      <c r="EP556" s="4"/>
      <c r="EQ556" s="4"/>
      <c r="ER556" s="4"/>
      <c r="ES556" s="4"/>
      <c r="ET556" s="4"/>
      <c r="EU556" s="4"/>
      <c r="EV556" s="4"/>
      <c r="EW556" s="4"/>
      <c r="EX556" s="4"/>
      <c r="EY556" s="4"/>
      <c r="EZ556" s="4"/>
      <c r="FA556" s="4"/>
      <c r="FB556" s="4"/>
      <c r="FC556" s="4"/>
    </row>
    <row r="557" spans="1:159" ht="15" customHeight="1">
      <c r="A557" s="6">
        <v>8</v>
      </c>
      <c r="B557" s="41" t="str">
        <f>VLOOKUP(Ruimtestaat[[#This Row],[Code]],Locaties[[Code]:[Locatie]],2,FALSE)</f>
        <v>Het Heerenlanden</v>
      </c>
      <c r="C557" s="41" t="str">
        <f>VLOOKUP(Ruimtestaat[[#This Row],[Code]],Locaties[#All],3,FALSE)</f>
        <v>Eksterlaan 48</v>
      </c>
      <c r="D557" s="41" t="str">
        <f>VLOOKUP(Ruimtestaat[[#This Row],[Code]],Locaties[#All],4,FALSE)</f>
        <v>Leerdam</v>
      </c>
      <c r="E557" s="42" t="s">
        <v>558</v>
      </c>
      <c r="F557" s="6" t="s">
        <v>121</v>
      </c>
      <c r="G557" s="126">
        <v>22</v>
      </c>
      <c r="H557" s="42" t="s">
        <v>557</v>
      </c>
      <c r="I557" s="6">
        <v>13</v>
      </c>
      <c r="J557" s="42" t="str">
        <f>VLOOKUP(Ruimtestaat[[#This Row],[Ruimte code]],Ruimtegroepen[[#All],[Code]:[Ruimte omschrijving]],2,FALSE)</f>
        <v>Personeelskamer</v>
      </c>
      <c r="K557" s="6" t="s">
        <v>20</v>
      </c>
      <c r="L557" s="6" t="s">
        <v>29</v>
      </c>
      <c r="M557" s="124">
        <v>51.5</v>
      </c>
      <c r="N557" s="125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  <c r="BO557" s="4"/>
      <c r="BP557" s="4"/>
      <c r="BQ557" s="4"/>
      <c r="BR557" s="4"/>
      <c r="BS557" s="4"/>
      <c r="BT557" s="4"/>
      <c r="BU557" s="4"/>
      <c r="BV557" s="4"/>
      <c r="BW557" s="4"/>
      <c r="BX557" s="4"/>
      <c r="BY557" s="4"/>
      <c r="BZ557" s="4"/>
      <c r="CA557" s="4"/>
      <c r="CB557" s="4"/>
      <c r="CC557" s="4"/>
      <c r="CD557" s="4"/>
      <c r="CE557" s="4"/>
      <c r="CF557" s="4"/>
      <c r="CG557" s="4"/>
      <c r="CH557" s="4"/>
      <c r="CI557" s="4"/>
      <c r="CJ557" s="4"/>
      <c r="CK557" s="4"/>
      <c r="CL557" s="4"/>
      <c r="CM557" s="4"/>
      <c r="CN557" s="4"/>
      <c r="CO557" s="4"/>
      <c r="CP557" s="4"/>
      <c r="CQ557" s="4"/>
      <c r="CR557" s="4"/>
      <c r="CS557" s="4"/>
      <c r="CT557" s="4"/>
      <c r="CU557" s="4"/>
      <c r="CV557" s="4"/>
      <c r="CW557" s="4"/>
      <c r="CX557" s="4"/>
      <c r="CY557" s="4"/>
      <c r="CZ557" s="4"/>
      <c r="DA557" s="4"/>
      <c r="DB557" s="4"/>
      <c r="DC557" s="4"/>
      <c r="DD557" s="4"/>
      <c r="DE557" s="4"/>
      <c r="DF557" s="4"/>
      <c r="DG557" s="4"/>
      <c r="DH557" s="4"/>
      <c r="DI557" s="4"/>
      <c r="DJ557" s="4"/>
      <c r="DK557" s="4"/>
      <c r="DL557" s="4"/>
      <c r="DM557" s="4"/>
      <c r="DN557" s="4"/>
      <c r="DO557" s="4"/>
      <c r="DP557" s="4"/>
      <c r="DQ557" s="4"/>
      <c r="DR557" s="4"/>
      <c r="DS557" s="4"/>
      <c r="DT557" s="4"/>
      <c r="DU557" s="4"/>
      <c r="DV557" s="4"/>
      <c r="DW557" s="4"/>
      <c r="DX557" s="4"/>
      <c r="DY557" s="4"/>
      <c r="DZ557" s="4"/>
      <c r="EA557" s="4"/>
      <c r="EB557" s="4"/>
      <c r="EC557" s="4"/>
      <c r="ED557" s="4"/>
      <c r="EE557" s="4"/>
      <c r="EF557" s="4"/>
      <c r="EG557" s="4"/>
      <c r="EH557" s="4"/>
      <c r="EI557" s="4"/>
      <c r="EJ557" s="4"/>
      <c r="EK557" s="4"/>
      <c r="EL557" s="4"/>
      <c r="EM557" s="4"/>
      <c r="EN557" s="4"/>
      <c r="EO557" s="4"/>
      <c r="EP557" s="4"/>
      <c r="EQ557" s="4"/>
      <c r="ER557" s="4"/>
      <c r="ES557" s="4"/>
      <c r="ET557" s="4"/>
      <c r="EU557" s="4"/>
      <c r="EV557" s="4"/>
      <c r="EW557" s="4"/>
      <c r="EX557" s="4"/>
      <c r="EY557" s="4"/>
      <c r="EZ557" s="4"/>
      <c r="FA557" s="4"/>
      <c r="FB557" s="4"/>
      <c r="FC557" s="4"/>
    </row>
    <row r="558" spans="1:159" ht="15" customHeight="1">
      <c r="A558" s="6">
        <v>8</v>
      </c>
      <c r="B558" s="41" t="str">
        <f>VLOOKUP(Ruimtestaat[[#This Row],[Code]],Locaties[[Code]:[Locatie]],2,FALSE)</f>
        <v>Het Heerenlanden</v>
      </c>
      <c r="C558" s="41" t="str">
        <f>VLOOKUP(Ruimtestaat[[#This Row],[Code]],Locaties[#All],3,FALSE)</f>
        <v>Eksterlaan 48</v>
      </c>
      <c r="D558" s="41" t="str">
        <f>VLOOKUP(Ruimtestaat[[#This Row],[Code]],Locaties[#All],4,FALSE)</f>
        <v>Leerdam</v>
      </c>
      <c r="E558" s="42" t="s">
        <v>558</v>
      </c>
      <c r="F558" s="6" t="s">
        <v>121</v>
      </c>
      <c r="G558" s="126">
        <v>24</v>
      </c>
      <c r="H558" s="42" t="s">
        <v>157</v>
      </c>
      <c r="I558" s="6">
        <v>3</v>
      </c>
      <c r="J558" s="42" t="str">
        <f>VLOOKUP(Ruimtestaat[[#This Row],[Ruimte code]],Ruimtegroepen[[#All],[Code]:[Ruimte omschrijving]],2,FALSE)</f>
        <v>Reproruimte</v>
      </c>
      <c r="K558" s="6" t="s">
        <v>18</v>
      </c>
      <c r="L558" s="6" t="s">
        <v>124</v>
      </c>
      <c r="M558" s="124">
        <v>37.5</v>
      </c>
      <c r="N558" s="125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  <c r="BO558" s="4"/>
      <c r="BP558" s="4"/>
      <c r="BQ558" s="4"/>
      <c r="BR558" s="4"/>
      <c r="BS558" s="4"/>
      <c r="BT558" s="4"/>
      <c r="BU558" s="4"/>
      <c r="BV558" s="4"/>
      <c r="BW558" s="4"/>
      <c r="BX558" s="4"/>
      <c r="BY558" s="4"/>
      <c r="BZ558" s="4"/>
      <c r="CA558" s="4"/>
      <c r="CB558" s="4"/>
      <c r="CC558" s="4"/>
      <c r="CD558" s="4"/>
      <c r="CE558" s="4"/>
      <c r="CF558" s="4"/>
      <c r="CG558" s="4"/>
      <c r="CH558" s="4"/>
      <c r="CI558" s="4"/>
      <c r="CJ558" s="4"/>
      <c r="CK558" s="4"/>
      <c r="CL558" s="4"/>
      <c r="CM558" s="4"/>
      <c r="CN558" s="4"/>
      <c r="CO558" s="4"/>
      <c r="CP558" s="4"/>
      <c r="CQ558" s="4"/>
      <c r="CR558" s="4"/>
      <c r="CS558" s="4"/>
      <c r="CT558" s="4"/>
      <c r="CU558" s="4"/>
      <c r="CV558" s="4"/>
      <c r="CW558" s="4"/>
      <c r="CX558" s="4"/>
      <c r="CY558" s="4"/>
      <c r="CZ558" s="4"/>
      <c r="DA558" s="4"/>
      <c r="DB558" s="4"/>
      <c r="DC558" s="4"/>
      <c r="DD558" s="4"/>
      <c r="DE558" s="4"/>
      <c r="DF558" s="4"/>
      <c r="DG558" s="4"/>
      <c r="DH558" s="4"/>
      <c r="DI558" s="4"/>
      <c r="DJ558" s="4"/>
      <c r="DK558" s="4"/>
      <c r="DL558" s="4"/>
      <c r="DM558" s="4"/>
      <c r="DN558" s="4"/>
      <c r="DO558" s="4"/>
      <c r="DP558" s="4"/>
      <c r="DQ558" s="4"/>
      <c r="DR558" s="4"/>
      <c r="DS558" s="4"/>
      <c r="DT558" s="4"/>
      <c r="DU558" s="4"/>
      <c r="DV558" s="4"/>
      <c r="DW558" s="4"/>
      <c r="DX558" s="4"/>
      <c r="DY558" s="4"/>
      <c r="DZ558" s="4"/>
      <c r="EA558" s="4"/>
      <c r="EB558" s="4"/>
      <c r="EC558" s="4"/>
      <c r="ED558" s="4"/>
      <c r="EE558" s="4"/>
      <c r="EF558" s="4"/>
      <c r="EG558" s="4"/>
      <c r="EH558" s="4"/>
      <c r="EI558" s="4"/>
      <c r="EJ558" s="4"/>
      <c r="EK558" s="4"/>
      <c r="EL558" s="4"/>
      <c r="EM558" s="4"/>
      <c r="EN558" s="4"/>
      <c r="EO558" s="4"/>
      <c r="EP558" s="4"/>
      <c r="EQ558" s="4"/>
      <c r="ER558" s="4"/>
      <c r="ES558" s="4"/>
      <c r="ET558" s="4"/>
      <c r="EU558" s="4"/>
      <c r="EV558" s="4"/>
      <c r="EW558" s="4"/>
      <c r="EX558" s="4"/>
      <c r="EY558" s="4"/>
      <c r="EZ558" s="4"/>
      <c r="FA558" s="4"/>
      <c r="FB558" s="4"/>
      <c r="FC558" s="4"/>
    </row>
    <row r="559" spans="1:159" ht="15" customHeight="1">
      <c r="A559" s="6">
        <v>8</v>
      </c>
      <c r="B559" s="41" t="str">
        <f>VLOOKUP(Ruimtestaat[[#This Row],[Code]],Locaties[[Code]:[Locatie]],2,FALSE)</f>
        <v>Het Heerenlanden</v>
      </c>
      <c r="C559" s="41" t="str">
        <f>VLOOKUP(Ruimtestaat[[#This Row],[Code]],Locaties[#All],3,FALSE)</f>
        <v>Eksterlaan 48</v>
      </c>
      <c r="D559" s="41" t="str">
        <f>VLOOKUP(Ruimtestaat[[#This Row],[Code]],Locaties[#All],4,FALSE)</f>
        <v>Leerdam</v>
      </c>
      <c r="E559" s="42" t="s">
        <v>558</v>
      </c>
      <c r="F559" s="6" t="s">
        <v>121</v>
      </c>
      <c r="G559" s="126" t="s">
        <v>559</v>
      </c>
      <c r="H559" s="42" t="s">
        <v>276</v>
      </c>
      <c r="I559" s="6">
        <v>16</v>
      </c>
      <c r="J559" s="42" t="str">
        <f>VLOOKUP(Ruimtestaat[[#This Row],[Ruimte code]],Ruimtegroepen[[#All],[Code]:[Ruimte omschrijving]],2,FALSE)</f>
        <v>Leslokalen</v>
      </c>
      <c r="K559" s="6" t="s">
        <v>18</v>
      </c>
      <c r="L559" s="6" t="s">
        <v>124</v>
      </c>
      <c r="M559" s="124">
        <v>50.9</v>
      </c>
      <c r="N559" s="125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  <c r="BO559" s="4"/>
      <c r="BP559" s="4"/>
      <c r="BQ559" s="4"/>
      <c r="BR559" s="4"/>
      <c r="BS559" s="4"/>
      <c r="BT559" s="4"/>
      <c r="BU559" s="4"/>
      <c r="BV559" s="4"/>
      <c r="BW559" s="4"/>
      <c r="BX559" s="4"/>
      <c r="BY559" s="4"/>
      <c r="BZ559" s="4"/>
      <c r="CA559" s="4"/>
      <c r="CB559" s="4"/>
      <c r="CC559" s="4"/>
      <c r="CD559" s="4"/>
      <c r="CE559" s="4"/>
      <c r="CF559" s="4"/>
      <c r="CG559" s="4"/>
      <c r="CH559" s="4"/>
      <c r="CI559" s="4"/>
      <c r="CJ559" s="4"/>
      <c r="CK559" s="4"/>
      <c r="CL559" s="4"/>
      <c r="CM559" s="4"/>
      <c r="CN559" s="4"/>
      <c r="CO559" s="4"/>
      <c r="CP559" s="4"/>
      <c r="CQ559" s="4"/>
      <c r="CR559" s="4"/>
      <c r="CS559" s="4"/>
      <c r="CT559" s="4"/>
      <c r="CU559" s="4"/>
      <c r="CV559" s="4"/>
      <c r="CW559" s="4"/>
      <c r="CX559" s="4"/>
      <c r="CY559" s="4"/>
      <c r="CZ559" s="4"/>
      <c r="DA559" s="4"/>
      <c r="DB559" s="4"/>
      <c r="DC559" s="4"/>
      <c r="DD559" s="4"/>
      <c r="DE559" s="4"/>
      <c r="DF559" s="4"/>
      <c r="DG559" s="4"/>
      <c r="DH559" s="4"/>
      <c r="DI559" s="4"/>
      <c r="DJ559" s="4"/>
      <c r="DK559" s="4"/>
      <c r="DL559" s="4"/>
      <c r="DM559" s="4"/>
      <c r="DN559" s="4"/>
      <c r="DO559" s="4"/>
      <c r="DP559" s="4"/>
      <c r="DQ559" s="4"/>
      <c r="DR559" s="4"/>
      <c r="DS559" s="4"/>
      <c r="DT559" s="4"/>
      <c r="DU559" s="4"/>
      <c r="DV559" s="4"/>
      <c r="DW559" s="4"/>
      <c r="DX559" s="4"/>
      <c r="DY559" s="4"/>
      <c r="DZ559" s="4"/>
      <c r="EA559" s="4"/>
      <c r="EB559" s="4"/>
      <c r="EC559" s="4"/>
      <c r="ED559" s="4"/>
      <c r="EE559" s="4"/>
      <c r="EF559" s="4"/>
      <c r="EG559" s="4"/>
      <c r="EH559" s="4"/>
      <c r="EI559" s="4"/>
      <c r="EJ559" s="4"/>
      <c r="EK559" s="4"/>
      <c r="EL559" s="4"/>
      <c r="EM559" s="4"/>
      <c r="EN559" s="4"/>
      <c r="EO559" s="4"/>
      <c r="EP559" s="4"/>
      <c r="EQ559" s="4"/>
      <c r="ER559" s="4"/>
      <c r="ES559" s="4"/>
      <c r="ET559" s="4"/>
      <c r="EU559" s="4"/>
      <c r="EV559" s="4"/>
      <c r="EW559" s="4"/>
      <c r="EX559" s="4"/>
      <c r="EY559" s="4"/>
      <c r="EZ559" s="4"/>
      <c r="FA559" s="4"/>
      <c r="FB559" s="4"/>
      <c r="FC559" s="4"/>
    </row>
    <row r="560" spans="1:159" ht="15" customHeight="1">
      <c r="A560" s="6">
        <v>8</v>
      </c>
      <c r="B560" s="41" t="str">
        <f>VLOOKUP(Ruimtestaat[[#This Row],[Code]],Locaties[[Code]:[Locatie]],2,FALSE)</f>
        <v>Het Heerenlanden</v>
      </c>
      <c r="C560" s="41" t="str">
        <f>VLOOKUP(Ruimtestaat[[#This Row],[Code]],Locaties[#All],3,FALSE)</f>
        <v>Eksterlaan 48</v>
      </c>
      <c r="D560" s="41" t="str">
        <f>VLOOKUP(Ruimtestaat[[#This Row],[Code]],Locaties[#All],4,FALSE)</f>
        <v>Leerdam</v>
      </c>
      <c r="E560" s="42" t="s">
        <v>558</v>
      </c>
      <c r="F560" s="6" t="s">
        <v>121</v>
      </c>
      <c r="G560" s="126" t="s">
        <v>560</v>
      </c>
      <c r="H560" s="42" t="s">
        <v>276</v>
      </c>
      <c r="I560" s="6">
        <v>16</v>
      </c>
      <c r="J560" s="42" t="str">
        <f>VLOOKUP(Ruimtestaat[[#This Row],[Ruimte code]],Ruimtegroepen[[#All],[Code]:[Ruimte omschrijving]],2,FALSE)</f>
        <v>Leslokalen</v>
      </c>
      <c r="K560" s="6" t="s">
        <v>18</v>
      </c>
      <c r="L560" s="6" t="s">
        <v>124</v>
      </c>
      <c r="M560" s="124">
        <v>61.3</v>
      </c>
      <c r="N560" s="125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  <c r="BO560" s="4"/>
      <c r="BP560" s="4"/>
      <c r="BQ560" s="4"/>
      <c r="BR560" s="4"/>
      <c r="BS560" s="4"/>
      <c r="BT560" s="4"/>
      <c r="BU560" s="4"/>
      <c r="BV560" s="4"/>
      <c r="BW560" s="4"/>
      <c r="BX560" s="4"/>
      <c r="BY560" s="4"/>
      <c r="BZ560" s="4"/>
      <c r="CA560" s="4"/>
      <c r="CB560" s="4"/>
      <c r="CC560" s="4"/>
      <c r="CD560" s="4"/>
      <c r="CE560" s="4"/>
      <c r="CF560" s="4"/>
      <c r="CG560" s="4"/>
      <c r="CH560" s="4"/>
      <c r="CI560" s="4"/>
      <c r="CJ560" s="4"/>
      <c r="CK560" s="4"/>
      <c r="CL560" s="4"/>
      <c r="CM560" s="4"/>
      <c r="CN560" s="4"/>
      <c r="CO560" s="4"/>
      <c r="CP560" s="4"/>
      <c r="CQ560" s="4"/>
      <c r="CR560" s="4"/>
      <c r="CS560" s="4"/>
      <c r="CT560" s="4"/>
      <c r="CU560" s="4"/>
      <c r="CV560" s="4"/>
      <c r="CW560" s="4"/>
      <c r="CX560" s="4"/>
      <c r="CY560" s="4"/>
      <c r="CZ560" s="4"/>
      <c r="DA560" s="4"/>
      <c r="DB560" s="4"/>
      <c r="DC560" s="4"/>
      <c r="DD560" s="4"/>
      <c r="DE560" s="4"/>
      <c r="DF560" s="4"/>
      <c r="DG560" s="4"/>
      <c r="DH560" s="4"/>
      <c r="DI560" s="4"/>
      <c r="DJ560" s="4"/>
      <c r="DK560" s="4"/>
      <c r="DL560" s="4"/>
      <c r="DM560" s="4"/>
      <c r="DN560" s="4"/>
      <c r="DO560" s="4"/>
      <c r="DP560" s="4"/>
      <c r="DQ560" s="4"/>
      <c r="DR560" s="4"/>
      <c r="DS560" s="4"/>
      <c r="DT560" s="4"/>
      <c r="DU560" s="4"/>
      <c r="DV560" s="4"/>
      <c r="DW560" s="4"/>
      <c r="DX560" s="4"/>
      <c r="DY560" s="4"/>
      <c r="DZ560" s="4"/>
      <c r="EA560" s="4"/>
      <c r="EB560" s="4"/>
      <c r="EC560" s="4"/>
      <c r="ED560" s="4"/>
      <c r="EE560" s="4"/>
      <c r="EF560" s="4"/>
      <c r="EG560" s="4"/>
      <c r="EH560" s="4"/>
      <c r="EI560" s="4"/>
      <c r="EJ560" s="4"/>
      <c r="EK560" s="4"/>
      <c r="EL560" s="4"/>
      <c r="EM560" s="4"/>
      <c r="EN560" s="4"/>
      <c r="EO560" s="4"/>
      <c r="EP560" s="4"/>
      <c r="EQ560" s="4"/>
      <c r="ER560" s="4"/>
      <c r="ES560" s="4"/>
      <c r="ET560" s="4"/>
      <c r="EU560" s="4"/>
      <c r="EV560" s="4"/>
      <c r="EW560" s="4"/>
      <c r="EX560" s="4"/>
      <c r="EY560" s="4"/>
      <c r="EZ560" s="4"/>
      <c r="FA560" s="4"/>
      <c r="FB560" s="4"/>
      <c r="FC560" s="4"/>
    </row>
    <row r="561" spans="1:159" ht="15" customHeight="1">
      <c r="A561" s="6">
        <v>8</v>
      </c>
      <c r="B561" s="41" t="str">
        <f>VLOOKUP(Ruimtestaat[[#This Row],[Code]],Locaties[[Code]:[Locatie]],2,FALSE)</f>
        <v>Het Heerenlanden</v>
      </c>
      <c r="C561" s="41" t="str">
        <f>VLOOKUP(Ruimtestaat[[#This Row],[Code]],Locaties[#All],3,FALSE)</f>
        <v>Eksterlaan 48</v>
      </c>
      <c r="D561" s="41" t="str">
        <f>VLOOKUP(Ruimtestaat[[#This Row],[Code]],Locaties[#All],4,FALSE)</f>
        <v>Leerdam</v>
      </c>
      <c r="E561" s="42" t="s">
        <v>558</v>
      </c>
      <c r="F561" s="6" t="s">
        <v>121</v>
      </c>
      <c r="G561" s="126" t="s">
        <v>561</v>
      </c>
      <c r="H561" s="42" t="s">
        <v>276</v>
      </c>
      <c r="I561" s="6">
        <v>16</v>
      </c>
      <c r="J561" s="42" t="str">
        <f>VLOOKUP(Ruimtestaat[[#This Row],[Ruimte code]],Ruimtegroepen[[#All],[Code]:[Ruimte omschrijving]],2,FALSE)</f>
        <v>Leslokalen</v>
      </c>
      <c r="K561" s="6" t="s">
        <v>18</v>
      </c>
      <c r="L561" s="6" t="s">
        <v>124</v>
      </c>
      <c r="M561" s="124">
        <v>61.3</v>
      </c>
      <c r="N561" s="125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  <c r="BO561" s="4"/>
      <c r="BP561" s="4"/>
      <c r="BQ561" s="4"/>
      <c r="BR561" s="4"/>
      <c r="BS561" s="4"/>
      <c r="BT561" s="4"/>
      <c r="BU561" s="4"/>
      <c r="BV561" s="4"/>
      <c r="BW561" s="4"/>
      <c r="BX561" s="4"/>
      <c r="BY561" s="4"/>
      <c r="BZ561" s="4"/>
      <c r="CA561" s="4"/>
      <c r="CB561" s="4"/>
      <c r="CC561" s="4"/>
      <c r="CD561" s="4"/>
      <c r="CE561" s="4"/>
      <c r="CF561" s="4"/>
      <c r="CG561" s="4"/>
      <c r="CH561" s="4"/>
      <c r="CI561" s="4"/>
      <c r="CJ561" s="4"/>
      <c r="CK561" s="4"/>
      <c r="CL561" s="4"/>
      <c r="CM561" s="4"/>
      <c r="CN561" s="4"/>
      <c r="CO561" s="4"/>
      <c r="CP561" s="4"/>
      <c r="CQ561" s="4"/>
      <c r="CR561" s="4"/>
      <c r="CS561" s="4"/>
      <c r="CT561" s="4"/>
      <c r="CU561" s="4"/>
      <c r="CV561" s="4"/>
      <c r="CW561" s="4"/>
      <c r="CX561" s="4"/>
      <c r="CY561" s="4"/>
      <c r="CZ561" s="4"/>
      <c r="DA561" s="4"/>
      <c r="DB561" s="4"/>
      <c r="DC561" s="4"/>
      <c r="DD561" s="4"/>
      <c r="DE561" s="4"/>
      <c r="DF561" s="4"/>
      <c r="DG561" s="4"/>
      <c r="DH561" s="4"/>
      <c r="DI561" s="4"/>
      <c r="DJ561" s="4"/>
      <c r="DK561" s="4"/>
      <c r="DL561" s="4"/>
      <c r="DM561" s="4"/>
      <c r="DN561" s="4"/>
      <c r="DO561" s="4"/>
      <c r="DP561" s="4"/>
      <c r="DQ561" s="4"/>
      <c r="DR561" s="4"/>
      <c r="DS561" s="4"/>
      <c r="DT561" s="4"/>
      <c r="DU561" s="4"/>
      <c r="DV561" s="4"/>
      <c r="DW561" s="4"/>
      <c r="DX561" s="4"/>
      <c r="DY561" s="4"/>
      <c r="DZ561" s="4"/>
      <c r="EA561" s="4"/>
      <c r="EB561" s="4"/>
      <c r="EC561" s="4"/>
      <c r="ED561" s="4"/>
      <c r="EE561" s="4"/>
      <c r="EF561" s="4"/>
      <c r="EG561" s="4"/>
      <c r="EH561" s="4"/>
      <c r="EI561" s="4"/>
      <c r="EJ561" s="4"/>
      <c r="EK561" s="4"/>
      <c r="EL561" s="4"/>
      <c r="EM561" s="4"/>
      <c r="EN561" s="4"/>
      <c r="EO561" s="4"/>
      <c r="EP561" s="4"/>
      <c r="EQ561" s="4"/>
      <c r="ER561" s="4"/>
      <c r="ES561" s="4"/>
      <c r="ET561" s="4"/>
      <c r="EU561" s="4"/>
      <c r="EV561" s="4"/>
      <c r="EW561" s="4"/>
      <c r="EX561" s="4"/>
      <c r="EY561" s="4"/>
      <c r="EZ561" s="4"/>
      <c r="FA561" s="4"/>
      <c r="FB561" s="4"/>
      <c r="FC561" s="4"/>
    </row>
    <row r="562" spans="1:159" ht="15" customHeight="1">
      <c r="A562" s="6">
        <v>8</v>
      </c>
      <c r="B562" s="41" t="str">
        <f>VLOOKUP(Ruimtestaat[[#This Row],[Code]],Locaties[[Code]:[Locatie]],2,FALSE)</f>
        <v>Het Heerenlanden</v>
      </c>
      <c r="C562" s="41" t="str">
        <f>VLOOKUP(Ruimtestaat[[#This Row],[Code]],Locaties[#All],3,FALSE)</f>
        <v>Eksterlaan 48</v>
      </c>
      <c r="D562" s="41" t="str">
        <f>VLOOKUP(Ruimtestaat[[#This Row],[Code]],Locaties[#All],4,FALSE)</f>
        <v>Leerdam</v>
      </c>
      <c r="E562" s="42" t="s">
        <v>558</v>
      </c>
      <c r="F562" s="6" t="s">
        <v>121</v>
      </c>
      <c r="G562" s="126" t="s">
        <v>295</v>
      </c>
      <c r="H562" s="42" t="s">
        <v>276</v>
      </c>
      <c r="I562" s="6">
        <v>16</v>
      </c>
      <c r="J562" s="42" t="str">
        <f>VLOOKUP(Ruimtestaat[[#This Row],[Ruimte code]],Ruimtegroepen[[#All],[Code]:[Ruimte omschrijving]],2,FALSE)</f>
        <v>Leslokalen</v>
      </c>
      <c r="K562" s="6" t="s">
        <v>18</v>
      </c>
      <c r="L562" s="6" t="s">
        <v>124</v>
      </c>
      <c r="M562" s="124">
        <v>60.1</v>
      </c>
      <c r="N562" s="125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  <c r="BO562" s="4"/>
      <c r="BP562" s="4"/>
      <c r="BQ562" s="4"/>
      <c r="BR562" s="4"/>
      <c r="BS562" s="4"/>
      <c r="BT562" s="4"/>
      <c r="BU562" s="4"/>
      <c r="BV562" s="4"/>
      <c r="BW562" s="4"/>
      <c r="BX562" s="4"/>
      <c r="BY562" s="4"/>
      <c r="BZ562" s="4"/>
      <c r="CA562" s="4"/>
      <c r="CB562" s="4"/>
      <c r="CC562" s="4"/>
      <c r="CD562" s="4"/>
      <c r="CE562" s="4"/>
      <c r="CF562" s="4"/>
      <c r="CG562" s="4"/>
      <c r="CH562" s="4"/>
      <c r="CI562" s="4"/>
      <c r="CJ562" s="4"/>
      <c r="CK562" s="4"/>
      <c r="CL562" s="4"/>
      <c r="CM562" s="4"/>
      <c r="CN562" s="4"/>
      <c r="CO562" s="4"/>
      <c r="CP562" s="4"/>
      <c r="CQ562" s="4"/>
      <c r="CR562" s="4"/>
      <c r="CS562" s="4"/>
      <c r="CT562" s="4"/>
      <c r="CU562" s="4"/>
      <c r="CV562" s="4"/>
      <c r="CW562" s="4"/>
      <c r="CX562" s="4"/>
      <c r="CY562" s="4"/>
      <c r="CZ562" s="4"/>
      <c r="DA562" s="4"/>
      <c r="DB562" s="4"/>
      <c r="DC562" s="4"/>
      <c r="DD562" s="4"/>
      <c r="DE562" s="4"/>
      <c r="DF562" s="4"/>
      <c r="DG562" s="4"/>
      <c r="DH562" s="4"/>
      <c r="DI562" s="4"/>
      <c r="DJ562" s="4"/>
      <c r="DK562" s="4"/>
      <c r="DL562" s="4"/>
      <c r="DM562" s="4"/>
      <c r="DN562" s="4"/>
      <c r="DO562" s="4"/>
      <c r="DP562" s="4"/>
      <c r="DQ562" s="4"/>
      <c r="DR562" s="4"/>
      <c r="DS562" s="4"/>
      <c r="DT562" s="4"/>
      <c r="DU562" s="4"/>
      <c r="DV562" s="4"/>
      <c r="DW562" s="4"/>
      <c r="DX562" s="4"/>
      <c r="DY562" s="4"/>
      <c r="DZ562" s="4"/>
      <c r="EA562" s="4"/>
      <c r="EB562" s="4"/>
      <c r="EC562" s="4"/>
      <c r="ED562" s="4"/>
      <c r="EE562" s="4"/>
      <c r="EF562" s="4"/>
      <c r="EG562" s="4"/>
      <c r="EH562" s="4"/>
      <c r="EI562" s="4"/>
      <c r="EJ562" s="4"/>
      <c r="EK562" s="4"/>
      <c r="EL562" s="4"/>
      <c r="EM562" s="4"/>
      <c r="EN562" s="4"/>
      <c r="EO562" s="4"/>
      <c r="EP562" s="4"/>
      <c r="EQ562" s="4"/>
      <c r="ER562" s="4"/>
      <c r="ES562" s="4"/>
      <c r="ET562" s="4"/>
      <c r="EU562" s="4"/>
      <c r="EV562" s="4"/>
      <c r="EW562" s="4"/>
      <c r="EX562" s="4"/>
      <c r="EY562" s="4"/>
      <c r="EZ562" s="4"/>
      <c r="FA562" s="4"/>
      <c r="FB562" s="4"/>
      <c r="FC562" s="4"/>
    </row>
    <row r="563" spans="1:159" ht="15" customHeight="1">
      <c r="A563" s="6">
        <v>8</v>
      </c>
      <c r="B563" s="41" t="str">
        <f>VLOOKUP(Ruimtestaat[[#This Row],[Code]],Locaties[[Code]:[Locatie]],2,FALSE)</f>
        <v>Het Heerenlanden</v>
      </c>
      <c r="C563" s="41" t="str">
        <f>VLOOKUP(Ruimtestaat[[#This Row],[Code]],Locaties[#All],3,FALSE)</f>
        <v>Eksterlaan 48</v>
      </c>
      <c r="D563" s="41" t="str">
        <f>VLOOKUP(Ruimtestaat[[#This Row],[Code]],Locaties[#All],4,FALSE)</f>
        <v>Leerdam</v>
      </c>
      <c r="E563" s="42" t="s">
        <v>558</v>
      </c>
      <c r="F563" s="6" t="s">
        <v>121</v>
      </c>
      <c r="G563" s="126" t="s">
        <v>297</v>
      </c>
      <c r="H563" s="42" t="s">
        <v>276</v>
      </c>
      <c r="I563" s="6">
        <v>16</v>
      </c>
      <c r="J563" s="42" t="str">
        <f>VLOOKUP(Ruimtestaat[[#This Row],[Ruimte code]],Ruimtegroepen[[#All],[Code]:[Ruimte omschrijving]],2,FALSE)</f>
        <v>Leslokalen</v>
      </c>
      <c r="K563" s="6" t="s">
        <v>18</v>
      </c>
      <c r="L563" s="6" t="s">
        <v>124</v>
      </c>
      <c r="M563" s="124">
        <v>57.4</v>
      </c>
      <c r="N563" s="125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  <c r="BO563" s="4"/>
      <c r="BP563" s="4"/>
      <c r="BQ563" s="4"/>
      <c r="BR563" s="4"/>
      <c r="BS563" s="4"/>
      <c r="BT563" s="4"/>
      <c r="BU563" s="4"/>
      <c r="BV563" s="4"/>
      <c r="BW563" s="4"/>
      <c r="BX563" s="4"/>
      <c r="BY563" s="4"/>
      <c r="BZ563" s="4"/>
      <c r="CA563" s="4"/>
      <c r="CB563" s="4"/>
      <c r="CC563" s="4"/>
      <c r="CD563" s="4"/>
      <c r="CE563" s="4"/>
      <c r="CF563" s="4"/>
      <c r="CG563" s="4"/>
      <c r="CH563" s="4"/>
      <c r="CI563" s="4"/>
      <c r="CJ563" s="4"/>
      <c r="CK563" s="4"/>
      <c r="CL563" s="4"/>
      <c r="CM563" s="4"/>
      <c r="CN563" s="4"/>
      <c r="CO563" s="4"/>
      <c r="CP563" s="4"/>
      <c r="CQ563" s="4"/>
      <c r="CR563" s="4"/>
      <c r="CS563" s="4"/>
      <c r="CT563" s="4"/>
      <c r="CU563" s="4"/>
      <c r="CV563" s="4"/>
      <c r="CW563" s="4"/>
      <c r="CX563" s="4"/>
      <c r="CY563" s="4"/>
      <c r="CZ563" s="4"/>
      <c r="DA563" s="4"/>
      <c r="DB563" s="4"/>
      <c r="DC563" s="4"/>
      <c r="DD563" s="4"/>
      <c r="DE563" s="4"/>
      <c r="DF563" s="4"/>
      <c r="DG563" s="4"/>
      <c r="DH563" s="4"/>
      <c r="DI563" s="4"/>
      <c r="DJ563" s="4"/>
      <c r="DK563" s="4"/>
      <c r="DL563" s="4"/>
      <c r="DM563" s="4"/>
      <c r="DN563" s="4"/>
      <c r="DO563" s="4"/>
      <c r="DP563" s="4"/>
      <c r="DQ563" s="4"/>
      <c r="DR563" s="4"/>
      <c r="DS563" s="4"/>
      <c r="DT563" s="4"/>
      <c r="DU563" s="4"/>
      <c r="DV563" s="4"/>
      <c r="DW563" s="4"/>
      <c r="DX563" s="4"/>
      <c r="DY563" s="4"/>
      <c r="DZ563" s="4"/>
      <c r="EA563" s="4"/>
      <c r="EB563" s="4"/>
      <c r="EC563" s="4"/>
      <c r="ED563" s="4"/>
      <c r="EE563" s="4"/>
      <c r="EF563" s="4"/>
      <c r="EG563" s="4"/>
      <c r="EH563" s="4"/>
      <c r="EI563" s="4"/>
      <c r="EJ563" s="4"/>
      <c r="EK563" s="4"/>
      <c r="EL563" s="4"/>
      <c r="EM563" s="4"/>
      <c r="EN563" s="4"/>
      <c r="EO563" s="4"/>
      <c r="EP563" s="4"/>
      <c r="EQ563" s="4"/>
      <c r="ER563" s="4"/>
      <c r="ES563" s="4"/>
      <c r="ET563" s="4"/>
      <c r="EU563" s="4"/>
      <c r="EV563" s="4"/>
      <c r="EW563" s="4"/>
      <c r="EX563" s="4"/>
      <c r="EY563" s="4"/>
      <c r="EZ563" s="4"/>
      <c r="FA563" s="4"/>
      <c r="FB563" s="4"/>
      <c r="FC563" s="4"/>
    </row>
    <row r="564" spans="1:159" ht="15" customHeight="1">
      <c r="A564" s="6">
        <v>8</v>
      </c>
      <c r="B564" s="41" t="str">
        <f>VLOOKUP(Ruimtestaat[[#This Row],[Code]],Locaties[[Code]:[Locatie]],2,FALSE)</f>
        <v>Het Heerenlanden</v>
      </c>
      <c r="C564" s="41" t="str">
        <f>VLOOKUP(Ruimtestaat[[#This Row],[Code]],Locaties[#All],3,FALSE)</f>
        <v>Eksterlaan 48</v>
      </c>
      <c r="D564" s="41" t="str">
        <f>VLOOKUP(Ruimtestaat[[#This Row],[Code]],Locaties[#All],4,FALSE)</f>
        <v>Leerdam</v>
      </c>
      <c r="E564" s="42" t="s">
        <v>558</v>
      </c>
      <c r="F564" s="6" t="s">
        <v>121</v>
      </c>
      <c r="G564" s="126" t="s">
        <v>562</v>
      </c>
      <c r="H564" s="42" t="s">
        <v>276</v>
      </c>
      <c r="I564" s="6">
        <v>16</v>
      </c>
      <c r="J564" s="42" t="str">
        <f>VLOOKUP(Ruimtestaat[[#This Row],[Ruimte code]],Ruimtegroepen[[#All],[Code]:[Ruimte omschrijving]],2,FALSE)</f>
        <v>Leslokalen</v>
      </c>
      <c r="K564" s="6" t="s">
        <v>18</v>
      </c>
      <c r="L564" s="6" t="s">
        <v>124</v>
      </c>
      <c r="M564" s="124">
        <v>71.900000000000006</v>
      </c>
      <c r="N564" s="125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  <c r="BO564" s="4"/>
      <c r="BP564" s="4"/>
      <c r="BQ564" s="4"/>
      <c r="BR564" s="4"/>
      <c r="BS564" s="4"/>
      <c r="BT564" s="4"/>
      <c r="BU564" s="4"/>
      <c r="BV564" s="4"/>
      <c r="BW564" s="4"/>
      <c r="BX564" s="4"/>
      <c r="BY564" s="4"/>
      <c r="BZ564" s="4"/>
      <c r="CA564" s="4"/>
      <c r="CB564" s="4"/>
      <c r="CC564" s="4"/>
      <c r="CD564" s="4"/>
      <c r="CE564" s="4"/>
      <c r="CF564" s="4"/>
      <c r="CG564" s="4"/>
      <c r="CH564" s="4"/>
      <c r="CI564" s="4"/>
      <c r="CJ564" s="4"/>
      <c r="CK564" s="4"/>
      <c r="CL564" s="4"/>
      <c r="CM564" s="4"/>
      <c r="CN564" s="4"/>
      <c r="CO564" s="4"/>
      <c r="CP564" s="4"/>
      <c r="CQ564" s="4"/>
      <c r="CR564" s="4"/>
      <c r="CS564" s="4"/>
      <c r="CT564" s="4"/>
      <c r="CU564" s="4"/>
      <c r="CV564" s="4"/>
      <c r="CW564" s="4"/>
      <c r="CX564" s="4"/>
      <c r="CY564" s="4"/>
      <c r="CZ564" s="4"/>
      <c r="DA564" s="4"/>
      <c r="DB564" s="4"/>
      <c r="DC564" s="4"/>
      <c r="DD564" s="4"/>
      <c r="DE564" s="4"/>
      <c r="DF564" s="4"/>
      <c r="DG564" s="4"/>
      <c r="DH564" s="4"/>
      <c r="DI564" s="4"/>
      <c r="DJ564" s="4"/>
      <c r="DK564" s="4"/>
      <c r="DL564" s="4"/>
      <c r="DM564" s="4"/>
      <c r="DN564" s="4"/>
      <c r="DO564" s="4"/>
      <c r="DP564" s="4"/>
      <c r="DQ564" s="4"/>
      <c r="DR564" s="4"/>
      <c r="DS564" s="4"/>
      <c r="DT564" s="4"/>
      <c r="DU564" s="4"/>
      <c r="DV564" s="4"/>
      <c r="DW564" s="4"/>
      <c r="DX564" s="4"/>
      <c r="DY564" s="4"/>
      <c r="DZ564" s="4"/>
      <c r="EA564" s="4"/>
      <c r="EB564" s="4"/>
      <c r="EC564" s="4"/>
      <c r="ED564" s="4"/>
      <c r="EE564" s="4"/>
      <c r="EF564" s="4"/>
      <c r="EG564" s="4"/>
      <c r="EH564" s="4"/>
      <c r="EI564" s="4"/>
      <c r="EJ564" s="4"/>
      <c r="EK564" s="4"/>
      <c r="EL564" s="4"/>
      <c r="EM564" s="4"/>
      <c r="EN564" s="4"/>
      <c r="EO564" s="4"/>
      <c r="EP564" s="4"/>
      <c r="EQ564" s="4"/>
      <c r="ER564" s="4"/>
      <c r="ES564" s="4"/>
      <c r="ET564" s="4"/>
      <c r="EU564" s="4"/>
      <c r="EV564" s="4"/>
      <c r="EW564" s="4"/>
      <c r="EX564" s="4"/>
      <c r="EY564" s="4"/>
      <c r="EZ564" s="4"/>
      <c r="FA564" s="4"/>
      <c r="FB564" s="4"/>
      <c r="FC564" s="4"/>
    </row>
    <row r="565" spans="1:159" ht="15" customHeight="1">
      <c r="A565" s="6">
        <v>8</v>
      </c>
      <c r="B565" s="41" t="str">
        <f>VLOOKUP(Ruimtestaat[[#This Row],[Code]],Locaties[[Code]:[Locatie]],2,FALSE)</f>
        <v>Het Heerenlanden</v>
      </c>
      <c r="C565" s="41" t="str">
        <f>VLOOKUP(Ruimtestaat[[#This Row],[Code]],Locaties[#All],3,FALSE)</f>
        <v>Eksterlaan 48</v>
      </c>
      <c r="D565" s="41" t="str">
        <f>VLOOKUP(Ruimtestaat[[#This Row],[Code]],Locaties[#All],4,FALSE)</f>
        <v>Leerdam</v>
      </c>
      <c r="E565" s="42" t="s">
        <v>558</v>
      </c>
      <c r="F565" s="6" t="s">
        <v>121</v>
      </c>
      <c r="G565" s="126" t="s">
        <v>563</v>
      </c>
      <c r="H565" s="42" t="s">
        <v>276</v>
      </c>
      <c r="I565" s="6">
        <v>16</v>
      </c>
      <c r="J565" s="42" t="str">
        <f>VLOOKUP(Ruimtestaat[[#This Row],[Ruimte code]],Ruimtegroepen[[#All],[Code]:[Ruimte omschrijving]],2,FALSE)</f>
        <v>Leslokalen</v>
      </c>
      <c r="K565" s="6" t="s">
        <v>18</v>
      </c>
      <c r="L565" s="6" t="s">
        <v>124</v>
      </c>
      <c r="M565" s="124">
        <v>51.5</v>
      </c>
      <c r="N565" s="125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  <c r="BO565" s="4"/>
      <c r="BP565" s="4"/>
      <c r="BQ565" s="4"/>
      <c r="BR565" s="4"/>
      <c r="BS565" s="4"/>
      <c r="BT565" s="4"/>
      <c r="BU565" s="4"/>
      <c r="BV565" s="4"/>
      <c r="BW565" s="4"/>
      <c r="BX565" s="4"/>
      <c r="BY565" s="4"/>
      <c r="BZ565" s="4"/>
      <c r="CA565" s="4"/>
      <c r="CB565" s="4"/>
      <c r="CC565" s="4"/>
      <c r="CD565" s="4"/>
      <c r="CE565" s="4"/>
      <c r="CF565" s="4"/>
      <c r="CG565" s="4"/>
      <c r="CH565" s="4"/>
      <c r="CI565" s="4"/>
      <c r="CJ565" s="4"/>
      <c r="CK565" s="4"/>
      <c r="CL565" s="4"/>
      <c r="CM565" s="4"/>
      <c r="CN565" s="4"/>
      <c r="CO565" s="4"/>
      <c r="CP565" s="4"/>
      <c r="CQ565" s="4"/>
      <c r="CR565" s="4"/>
      <c r="CS565" s="4"/>
      <c r="CT565" s="4"/>
      <c r="CU565" s="4"/>
      <c r="CV565" s="4"/>
      <c r="CW565" s="4"/>
      <c r="CX565" s="4"/>
      <c r="CY565" s="4"/>
      <c r="CZ565" s="4"/>
      <c r="DA565" s="4"/>
      <c r="DB565" s="4"/>
      <c r="DC565" s="4"/>
      <c r="DD565" s="4"/>
      <c r="DE565" s="4"/>
      <c r="DF565" s="4"/>
      <c r="DG565" s="4"/>
      <c r="DH565" s="4"/>
      <c r="DI565" s="4"/>
      <c r="DJ565" s="4"/>
      <c r="DK565" s="4"/>
      <c r="DL565" s="4"/>
      <c r="DM565" s="4"/>
      <c r="DN565" s="4"/>
      <c r="DO565" s="4"/>
      <c r="DP565" s="4"/>
      <c r="DQ565" s="4"/>
      <c r="DR565" s="4"/>
      <c r="DS565" s="4"/>
      <c r="DT565" s="4"/>
      <c r="DU565" s="4"/>
      <c r="DV565" s="4"/>
      <c r="DW565" s="4"/>
      <c r="DX565" s="4"/>
      <c r="DY565" s="4"/>
      <c r="DZ565" s="4"/>
      <c r="EA565" s="4"/>
      <c r="EB565" s="4"/>
      <c r="EC565" s="4"/>
      <c r="ED565" s="4"/>
      <c r="EE565" s="4"/>
      <c r="EF565" s="4"/>
      <c r="EG565" s="4"/>
      <c r="EH565" s="4"/>
      <c r="EI565" s="4"/>
      <c r="EJ565" s="4"/>
      <c r="EK565" s="4"/>
      <c r="EL565" s="4"/>
      <c r="EM565" s="4"/>
      <c r="EN565" s="4"/>
      <c r="EO565" s="4"/>
      <c r="EP565" s="4"/>
      <c r="EQ565" s="4"/>
      <c r="ER565" s="4"/>
      <c r="ES565" s="4"/>
      <c r="ET565" s="4"/>
      <c r="EU565" s="4"/>
      <c r="EV565" s="4"/>
      <c r="EW565" s="4"/>
      <c r="EX565" s="4"/>
      <c r="EY565" s="4"/>
      <c r="EZ565" s="4"/>
      <c r="FA565" s="4"/>
      <c r="FB565" s="4"/>
      <c r="FC565" s="4"/>
    </row>
    <row r="566" spans="1:159" ht="15" customHeight="1">
      <c r="A566" s="6">
        <v>8</v>
      </c>
      <c r="B566" s="41" t="str">
        <f>VLOOKUP(Ruimtestaat[[#This Row],[Code]],Locaties[[Code]:[Locatie]],2,FALSE)</f>
        <v>Het Heerenlanden</v>
      </c>
      <c r="C566" s="41" t="str">
        <f>VLOOKUP(Ruimtestaat[[#This Row],[Code]],Locaties[#All],3,FALSE)</f>
        <v>Eksterlaan 48</v>
      </c>
      <c r="D566" s="41" t="str">
        <f>VLOOKUP(Ruimtestaat[[#This Row],[Code]],Locaties[#All],4,FALSE)</f>
        <v>Leerdam</v>
      </c>
      <c r="E566" s="42" t="s">
        <v>564</v>
      </c>
      <c r="F566" s="6" t="s">
        <v>121</v>
      </c>
      <c r="G566" s="126">
        <v>1</v>
      </c>
      <c r="H566" s="42" t="s">
        <v>128</v>
      </c>
      <c r="I566" s="6">
        <v>6</v>
      </c>
      <c r="J566" s="42" t="str">
        <f>VLOOKUP(Ruimtestaat[[#This Row],[Ruimte code]],Ruimtegroepen[[#All],[Code]:[Ruimte omschrijving]],2,FALSE)</f>
        <v>Gangen/hallen</v>
      </c>
      <c r="K566" s="6" t="s">
        <v>18</v>
      </c>
      <c r="L566" s="6" t="s">
        <v>124</v>
      </c>
      <c r="M566" s="124">
        <v>50.2</v>
      </c>
      <c r="N566" s="125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  <c r="BO566" s="4"/>
      <c r="BP566" s="4"/>
      <c r="BQ566" s="4"/>
      <c r="BR566" s="4"/>
      <c r="BS566" s="4"/>
      <c r="BT566" s="4"/>
      <c r="BU566" s="4"/>
      <c r="BV566" s="4"/>
      <c r="BW566" s="4"/>
      <c r="BX566" s="4"/>
      <c r="BY566" s="4"/>
      <c r="BZ566" s="4"/>
      <c r="CA566" s="4"/>
      <c r="CB566" s="4"/>
      <c r="CC566" s="4"/>
      <c r="CD566" s="4"/>
      <c r="CE566" s="4"/>
      <c r="CF566" s="4"/>
      <c r="CG566" s="4"/>
      <c r="CH566" s="4"/>
      <c r="CI566" s="4"/>
      <c r="CJ566" s="4"/>
      <c r="CK566" s="4"/>
      <c r="CL566" s="4"/>
      <c r="CM566" s="4"/>
      <c r="CN566" s="4"/>
      <c r="CO566" s="4"/>
      <c r="CP566" s="4"/>
      <c r="CQ566" s="4"/>
      <c r="CR566" s="4"/>
      <c r="CS566" s="4"/>
      <c r="CT566" s="4"/>
      <c r="CU566" s="4"/>
      <c r="CV566" s="4"/>
      <c r="CW566" s="4"/>
      <c r="CX566" s="4"/>
      <c r="CY566" s="4"/>
      <c r="CZ566" s="4"/>
      <c r="DA566" s="4"/>
      <c r="DB566" s="4"/>
      <c r="DC566" s="4"/>
      <c r="DD566" s="4"/>
      <c r="DE566" s="4"/>
      <c r="DF566" s="4"/>
      <c r="DG566" s="4"/>
      <c r="DH566" s="4"/>
      <c r="DI566" s="4"/>
      <c r="DJ566" s="4"/>
      <c r="DK566" s="4"/>
      <c r="DL566" s="4"/>
      <c r="DM566" s="4"/>
      <c r="DN566" s="4"/>
      <c r="DO566" s="4"/>
      <c r="DP566" s="4"/>
      <c r="DQ566" s="4"/>
      <c r="DR566" s="4"/>
      <c r="DS566" s="4"/>
      <c r="DT566" s="4"/>
      <c r="DU566" s="4"/>
      <c r="DV566" s="4"/>
      <c r="DW566" s="4"/>
      <c r="DX566" s="4"/>
      <c r="DY566" s="4"/>
      <c r="DZ566" s="4"/>
      <c r="EA566" s="4"/>
      <c r="EB566" s="4"/>
      <c r="EC566" s="4"/>
      <c r="ED566" s="4"/>
      <c r="EE566" s="4"/>
      <c r="EF566" s="4"/>
      <c r="EG566" s="4"/>
      <c r="EH566" s="4"/>
      <c r="EI566" s="4"/>
      <c r="EJ566" s="4"/>
      <c r="EK566" s="4"/>
      <c r="EL566" s="4"/>
      <c r="EM566" s="4"/>
      <c r="EN566" s="4"/>
      <c r="EO566" s="4"/>
      <c r="EP566" s="4"/>
      <c r="EQ566" s="4"/>
      <c r="ER566" s="4"/>
      <c r="ES566" s="4"/>
      <c r="ET566" s="4"/>
      <c r="EU566" s="4"/>
      <c r="EV566" s="4"/>
      <c r="EW566" s="4"/>
      <c r="EX566" s="4"/>
      <c r="EY566" s="4"/>
      <c r="EZ566" s="4"/>
      <c r="FA566" s="4"/>
      <c r="FB566" s="4"/>
      <c r="FC566" s="4"/>
    </row>
    <row r="567" spans="1:159" ht="15" customHeight="1">
      <c r="A567" s="6">
        <v>8</v>
      </c>
      <c r="B567" s="41" t="str">
        <f>VLOOKUP(Ruimtestaat[[#This Row],[Code]],Locaties[[Code]:[Locatie]],2,FALSE)</f>
        <v>Het Heerenlanden</v>
      </c>
      <c r="C567" s="41" t="str">
        <f>VLOOKUP(Ruimtestaat[[#This Row],[Code]],Locaties[#All],3,FALSE)</f>
        <v>Eksterlaan 48</v>
      </c>
      <c r="D567" s="41" t="str">
        <f>VLOOKUP(Ruimtestaat[[#This Row],[Code]],Locaties[#All],4,FALSE)</f>
        <v>Leerdam</v>
      </c>
      <c r="E567" s="42" t="s">
        <v>564</v>
      </c>
      <c r="F567" s="6" t="s">
        <v>121</v>
      </c>
      <c r="G567" s="126">
        <v>3</v>
      </c>
      <c r="H567" s="42" t="s">
        <v>300</v>
      </c>
      <c r="I567" s="6">
        <v>9</v>
      </c>
      <c r="J567" s="42" t="str">
        <f>VLOOKUP(Ruimtestaat[[#This Row],[Ruimte code]],Ruimtegroepen[[#All],[Code]:[Ruimte omschrijving]],2,FALSE)</f>
        <v>Bibliotheek/OLC</v>
      </c>
      <c r="K567" s="6" t="s">
        <v>18</v>
      </c>
      <c r="L567" s="6" t="s">
        <v>124</v>
      </c>
      <c r="M567" s="124">
        <v>174.4</v>
      </c>
      <c r="N567" s="125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  <c r="BO567" s="4"/>
      <c r="BP567" s="4"/>
      <c r="BQ567" s="4"/>
      <c r="BR567" s="4"/>
      <c r="BS567" s="4"/>
      <c r="BT567" s="4"/>
      <c r="BU567" s="4"/>
      <c r="BV567" s="4"/>
      <c r="BW567" s="4"/>
      <c r="BX567" s="4"/>
      <c r="BY567" s="4"/>
      <c r="BZ567" s="4"/>
      <c r="CA567" s="4"/>
      <c r="CB567" s="4"/>
      <c r="CC567" s="4"/>
      <c r="CD567" s="4"/>
      <c r="CE567" s="4"/>
      <c r="CF567" s="4"/>
      <c r="CG567" s="4"/>
      <c r="CH567" s="4"/>
      <c r="CI567" s="4"/>
      <c r="CJ567" s="4"/>
      <c r="CK567" s="4"/>
      <c r="CL567" s="4"/>
      <c r="CM567" s="4"/>
      <c r="CN567" s="4"/>
      <c r="CO567" s="4"/>
      <c r="CP567" s="4"/>
      <c r="CQ567" s="4"/>
      <c r="CR567" s="4"/>
      <c r="CS567" s="4"/>
      <c r="CT567" s="4"/>
      <c r="CU567" s="4"/>
      <c r="CV567" s="4"/>
      <c r="CW567" s="4"/>
      <c r="CX567" s="4"/>
      <c r="CY567" s="4"/>
      <c r="CZ567" s="4"/>
      <c r="DA567" s="4"/>
      <c r="DB567" s="4"/>
      <c r="DC567" s="4"/>
      <c r="DD567" s="4"/>
      <c r="DE567" s="4"/>
      <c r="DF567" s="4"/>
      <c r="DG567" s="4"/>
      <c r="DH567" s="4"/>
      <c r="DI567" s="4"/>
      <c r="DJ567" s="4"/>
      <c r="DK567" s="4"/>
      <c r="DL567" s="4"/>
      <c r="DM567" s="4"/>
      <c r="DN567" s="4"/>
      <c r="DO567" s="4"/>
      <c r="DP567" s="4"/>
      <c r="DQ567" s="4"/>
      <c r="DR567" s="4"/>
      <c r="DS567" s="4"/>
      <c r="DT567" s="4"/>
      <c r="DU567" s="4"/>
      <c r="DV567" s="4"/>
      <c r="DW567" s="4"/>
      <c r="DX567" s="4"/>
      <c r="DY567" s="4"/>
      <c r="DZ567" s="4"/>
      <c r="EA567" s="4"/>
      <c r="EB567" s="4"/>
      <c r="EC567" s="4"/>
      <c r="ED567" s="4"/>
      <c r="EE567" s="4"/>
      <c r="EF567" s="4"/>
      <c r="EG567" s="4"/>
      <c r="EH567" s="4"/>
      <c r="EI567" s="4"/>
      <c r="EJ567" s="4"/>
      <c r="EK567" s="4"/>
      <c r="EL567" s="4"/>
      <c r="EM567" s="4"/>
      <c r="EN567" s="4"/>
      <c r="EO567" s="4"/>
      <c r="EP567" s="4"/>
      <c r="EQ567" s="4"/>
      <c r="ER567" s="4"/>
      <c r="ES567" s="4"/>
      <c r="ET567" s="4"/>
      <c r="EU567" s="4"/>
      <c r="EV567" s="4"/>
      <c r="EW567" s="4"/>
      <c r="EX567" s="4"/>
      <c r="EY567" s="4"/>
      <c r="EZ567" s="4"/>
      <c r="FA567" s="4"/>
      <c r="FB567" s="4"/>
      <c r="FC567" s="4"/>
    </row>
    <row r="568" spans="1:159" ht="15" customHeight="1">
      <c r="A568" s="6">
        <v>8</v>
      </c>
      <c r="B568" s="41" t="str">
        <f>VLOOKUP(Ruimtestaat[[#This Row],[Code]],Locaties[[Code]:[Locatie]],2,FALSE)</f>
        <v>Het Heerenlanden</v>
      </c>
      <c r="C568" s="41" t="str">
        <f>VLOOKUP(Ruimtestaat[[#This Row],[Code]],Locaties[#All],3,FALSE)</f>
        <v>Eksterlaan 48</v>
      </c>
      <c r="D568" s="41" t="str">
        <f>VLOOKUP(Ruimtestaat[[#This Row],[Code]],Locaties[#All],4,FALSE)</f>
        <v>Leerdam</v>
      </c>
      <c r="E568" s="42" t="s">
        <v>564</v>
      </c>
      <c r="F568" s="6" t="s">
        <v>121</v>
      </c>
      <c r="G568" s="126" t="s">
        <v>565</v>
      </c>
      <c r="H568" s="42" t="s">
        <v>511</v>
      </c>
      <c r="I568" s="6">
        <v>20</v>
      </c>
      <c r="J568" s="42" t="str">
        <f>VLOOKUP(Ruimtestaat[[#This Row],[Ruimte code]],Ruimtegroepen[[#All],[Code]:[Ruimte omschrijving]],2,FALSE)</f>
        <v>Niet in Onderhoud</v>
      </c>
      <c r="L568" s="6"/>
      <c r="M568" s="124"/>
      <c r="N568" s="125">
        <v>11.5</v>
      </c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  <c r="BO568" s="4"/>
      <c r="BP568" s="4"/>
      <c r="BQ568" s="4"/>
      <c r="BR568" s="4"/>
      <c r="BS568" s="4"/>
      <c r="BT568" s="4"/>
      <c r="BU568" s="4"/>
      <c r="BV568" s="4"/>
      <c r="BW568" s="4"/>
      <c r="BX568" s="4"/>
      <c r="BY568" s="4"/>
      <c r="BZ568" s="4"/>
      <c r="CA568" s="4"/>
      <c r="CB568" s="4"/>
      <c r="CC568" s="4"/>
      <c r="CD568" s="4"/>
      <c r="CE568" s="4"/>
      <c r="CF568" s="4"/>
      <c r="CG568" s="4"/>
      <c r="CH568" s="4"/>
      <c r="CI568" s="4"/>
      <c r="CJ568" s="4"/>
      <c r="CK568" s="4"/>
      <c r="CL568" s="4"/>
      <c r="CM568" s="4"/>
      <c r="CN568" s="4"/>
      <c r="CO568" s="4"/>
      <c r="CP568" s="4"/>
      <c r="CQ568" s="4"/>
      <c r="CR568" s="4"/>
      <c r="CS568" s="4"/>
      <c r="CT568" s="4"/>
      <c r="CU568" s="4"/>
      <c r="CV568" s="4"/>
      <c r="CW568" s="4"/>
      <c r="CX568" s="4"/>
      <c r="CY568" s="4"/>
      <c r="CZ568" s="4"/>
      <c r="DA568" s="4"/>
      <c r="DB568" s="4"/>
      <c r="DC568" s="4"/>
      <c r="DD568" s="4"/>
      <c r="DE568" s="4"/>
      <c r="DF568" s="4"/>
      <c r="DG568" s="4"/>
      <c r="DH568" s="4"/>
      <c r="DI568" s="4"/>
      <c r="DJ568" s="4"/>
      <c r="DK568" s="4"/>
      <c r="DL568" s="4"/>
      <c r="DM568" s="4"/>
      <c r="DN568" s="4"/>
      <c r="DO568" s="4"/>
      <c r="DP568" s="4"/>
      <c r="DQ568" s="4"/>
      <c r="DR568" s="4"/>
      <c r="DS568" s="4"/>
      <c r="DT568" s="4"/>
      <c r="DU568" s="4"/>
      <c r="DV568" s="4"/>
      <c r="DW568" s="4"/>
      <c r="DX568" s="4"/>
      <c r="DY568" s="4"/>
      <c r="DZ568" s="4"/>
      <c r="EA568" s="4"/>
      <c r="EB568" s="4"/>
      <c r="EC568" s="4"/>
      <c r="ED568" s="4"/>
      <c r="EE568" s="4"/>
      <c r="EF568" s="4"/>
      <c r="EG568" s="4"/>
      <c r="EH568" s="4"/>
      <c r="EI568" s="4"/>
      <c r="EJ568" s="4"/>
      <c r="EK568" s="4"/>
      <c r="EL568" s="4"/>
      <c r="EM568" s="4"/>
      <c r="EN568" s="4"/>
      <c r="EO568" s="4"/>
      <c r="EP568" s="4"/>
      <c r="EQ568" s="4"/>
      <c r="ER568" s="4"/>
      <c r="ES568" s="4"/>
      <c r="ET568" s="4"/>
      <c r="EU568" s="4"/>
      <c r="EV568" s="4"/>
      <c r="EW568" s="4"/>
      <c r="EX568" s="4"/>
      <c r="EY568" s="4"/>
      <c r="EZ568" s="4"/>
      <c r="FA568" s="4"/>
      <c r="FB568" s="4"/>
      <c r="FC568" s="4"/>
    </row>
    <row r="569" spans="1:159" ht="15" customHeight="1">
      <c r="A569" s="6">
        <v>8</v>
      </c>
      <c r="B569" s="41" t="str">
        <f>VLOOKUP(Ruimtestaat[[#This Row],[Code]],Locaties[[Code]:[Locatie]],2,FALSE)</f>
        <v>Het Heerenlanden</v>
      </c>
      <c r="C569" s="41" t="str">
        <f>VLOOKUP(Ruimtestaat[[#This Row],[Code]],Locaties[#All],3,FALSE)</f>
        <v>Eksterlaan 48</v>
      </c>
      <c r="D569" s="41" t="str">
        <f>VLOOKUP(Ruimtestaat[[#This Row],[Code]],Locaties[#All],4,FALSE)</f>
        <v>Leerdam</v>
      </c>
      <c r="E569" s="42" t="s">
        <v>564</v>
      </c>
      <c r="F569" s="6" t="s">
        <v>121</v>
      </c>
      <c r="G569" s="126" t="s">
        <v>566</v>
      </c>
      <c r="H569" s="42" t="s">
        <v>511</v>
      </c>
      <c r="I569" s="6">
        <v>20</v>
      </c>
      <c r="J569" s="42" t="str">
        <f>VLOOKUP(Ruimtestaat[[#This Row],[Ruimte code]],Ruimtegroepen[[#All],[Code]:[Ruimte omschrijving]],2,FALSE)</f>
        <v>Niet in Onderhoud</v>
      </c>
      <c r="L569" s="6"/>
      <c r="M569" s="124"/>
      <c r="N569" s="125">
        <v>6.9</v>
      </c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  <c r="BO569" s="4"/>
      <c r="BP569" s="4"/>
      <c r="BQ569" s="4"/>
      <c r="BR569" s="4"/>
      <c r="BS569" s="4"/>
      <c r="BT569" s="4"/>
      <c r="BU569" s="4"/>
      <c r="BV569" s="4"/>
      <c r="BW569" s="4"/>
      <c r="BX569" s="4"/>
      <c r="BY569" s="4"/>
      <c r="BZ569" s="4"/>
      <c r="CA569" s="4"/>
      <c r="CB569" s="4"/>
      <c r="CC569" s="4"/>
      <c r="CD569" s="4"/>
      <c r="CE569" s="4"/>
      <c r="CF569" s="4"/>
      <c r="CG569" s="4"/>
      <c r="CH569" s="4"/>
      <c r="CI569" s="4"/>
      <c r="CJ569" s="4"/>
      <c r="CK569" s="4"/>
      <c r="CL569" s="4"/>
      <c r="CM569" s="4"/>
      <c r="CN569" s="4"/>
      <c r="CO569" s="4"/>
      <c r="CP569" s="4"/>
      <c r="CQ569" s="4"/>
      <c r="CR569" s="4"/>
      <c r="CS569" s="4"/>
      <c r="CT569" s="4"/>
      <c r="CU569" s="4"/>
      <c r="CV569" s="4"/>
      <c r="CW569" s="4"/>
      <c r="CX569" s="4"/>
      <c r="CY569" s="4"/>
      <c r="CZ569" s="4"/>
      <c r="DA569" s="4"/>
      <c r="DB569" s="4"/>
      <c r="DC569" s="4"/>
      <c r="DD569" s="4"/>
      <c r="DE569" s="4"/>
      <c r="DF569" s="4"/>
      <c r="DG569" s="4"/>
      <c r="DH569" s="4"/>
      <c r="DI569" s="4"/>
      <c r="DJ569" s="4"/>
      <c r="DK569" s="4"/>
      <c r="DL569" s="4"/>
      <c r="DM569" s="4"/>
      <c r="DN569" s="4"/>
      <c r="DO569" s="4"/>
      <c r="DP569" s="4"/>
      <c r="DQ569" s="4"/>
      <c r="DR569" s="4"/>
      <c r="DS569" s="4"/>
      <c r="DT569" s="4"/>
      <c r="DU569" s="4"/>
      <c r="DV569" s="4"/>
      <c r="DW569" s="4"/>
      <c r="DX569" s="4"/>
      <c r="DY569" s="4"/>
      <c r="DZ569" s="4"/>
      <c r="EA569" s="4"/>
      <c r="EB569" s="4"/>
      <c r="EC569" s="4"/>
      <c r="ED569" s="4"/>
      <c r="EE569" s="4"/>
      <c r="EF569" s="4"/>
      <c r="EG569" s="4"/>
      <c r="EH569" s="4"/>
      <c r="EI569" s="4"/>
      <c r="EJ569" s="4"/>
      <c r="EK569" s="4"/>
      <c r="EL569" s="4"/>
      <c r="EM569" s="4"/>
      <c r="EN569" s="4"/>
      <c r="EO569" s="4"/>
      <c r="EP569" s="4"/>
      <c r="EQ569" s="4"/>
      <c r="ER569" s="4"/>
      <c r="ES569" s="4"/>
      <c r="ET569" s="4"/>
      <c r="EU569" s="4"/>
      <c r="EV569" s="4"/>
      <c r="EW569" s="4"/>
      <c r="EX569" s="4"/>
      <c r="EY569" s="4"/>
      <c r="EZ569" s="4"/>
      <c r="FA569" s="4"/>
      <c r="FB569" s="4"/>
      <c r="FC569" s="4"/>
    </row>
    <row r="570" spans="1:159" ht="15" customHeight="1">
      <c r="A570" s="6">
        <v>8</v>
      </c>
      <c r="B570" s="41" t="str">
        <f>VLOOKUP(Ruimtestaat[[#This Row],[Code]],Locaties[[Code]:[Locatie]],2,FALSE)</f>
        <v>Het Heerenlanden</v>
      </c>
      <c r="C570" s="41" t="str">
        <f>VLOOKUP(Ruimtestaat[[#This Row],[Code]],Locaties[#All],3,FALSE)</f>
        <v>Eksterlaan 48</v>
      </c>
      <c r="D570" s="41" t="str">
        <f>VLOOKUP(Ruimtestaat[[#This Row],[Code]],Locaties[#All],4,FALSE)</f>
        <v>Leerdam</v>
      </c>
      <c r="E570" s="42" t="s">
        <v>564</v>
      </c>
      <c r="F570" s="6" t="s">
        <v>121</v>
      </c>
      <c r="G570" s="126" t="s">
        <v>567</v>
      </c>
      <c r="H570" s="42" t="s">
        <v>136</v>
      </c>
      <c r="I570" s="6">
        <v>2</v>
      </c>
      <c r="J570" s="42" t="str">
        <f>VLOOKUP(Ruimtestaat[[#This Row],[Ruimte code]],Ruimtegroepen[[#All],[Code]:[Ruimte omschrijving]],2,FALSE)</f>
        <v>Kantoren</v>
      </c>
      <c r="K570" s="6" t="s">
        <v>20</v>
      </c>
      <c r="L570" s="6" t="s">
        <v>29</v>
      </c>
      <c r="M570" s="124">
        <v>20.5</v>
      </c>
      <c r="N570" s="125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  <c r="BO570" s="4"/>
      <c r="BP570" s="4"/>
      <c r="BQ570" s="4"/>
      <c r="BR570" s="4"/>
      <c r="BS570" s="4"/>
      <c r="BT570" s="4"/>
      <c r="BU570" s="4"/>
      <c r="BV570" s="4"/>
      <c r="BW570" s="4"/>
      <c r="BX570" s="4"/>
      <c r="BY570" s="4"/>
      <c r="BZ570" s="4"/>
      <c r="CA570" s="4"/>
      <c r="CB570" s="4"/>
      <c r="CC570" s="4"/>
      <c r="CD570" s="4"/>
      <c r="CE570" s="4"/>
      <c r="CF570" s="4"/>
      <c r="CG570" s="4"/>
      <c r="CH570" s="4"/>
      <c r="CI570" s="4"/>
      <c r="CJ570" s="4"/>
      <c r="CK570" s="4"/>
      <c r="CL570" s="4"/>
      <c r="CM570" s="4"/>
      <c r="CN570" s="4"/>
      <c r="CO570" s="4"/>
      <c r="CP570" s="4"/>
      <c r="CQ570" s="4"/>
      <c r="CR570" s="4"/>
      <c r="CS570" s="4"/>
      <c r="CT570" s="4"/>
      <c r="CU570" s="4"/>
      <c r="CV570" s="4"/>
      <c r="CW570" s="4"/>
      <c r="CX570" s="4"/>
      <c r="CY570" s="4"/>
      <c r="CZ570" s="4"/>
      <c r="DA570" s="4"/>
      <c r="DB570" s="4"/>
      <c r="DC570" s="4"/>
      <c r="DD570" s="4"/>
      <c r="DE570" s="4"/>
      <c r="DF570" s="4"/>
      <c r="DG570" s="4"/>
      <c r="DH570" s="4"/>
      <c r="DI570" s="4"/>
      <c r="DJ570" s="4"/>
      <c r="DK570" s="4"/>
      <c r="DL570" s="4"/>
      <c r="DM570" s="4"/>
      <c r="DN570" s="4"/>
      <c r="DO570" s="4"/>
      <c r="DP570" s="4"/>
      <c r="DQ570" s="4"/>
      <c r="DR570" s="4"/>
      <c r="DS570" s="4"/>
      <c r="DT570" s="4"/>
      <c r="DU570" s="4"/>
      <c r="DV570" s="4"/>
      <c r="DW570" s="4"/>
      <c r="DX570" s="4"/>
      <c r="DY570" s="4"/>
      <c r="DZ570" s="4"/>
      <c r="EA570" s="4"/>
      <c r="EB570" s="4"/>
      <c r="EC570" s="4"/>
      <c r="ED570" s="4"/>
      <c r="EE570" s="4"/>
      <c r="EF570" s="4"/>
      <c r="EG570" s="4"/>
      <c r="EH570" s="4"/>
      <c r="EI570" s="4"/>
      <c r="EJ570" s="4"/>
      <c r="EK570" s="4"/>
      <c r="EL570" s="4"/>
      <c r="EM570" s="4"/>
      <c r="EN570" s="4"/>
      <c r="EO570" s="4"/>
      <c r="EP570" s="4"/>
      <c r="EQ570" s="4"/>
      <c r="ER570" s="4"/>
      <c r="ES570" s="4"/>
      <c r="ET570" s="4"/>
      <c r="EU570" s="4"/>
      <c r="EV570" s="4"/>
      <c r="EW570" s="4"/>
      <c r="EX570" s="4"/>
      <c r="EY570" s="4"/>
      <c r="EZ570" s="4"/>
      <c r="FA570" s="4"/>
      <c r="FB570" s="4"/>
      <c r="FC570" s="4"/>
    </row>
    <row r="571" spans="1:159" ht="15" customHeight="1">
      <c r="A571" s="6">
        <v>8</v>
      </c>
      <c r="B571" s="41" t="str">
        <f>VLOOKUP(Ruimtestaat[[#This Row],[Code]],Locaties[[Code]:[Locatie]],2,FALSE)</f>
        <v>Het Heerenlanden</v>
      </c>
      <c r="C571" s="41" t="str">
        <f>VLOOKUP(Ruimtestaat[[#This Row],[Code]],Locaties[#All],3,FALSE)</f>
        <v>Eksterlaan 48</v>
      </c>
      <c r="D571" s="41" t="str">
        <f>VLOOKUP(Ruimtestaat[[#This Row],[Code]],Locaties[#All],4,FALSE)</f>
        <v>Leerdam</v>
      </c>
      <c r="E571" s="42" t="s">
        <v>564</v>
      </c>
      <c r="F571" s="6" t="s">
        <v>121</v>
      </c>
      <c r="G571" s="126">
        <v>5</v>
      </c>
      <c r="H571" s="42" t="s">
        <v>294</v>
      </c>
      <c r="I571" s="6">
        <v>5</v>
      </c>
      <c r="J571" s="42" t="str">
        <f>VLOOKUP(Ruimtestaat[[#This Row],[Ruimte code]],Ruimtegroepen[[#All],[Code]:[Ruimte omschrijving]],2,FALSE)</f>
        <v>Sanitair</v>
      </c>
      <c r="K571" s="6" t="s">
        <v>19</v>
      </c>
      <c r="L571" s="6" t="s">
        <v>225</v>
      </c>
      <c r="M571" s="124">
        <v>5.0999999999999996</v>
      </c>
      <c r="N571" s="125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  <c r="BO571" s="4"/>
      <c r="BP571" s="4"/>
      <c r="BQ571" s="4"/>
      <c r="BR571" s="4"/>
      <c r="BS571" s="4"/>
      <c r="BT571" s="4"/>
      <c r="BU571" s="4"/>
      <c r="BV571" s="4"/>
      <c r="BW571" s="4"/>
      <c r="BX571" s="4"/>
      <c r="BY571" s="4"/>
      <c r="BZ571" s="4"/>
      <c r="CA571" s="4"/>
      <c r="CB571" s="4"/>
      <c r="CC571" s="4"/>
      <c r="CD571" s="4"/>
      <c r="CE571" s="4"/>
      <c r="CF571" s="4"/>
      <c r="CG571" s="4"/>
      <c r="CH571" s="4"/>
      <c r="CI571" s="4"/>
      <c r="CJ571" s="4"/>
      <c r="CK571" s="4"/>
      <c r="CL571" s="4"/>
      <c r="CM571" s="4"/>
      <c r="CN571" s="4"/>
      <c r="CO571" s="4"/>
      <c r="CP571" s="4"/>
      <c r="CQ571" s="4"/>
      <c r="CR571" s="4"/>
      <c r="CS571" s="4"/>
      <c r="CT571" s="4"/>
      <c r="CU571" s="4"/>
      <c r="CV571" s="4"/>
      <c r="CW571" s="4"/>
      <c r="CX571" s="4"/>
      <c r="CY571" s="4"/>
      <c r="CZ571" s="4"/>
      <c r="DA571" s="4"/>
      <c r="DB571" s="4"/>
      <c r="DC571" s="4"/>
      <c r="DD571" s="4"/>
      <c r="DE571" s="4"/>
      <c r="DF571" s="4"/>
      <c r="DG571" s="4"/>
      <c r="DH571" s="4"/>
      <c r="DI571" s="4"/>
      <c r="DJ571" s="4"/>
      <c r="DK571" s="4"/>
      <c r="DL571" s="4"/>
      <c r="DM571" s="4"/>
      <c r="DN571" s="4"/>
      <c r="DO571" s="4"/>
      <c r="DP571" s="4"/>
      <c r="DQ571" s="4"/>
      <c r="DR571" s="4"/>
      <c r="DS571" s="4"/>
      <c r="DT571" s="4"/>
      <c r="DU571" s="4"/>
      <c r="DV571" s="4"/>
      <c r="DW571" s="4"/>
      <c r="DX571" s="4"/>
      <c r="DY571" s="4"/>
      <c r="DZ571" s="4"/>
      <c r="EA571" s="4"/>
      <c r="EB571" s="4"/>
      <c r="EC571" s="4"/>
      <c r="ED571" s="4"/>
      <c r="EE571" s="4"/>
      <c r="EF571" s="4"/>
      <c r="EG571" s="4"/>
      <c r="EH571" s="4"/>
      <c r="EI571" s="4"/>
      <c r="EJ571" s="4"/>
      <c r="EK571" s="4"/>
      <c r="EL571" s="4"/>
      <c r="EM571" s="4"/>
      <c r="EN571" s="4"/>
      <c r="EO571" s="4"/>
      <c r="EP571" s="4"/>
      <c r="EQ571" s="4"/>
      <c r="ER571" s="4"/>
      <c r="ES571" s="4"/>
      <c r="ET571" s="4"/>
      <c r="EU571" s="4"/>
      <c r="EV571" s="4"/>
      <c r="EW571" s="4"/>
      <c r="EX571" s="4"/>
      <c r="EY571" s="4"/>
      <c r="EZ571" s="4"/>
      <c r="FA571" s="4"/>
      <c r="FB571" s="4"/>
      <c r="FC571" s="4"/>
    </row>
    <row r="572" spans="1:159" ht="15" customHeight="1">
      <c r="A572" s="6">
        <v>8</v>
      </c>
      <c r="B572" s="41" t="str">
        <f>VLOOKUP(Ruimtestaat[[#This Row],[Code]],Locaties[[Code]:[Locatie]],2,FALSE)</f>
        <v>Het Heerenlanden</v>
      </c>
      <c r="C572" s="41" t="str">
        <f>VLOOKUP(Ruimtestaat[[#This Row],[Code]],Locaties[#All],3,FALSE)</f>
        <v>Eksterlaan 48</v>
      </c>
      <c r="D572" s="41" t="str">
        <f>VLOOKUP(Ruimtestaat[[#This Row],[Code]],Locaties[#All],4,FALSE)</f>
        <v>Leerdam</v>
      </c>
      <c r="E572" s="42" t="s">
        <v>564</v>
      </c>
      <c r="F572" s="6" t="s">
        <v>121</v>
      </c>
      <c r="G572" s="126">
        <v>6</v>
      </c>
      <c r="H572" s="42" t="s">
        <v>302</v>
      </c>
      <c r="I572" s="6">
        <v>20</v>
      </c>
      <c r="J572" s="42" t="str">
        <f>VLOOKUP(Ruimtestaat[[#This Row],[Ruimte code]],Ruimtegroepen[[#All],[Code]:[Ruimte omschrijving]],2,FALSE)</f>
        <v>Niet in Onderhoud</v>
      </c>
      <c r="L572" s="6"/>
      <c r="M572" s="124"/>
      <c r="N572" s="125">
        <v>3.2</v>
      </c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  <c r="BO572" s="4"/>
      <c r="BP572" s="4"/>
      <c r="BQ572" s="4"/>
      <c r="BR572" s="4"/>
      <c r="BS572" s="4"/>
      <c r="BT572" s="4"/>
      <c r="BU572" s="4"/>
      <c r="BV572" s="4"/>
      <c r="BW572" s="4"/>
      <c r="BX572" s="4"/>
      <c r="BY572" s="4"/>
      <c r="BZ572" s="4"/>
      <c r="CA572" s="4"/>
      <c r="CB572" s="4"/>
      <c r="CC572" s="4"/>
      <c r="CD572" s="4"/>
      <c r="CE572" s="4"/>
      <c r="CF572" s="4"/>
      <c r="CG572" s="4"/>
      <c r="CH572" s="4"/>
      <c r="CI572" s="4"/>
      <c r="CJ572" s="4"/>
      <c r="CK572" s="4"/>
      <c r="CL572" s="4"/>
      <c r="CM572" s="4"/>
      <c r="CN572" s="4"/>
      <c r="CO572" s="4"/>
      <c r="CP572" s="4"/>
      <c r="CQ572" s="4"/>
      <c r="CR572" s="4"/>
      <c r="CS572" s="4"/>
      <c r="CT572" s="4"/>
      <c r="CU572" s="4"/>
      <c r="CV572" s="4"/>
      <c r="CW572" s="4"/>
      <c r="CX572" s="4"/>
      <c r="CY572" s="4"/>
      <c r="CZ572" s="4"/>
      <c r="DA572" s="4"/>
      <c r="DB572" s="4"/>
      <c r="DC572" s="4"/>
      <c r="DD572" s="4"/>
      <c r="DE572" s="4"/>
      <c r="DF572" s="4"/>
      <c r="DG572" s="4"/>
      <c r="DH572" s="4"/>
      <c r="DI572" s="4"/>
      <c r="DJ572" s="4"/>
      <c r="DK572" s="4"/>
      <c r="DL572" s="4"/>
      <c r="DM572" s="4"/>
      <c r="DN572" s="4"/>
      <c r="DO572" s="4"/>
      <c r="DP572" s="4"/>
      <c r="DQ572" s="4"/>
      <c r="DR572" s="4"/>
      <c r="DS572" s="4"/>
      <c r="DT572" s="4"/>
      <c r="DU572" s="4"/>
      <c r="DV572" s="4"/>
      <c r="DW572" s="4"/>
      <c r="DX572" s="4"/>
      <c r="DY572" s="4"/>
      <c r="DZ572" s="4"/>
      <c r="EA572" s="4"/>
      <c r="EB572" s="4"/>
      <c r="EC572" s="4"/>
      <c r="ED572" s="4"/>
      <c r="EE572" s="4"/>
      <c r="EF572" s="4"/>
      <c r="EG572" s="4"/>
      <c r="EH572" s="4"/>
      <c r="EI572" s="4"/>
      <c r="EJ572" s="4"/>
      <c r="EK572" s="4"/>
      <c r="EL572" s="4"/>
      <c r="EM572" s="4"/>
      <c r="EN572" s="4"/>
      <c r="EO572" s="4"/>
      <c r="EP572" s="4"/>
      <c r="EQ572" s="4"/>
      <c r="ER572" s="4"/>
      <c r="ES572" s="4"/>
      <c r="ET572" s="4"/>
      <c r="EU572" s="4"/>
      <c r="EV572" s="4"/>
      <c r="EW572" s="4"/>
      <c r="EX572" s="4"/>
      <c r="EY572" s="4"/>
      <c r="EZ572" s="4"/>
      <c r="FA572" s="4"/>
      <c r="FB572" s="4"/>
      <c r="FC572" s="4"/>
    </row>
    <row r="573" spans="1:159" ht="15" customHeight="1">
      <c r="A573" s="6">
        <v>8</v>
      </c>
      <c r="B573" s="41" t="str">
        <f>VLOOKUP(Ruimtestaat[[#This Row],[Code]],Locaties[[Code]:[Locatie]],2,FALSE)</f>
        <v>Het Heerenlanden</v>
      </c>
      <c r="C573" s="41" t="str">
        <f>VLOOKUP(Ruimtestaat[[#This Row],[Code]],Locaties[#All],3,FALSE)</f>
        <v>Eksterlaan 48</v>
      </c>
      <c r="D573" s="41" t="str">
        <f>VLOOKUP(Ruimtestaat[[#This Row],[Code]],Locaties[#All],4,FALSE)</f>
        <v>Leerdam</v>
      </c>
      <c r="E573" s="42" t="s">
        <v>564</v>
      </c>
      <c r="F573" s="6" t="s">
        <v>121</v>
      </c>
      <c r="G573" s="126">
        <v>7</v>
      </c>
      <c r="H573" s="42" t="s">
        <v>179</v>
      </c>
      <c r="I573" s="6">
        <v>16</v>
      </c>
      <c r="J573" s="42" t="str">
        <f>VLOOKUP(Ruimtestaat[[#This Row],[Ruimte code]],Ruimtegroepen[[#All],[Code]:[Ruimte omschrijving]],2,FALSE)</f>
        <v>Leslokalen</v>
      </c>
      <c r="K573" s="6" t="s">
        <v>18</v>
      </c>
      <c r="L573" s="6" t="s">
        <v>124</v>
      </c>
      <c r="M573" s="124">
        <v>67</v>
      </c>
      <c r="N573" s="125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  <c r="BO573" s="4"/>
      <c r="BP573" s="4"/>
      <c r="BQ573" s="4"/>
      <c r="BR573" s="4"/>
      <c r="BS573" s="4"/>
      <c r="BT573" s="4"/>
      <c r="BU573" s="4"/>
      <c r="BV573" s="4"/>
      <c r="BW573" s="4"/>
      <c r="BX573" s="4"/>
      <c r="BY573" s="4"/>
      <c r="BZ573" s="4"/>
      <c r="CA573" s="4"/>
      <c r="CB573" s="4"/>
      <c r="CC573" s="4"/>
      <c r="CD573" s="4"/>
      <c r="CE573" s="4"/>
      <c r="CF573" s="4"/>
      <c r="CG573" s="4"/>
      <c r="CH573" s="4"/>
      <c r="CI573" s="4"/>
      <c r="CJ573" s="4"/>
      <c r="CK573" s="4"/>
      <c r="CL573" s="4"/>
      <c r="CM573" s="4"/>
      <c r="CN573" s="4"/>
      <c r="CO573" s="4"/>
      <c r="CP573" s="4"/>
      <c r="CQ573" s="4"/>
      <c r="CR573" s="4"/>
      <c r="CS573" s="4"/>
      <c r="CT573" s="4"/>
      <c r="CU573" s="4"/>
      <c r="CV573" s="4"/>
      <c r="CW573" s="4"/>
      <c r="CX573" s="4"/>
      <c r="CY573" s="4"/>
      <c r="CZ573" s="4"/>
      <c r="DA573" s="4"/>
      <c r="DB573" s="4"/>
      <c r="DC573" s="4"/>
      <c r="DD573" s="4"/>
      <c r="DE573" s="4"/>
      <c r="DF573" s="4"/>
      <c r="DG573" s="4"/>
      <c r="DH573" s="4"/>
      <c r="DI573" s="4"/>
      <c r="DJ573" s="4"/>
      <c r="DK573" s="4"/>
      <c r="DL573" s="4"/>
      <c r="DM573" s="4"/>
      <c r="DN573" s="4"/>
      <c r="DO573" s="4"/>
      <c r="DP573" s="4"/>
      <c r="DQ573" s="4"/>
      <c r="DR573" s="4"/>
      <c r="DS573" s="4"/>
      <c r="DT573" s="4"/>
      <c r="DU573" s="4"/>
      <c r="DV573" s="4"/>
      <c r="DW573" s="4"/>
      <c r="DX573" s="4"/>
      <c r="DY573" s="4"/>
      <c r="DZ573" s="4"/>
      <c r="EA573" s="4"/>
      <c r="EB573" s="4"/>
      <c r="EC573" s="4"/>
      <c r="ED573" s="4"/>
      <c r="EE573" s="4"/>
      <c r="EF573" s="4"/>
      <c r="EG573" s="4"/>
      <c r="EH573" s="4"/>
      <c r="EI573" s="4"/>
      <c r="EJ573" s="4"/>
      <c r="EK573" s="4"/>
      <c r="EL573" s="4"/>
      <c r="EM573" s="4"/>
      <c r="EN573" s="4"/>
      <c r="EO573" s="4"/>
      <c r="EP573" s="4"/>
      <c r="EQ573" s="4"/>
      <c r="ER573" s="4"/>
      <c r="ES573" s="4"/>
      <c r="ET573" s="4"/>
      <c r="EU573" s="4"/>
      <c r="EV573" s="4"/>
      <c r="EW573" s="4"/>
      <c r="EX573" s="4"/>
      <c r="EY573" s="4"/>
      <c r="EZ573" s="4"/>
      <c r="FA573" s="4"/>
      <c r="FB573" s="4"/>
      <c r="FC573" s="4"/>
    </row>
    <row r="574" spans="1:159" ht="15" customHeight="1">
      <c r="A574" s="6">
        <v>8</v>
      </c>
      <c r="B574" s="41" t="str">
        <f>VLOOKUP(Ruimtestaat[[#This Row],[Code]],Locaties[[Code]:[Locatie]],2,FALSE)</f>
        <v>Het Heerenlanden</v>
      </c>
      <c r="C574" s="41" t="str">
        <f>VLOOKUP(Ruimtestaat[[#This Row],[Code]],Locaties[#All],3,FALSE)</f>
        <v>Eksterlaan 48</v>
      </c>
      <c r="D574" s="41" t="str">
        <f>VLOOKUP(Ruimtestaat[[#This Row],[Code]],Locaties[#All],4,FALSE)</f>
        <v>Leerdam</v>
      </c>
      <c r="E574" s="42" t="s">
        <v>564</v>
      </c>
      <c r="F574" s="6" t="s">
        <v>121</v>
      </c>
      <c r="G574" s="126" t="s">
        <v>392</v>
      </c>
      <c r="H574" s="42" t="s">
        <v>276</v>
      </c>
      <c r="I574" s="6">
        <v>16</v>
      </c>
      <c r="J574" s="42" t="str">
        <f>VLOOKUP(Ruimtestaat[[#This Row],[Ruimte code]],Ruimtegroepen[[#All],[Code]:[Ruimte omschrijving]],2,FALSE)</f>
        <v>Leslokalen</v>
      </c>
      <c r="K574" s="6" t="s">
        <v>18</v>
      </c>
      <c r="L574" s="6" t="s">
        <v>124</v>
      </c>
      <c r="M574" s="124">
        <v>66.099999999999994</v>
      </c>
      <c r="N574" s="125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  <c r="BO574" s="4"/>
      <c r="BP574" s="4"/>
      <c r="BQ574" s="4"/>
      <c r="BR574" s="4"/>
      <c r="BS574" s="4"/>
      <c r="BT574" s="4"/>
      <c r="BU574" s="4"/>
      <c r="BV574" s="4"/>
      <c r="BW574" s="4"/>
      <c r="BX574" s="4"/>
      <c r="BY574" s="4"/>
      <c r="BZ574" s="4"/>
      <c r="CA574" s="4"/>
      <c r="CB574" s="4"/>
      <c r="CC574" s="4"/>
      <c r="CD574" s="4"/>
      <c r="CE574" s="4"/>
      <c r="CF574" s="4"/>
      <c r="CG574" s="4"/>
      <c r="CH574" s="4"/>
      <c r="CI574" s="4"/>
      <c r="CJ574" s="4"/>
      <c r="CK574" s="4"/>
      <c r="CL574" s="4"/>
      <c r="CM574" s="4"/>
      <c r="CN574" s="4"/>
      <c r="CO574" s="4"/>
      <c r="CP574" s="4"/>
      <c r="CQ574" s="4"/>
      <c r="CR574" s="4"/>
      <c r="CS574" s="4"/>
      <c r="CT574" s="4"/>
      <c r="CU574" s="4"/>
      <c r="CV574" s="4"/>
      <c r="CW574" s="4"/>
      <c r="CX574" s="4"/>
      <c r="CY574" s="4"/>
      <c r="CZ574" s="4"/>
      <c r="DA574" s="4"/>
      <c r="DB574" s="4"/>
      <c r="DC574" s="4"/>
      <c r="DD574" s="4"/>
      <c r="DE574" s="4"/>
      <c r="DF574" s="4"/>
      <c r="DG574" s="4"/>
      <c r="DH574" s="4"/>
      <c r="DI574" s="4"/>
      <c r="DJ574" s="4"/>
      <c r="DK574" s="4"/>
      <c r="DL574" s="4"/>
      <c r="DM574" s="4"/>
      <c r="DN574" s="4"/>
      <c r="DO574" s="4"/>
      <c r="DP574" s="4"/>
      <c r="DQ574" s="4"/>
      <c r="DR574" s="4"/>
      <c r="DS574" s="4"/>
      <c r="DT574" s="4"/>
      <c r="DU574" s="4"/>
      <c r="DV574" s="4"/>
      <c r="DW574" s="4"/>
      <c r="DX574" s="4"/>
      <c r="DY574" s="4"/>
      <c r="DZ574" s="4"/>
      <c r="EA574" s="4"/>
      <c r="EB574" s="4"/>
      <c r="EC574" s="4"/>
      <c r="ED574" s="4"/>
      <c r="EE574" s="4"/>
      <c r="EF574" s="4"/>
      <c r="EG574" s="4"/>
      <c r="EH574" s="4"/>
      <c r="EI574" s="4"/>
      <c r="EJ574" s="4"/>
      <c r="EK574" s="4"/>
      <c r="EL574" s="4"/>
      <c r="EM574" s="4"/>
      <c r="EN574" s="4"/>
      <c r="EO574" s="4"/>
      <c r="EP574" s="4"/>
      <c r="EQ574" s="4"/>
      <c r="ER574" s="4"/>
      <c r="ES574" s="4"/>
      <c r="ET574" s="4"/>
      <c r="EU574" s="4"/>
      <c r="EV574" s="4"/>
      <c r="EW574" s="4"/>
      <c r="EX574" s="4"/>
      <c r="EY574" s="4"/>
      <c r="EZ574" s="4"/>
      <c r="FA574" s="4"/>
      <c r="FB574" s="4"/>
      <c r="FC574" s="4"/>
    </row>
    <row r="575" spans="1:159" ht="15" customHeight="1">
      <c r="A575" s="6">
        <v>8</v>
      </c>
      <c r="B575" s="41" t="str">
        <f>VLOOKUP(Ruimtestaat[[#This Row],[Code]],Locaties[[Code]:[Locatie]],2,FALSE)</f>
        <v>Het Heerenlanden</v>
      </c>
      <c r="C575" s="41" t="str">
        <f>VLOOKUP(Ruimtestaat[[#This Row],[Code]],Locaties[#All],3,FALSE)</f>
        <v>Eksterlaan 48</v>
      </c>
      <c r="D575" s="41" t="str">
        <f>VLOOKUP(Ruimtestaat[[#This Row],[Code]],Locaties[#All],4,FALSE)</f>
        <v>Leerdam</v>
      </c>
      <c r="E575" s="42" t="s">
        <v>564</v>
      </c>
      <c r="F575" s="6" t="s">
        <v>121</v>
      </c>
      <c r="G575" s="126" t="s">
        <v>393</v>
      </c>
      <c r="H575" s="42" t="s">
        <v>276</v>
      </c>
      <c r="I575" s="6">
        <v>16</v>
      </c>
      <c r="J575" s="42" t="str">
        <f>VLOOKUP(Ruimtestaat[[#This Row],[Ruimte code]],Ruimtegroepen[[#All],[Code]:[Ruimte omschrijving]],2,FALSE)</f>
        <v>Leslokalen</v>
      </c>
      <c r="K575" s="6" t="s">
        <v>18</v>
      </c>
      <c r="L575" s="6" t="s">
        <v>124</v>
      </c>
      <c r="M575" s="124">
        <v>79.3</v>
      </c>
      <c r="N575" s="125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  <c r="BO575" s="4"/>
      <c r="BP575" s="4"/>
      <c r="BQ575" s="4"/>
      <c r="BR575" s="4"/>
      <c r="BS575" s="4"/>
      <c r="BT575" s="4"/>
      <c r="BU575" s="4"/>
      <c r="BV575" s="4"/>
      <c r="BW575" s="4"/>
      <c r="BX575" s="4"/>
      <c r="BY575" s="4"/>
      <c r="BZ575" s="4"/>
      <c r="CA575" s="4"/>
      <c r="CB575" s="4"/>
      <c r="CC575" s="4"/>
      <c r="CD575" s="4"/>
      <c r="CE575" s="4"/>
      <c r="CF575" s="4"/>
      <c r="CG575" s="4"/>
      <c r="CH575" s="4"/>
      <c r="CI575" s="4"/>
      <c r="CJ575" s="4"/>
      <c r="CK575" s="4"/>
      <c r="CL575" s="4"/>
      <c r="CM575" s="4"/>
      <c r="CN575" s="4"/>
      <c r="CO575" s="4"/>
      <c r="CP575" s="4"/>
      <c r="CQ575" s="4"/>
      <c r="CR575" s="4"/>
      <c r="CS575" s="4"/>
      <c r="CT575" s="4"/>
      <c r="CU575" s="4"/>
      <c r="CV575" s="4"/>
      <c r="CW575" s="4"/>
      <c r="CX575" s="4"/>
      <c r="CY575" s="4"/>
      <c r="CZ575" s="4"/>
      <c r="DA575" s="4"/>
      <c r="DB575" s="4"/>
      <c r="DC575" s="4"/>
      <c r="DD575" s="4"/>
      <c r="DE575" s="4"/>
      <c r="DF575" s="4"/>
      <c r="DG575" s="4"/>
      <c r="DH575" s="4"/>
      <c r="DI575" s="4"/>
      <c r="DJ575" s="4"/>
      <c r="DK575" s="4"/>
      <c r="DL575" s="4"/>
      <c r="DM575" s="4"/>
      <c r="DN575" s="4"/>
      <c r="DO575" s="4"/>
      <c r="DP575" s="4"/>
      <c r="DQ575" s="4"/>
      <c r="DR575" s="4"/>
      <c r="DS575" s="4"/>
      <c r="DT575" s="4"/>
      <c r="DU575" s="4"/>
      <c r="DV575" s="4"/>
      <c r="DW575" s="4"/>
      <c r="DX575" s="4"/>
      <c r="DY575" s="4"/>
      <c r="DZ575" s="4"/>
      <c r="EA575" s="4"/>
      <c r="EB575" s="4"/>
      <c r="EC575" s="4"/>
      <c r="ED575" s="4"/>
      <c r="EE575" s="4"/>
      <c r="EF575" s="4"/>
      <c r="EG575" s="4"/>
      <c r="EH575" s="4"/>
      <c r="EI575" s="4"/>
      <c r="EJ575" s="4"/>
      <c r="EK575" s="4"/>
      <c r="EL575" s="4"/>
      <c r="EM575" s="4"/>
      <c r="EN575" s="4"/>
      <c r="EO575" s="4"/>
      <c r="EP575" s="4"/>
      <c r="EQ575" s="4"/>
      <c r="ER575" s="4"/>
      <c r="ES575" s="4"/>
      <c r="ET575" s="4"/>
      <c r="EU575" s="4"/>
      <c r="EV575" s="4"/>
      <c r="EW575" s="4"/>
      <c r="EX575" s="4"/>
      <c r="EY575" s="4"/>
      <c r="EZ575" s="4"/>
      <c r="FA575" s="4"/>
      <c r="FB575" s="4"/>
      <c r="FC575" s="4"/>
    </row>
    <row r="576" spans="1:159" ht="15" customHeight="1">
      <c r="A576" s="6">
        <v>8</v>
      </c>
      <c r="B576" s="41" t="str">
        <f>VLOOKUP(Ruimtestaat[[#This Row],[Code]],Locaties[[Code]:[Locatie]],2,FALSE)</f>
        <v>Het Heerenlanden</v>
      </c>
      <c r="C576" s="41" t="str">
        <f>VLOOKUP(Ruimtestaat[[#This Row],[Code]],Locaties[#All],3,FALSE)</f>
        <v>Eksterlaan 48</v>
      </c>
      <c r="D576" s="41" t="str">
        <f>VLOOKUP(Ruimtestaat[[#This Row],[Code]],Locaties[#All],4,FALSE)</f>
        <v>Leerdam</v>
      </c>
      <c r="E576" s="42" t="s">
        <v>568</v>
      </c>
      <c r="F576" s="6" t="s">
        <v>569</v>
      </c>
      <c r="G576" s="126">
        <v>-1</v>
      </c>
      <c r="H576" s="42" t="s">
        <v>569</v>
      </c>
      <c r="I576" s="6">
        <v>6</v>
      </c>
      <c r="J576" s="42" t="str">
        <f>VLOOKUP(Ruimtestaat[[#This Row],[Ruimte code]],Ruimtegroepen[[#All],[Code]:[Ruimte omschrijving]],2,FALSE)</f>
        <v>Gangen/hallen</v>
      </c>
      <c r="K576" s="6" t="s">
        <v>19</v>
      </c>
      <c r="L576" s="6" t="s">
        <v>28</v>
      </c>
      <c r="M576" s="124">
        <v>36.700000000000003</v>
      </c>
      <c r="N576" s="125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  <c r="BO576" s="4"/>
      <c r="BP576" s="4"/>
      <c r="BQ576" s="4"/>
      <c r="BR576" s="4"/>
      <c r="BS576" s="4"/>
      <c r="BT576" s="4"/>
      <c r="BU576" s="4"/>
      <c r="BV576" s="4"/>
      <c r="BW576" s="4"/>
      <c r="BX576" s="4"/>
      <c r="BY576" s="4"/>
      <c r="BZ576" s="4"/>
      <c r="CA576" s="4"/>
      <c r="CB576" s="4"/>
      <c r="CC576" s="4"/>
      <c r="CD576" s="4"/>
      <c r="CE576" s="4"/>
      <c r="CF576" s="4"/>
      <c r="CG576" s="4"/>
      <c r="CH576" s="4"/>
      <c r="CI576" s="4"/>
      <c r="CJ576" s="4"/>
      <c r="CK576" s="4"/>
      <c r="CL576" s="4"/>
      <c r="CM576" s="4"/>
      <c r="CN576" s="4"/>
      <c r="CO576" s="4"/>
      <c r="CP576" s="4"/>
      <c r="CQ576" s="4"/>
      <c r="CR576" s="4"/>
      <c r="CS576" s="4"/>
      <c r="CT576" s="4"/>
      <c r="CU576" s="4"/>
      <c r="CV576" s="4"/>
      <c r="CW576" s="4"/>
      <c r="CX576" s="4"/>
      <c r="CY576" s="4"/>
      <c r="CZ576" s="4"/>
      <c r="DA576" s="4"/>
      <c r="DB576" s="4"/>
      <c r="DC576" s="4"/>
      <c r="DD576" s="4"/>
      <c r="DE576" s="4"/>
      <c r="DF576" s="4"/>
      <c r="DG576" s="4"/>
      <c r="DH576" s="4"/>
      <c r="DI576" s="4"/>
      <c r="DJ576" s="4"/>
      <c r="DK576" s="4"/>
      <c r="DL576" s="4"/>
      <c r="DM576" s="4"/>
      <c r="DN576" s="4"/>
      <c r="DO576" s="4"/>
      <c r="DP576" s="4"/>
      <c r="DQ576" s="4"/>
      <c r="DR576" s="4"/>
      <c r="DS576" s="4"/>
      <c r="DT576" s="4"/>
      <c r="DU576" s="4"/>
      <c r="DV576" s="4"/>
      <c r="DW576" s="4"/>
      <c r="DX576" s="4"/>
      <c r="DY576" s="4"/>
      <c r="DZ576" s="4"/>
      <c r="EA576" s="4"/>
      <c r="EB576" s="4"/>
      <c r="EC576" s="4"/>
      <c r="ED576" s="4"/>
      <c r="EE576" s="4"/>
      <c r="EF576" s="4"/>
      <c r="EG576" s="4"/>
      <c r="EH576" s="4"/>
      <c r="EI576" s="4"/>
      <c r="EJ576" s="4"/>
      <c r="EK576" s="4"/>
      <c r="EL576" s="4"/>
      <c r="EM576" s="4"/>
      <c r="EN576" s="4"/>
      <c r="EO576" s="4"/>
      <c r="EP576" s="4"/>
      <c r="EQ576" s="4"/>
      <c r="ER576" s="4"/>
      <c r="ES576" s="4"/>
      <c r="ET576" s="4"/>
      <c r="EU576" s="4"/>
      <c r="EV576" s="4"/>
      <c r="EW576" s="4"/>
      <c r="EX576" s="4"/>
      <c r="EY576" s="4"/>
      <c r="EZ576" s="4"/>
      <c r="FA576" s="4"/>
      <c r="FB576" s="4"/>
      <c r="FC576" s="4"/>
    </row>
    <row r="577" spans="1:159" ht="15" customHeight="1">
      <c r="A577" s="6">
        <v>8</v>
      </c>
      <c r="B577" s="41" t="str">
        <f>VLOOKUP(Ruimtestaat[[#This Row],[Code]],Locaties[[Code]:[Locatie]],2,FALSE)</f>
        <v>Het Heerenlanden</v>
      </c>
      <c r="C577" s="41" t="str">
        <f>VLOOKUP(Ruimtestaat[[#This Row],[Code]],Locaties[#All],3,FALSE)</f>
        <v>Eksterlaan 48</v>
      </c>
      <c r="D577" s="41" t="str">
        <f>VLOOKUP(Ruimtestaat[[#This Row],[Code]],Locaties[#All],4,FALSE)</f>
        <v>Leerdam</v>
      </c>
      <c r="E577" s="42" t="s">
        <v>568</v>
      </c>
      <c r="F577" s="6" t="s">
        <v>121</v>
      </c>
      <c r="G577" s="126">
        <v>3</v>
      </c>
      <c r="H577" s="42" t="s">
        <v>302</v>
      </c>
      <c r="I577" s="6">
        <v>20</v>
      </c>
      <c r="J577" s="42" t="str">
        <f>VLOOKUP(Ruimtestaat[[#This Row],[Ruimte code]],Ruimtegroepen[[#All],[Code]:[Ruimte omschrijving]],2,FALSE)</f>
        <v>Niet in Onderhoud</v>
      </c>
      <c r="L577" s="6"/>
      <c r="M577" s="124"/>
      <c r="N577" s="125">
        <v>7.1</v>
      </c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  <c r="BO577" s="4"/>
      <c r="BP577" s="4"/>
      <c r="BQ577" s="4"/>
      <c r="BR577" s="4"/>
      <c r="BS577" s="4"/>
      <c r="BT577" s="4"/>
      <c r="BU577" s="4"/>
      <c r="BV577" s="4"/>
      <c r="BW577" s="4"/>
      <c r="BX577" s="4"/>
      <c r="BY577" s="4"/>
      <c r="BZ577" s="4"/>
      <c r="CA577" s="4"/>
      <c r="CB577" s="4"/>
      <c r="CC577" s="4"/>
      <c r="CD577" s="4"/>
      <c r="CE577" s="4"/>
      <c r="CF577" s="4"/>
      <c r="CG577" s="4"/>
      <c r="CH577" s="4"/>
      <c r="CI577" s="4"/>
      <c r="CJ577" s="4"/>
      <c r="CK577" s="4"/>
      <c r="CL577" s="4"/>
      <c r="CM577" s="4"/>
      <c r="CN577" s="4"/>
      <c r="CO577" s="4"/>
      <c r="CP577" s="4"/>
      <c r="CQ577" s="4"/>
      <c r="CR577" s="4"/>
      <c r="CS577" s="4"/>
      <c r="CT577" s="4"/>
      <c r="CU577" s="4"/>
      <c r="CV577" s="4"/>
      <c r="CW577" s="4"/>
      <c r="CX577" s="4"/>
      <c r="CY577" s="4"/>
      <c r="CZ577" s="4"/>
      <c r="DA577" s="4"/>
      <c r="DB577" s="4"/>
      <c r="DC577" s="4"/>
      <c r="DD577" s="4"/>
      <c r="DE577" s="4"/>
      <c r="DF577" s="4"/>
      <c r="DG577" s="4"/>
      <c r="DH577" s="4"/>
      <c r="DI577" s="4"/>
      <c r="DJ577" s="4"/>
      <c r="DK577" s="4"/>
      <c r="DL577" s="4"/>
      <c r="DM577" s="4"/>
      <c r="DN577" s="4"/>
      <c r="DO577" s="4"/>
      <c r="DP577" s="4"/>
      <c r="DQ577" s="4"/>
      <c r="DR577" s="4"/>
      <c r="DS577" s="4"/>
      <c r="DT577" s="4"/>
      <c r="DU577" s="4"/>
      <c r="DV577" s="4"/>
      <c r="DW577" s="4"/>
      <c r="DX577" s="4"/>
      <c r="DY577" s="4"/>
      <c r="DZ577" s="4"/>
      <c r="EA577" s="4"/>
      <c r="EB577" s="4"/>
      <c r="EC577" s="4"/>
      <c r="ED577" s="4"/>
      <c r="EE577" s="4"/>
      <c r="EF577" s="4"/>
      <c r="EG577" s="4"/>
      <c r="EH577" s="4"/>
      <c r="EI577" s="4"/>
      <c r="EJ577" s="4"/>
      <c r="EK577" s="4"/>
      <c r="EL577" s="4"/>
      <c r="EM577" s="4"/>
      <c r="EN577" s="4"/>
      <c r="EO577" s="4"/>
      <c r="EP577" s="4"/>
      <c r="EQ577" s="4"/>
      <c r="ER577" s="4"/>
      <c r="ES577" s="4"/>
      <c r="ET577" s="4"/>
      <c r="EU577" s="4"/>
      <c r="EV577" s="4"/>
      <c r="EW577" s="4"/>
      <c r="EX577" s="4"/>
      <c r="EY577" s="4"/>
      <c r="EZ577" s="4"/>
      <c r="FA577" s="4"/>
      <c r="FB577" s="4"/>
      <c r="FC577" s="4"/>
    </row>
    <row r="578" spans="1:159" ht="15" customHeight="1">
      <c r="A578" s="6">
        <v>8</v>
      </c>
      <c r="B578" s="41" t="str">
        <f>VLOOKUP(Ruimtestaat[[#This Row],[Code]],Locaties[[Code]:[Locatie]],2,FALSE)</f>
        <v>Het Heerenlanden</v>
      </c>
      <c r="C578" s="41" t="str">
        <f>VLOOKUP(Ruimtestaat[[#This Row],[Code]],Locaties[#All],3,FALSE)</f>
        <v>Eksterlaan 48</v>
      </c>
      <c r="D578" s="41" t="str">
        <f>VLOOKUP(Ruimtestaat[[#This Row],[Code]],Locaties[#All],4,FALSE)</f>
        <v>Leerdam</v>
      </c>
      <c r="E578" s="42" t="s">
        <v>568</v>
      </c>
      <c r="F578" s="6" t="s">
        <v>121</v>
      </c>
      <c r="G578" s="126">
        <v>5</v>
      </c>
      <c r="H578" s="42" t="s">
        <v>302</v>
      </c>
      <c r="I578" s="6">
        <v>20</v>
      </c>
      <c r="J578" s="42" t="str">
        <f>VLOOKUP(Ruimtestaat[[#This Row],[Ruimte code]],Ruimtegroepen[[#All],[Code]:[Ruimte omschrijving]],2,FALSE)</f>
        <v>Niet in Onderhoud</v>
      </c>
      <c r="L578" s="6"/>
      <c r="M578" s="124"/>
      <c r="N578" s="125">
        <v>19</v>
      </c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  <c r="BO578" s="4"/>
      <c r="BP578" s="4"/>
      <c r="BQ578" s="4"/>
      <c r="BR578" s="4"/>
      <c r="BS578" s="4"/>
      <c r="BT578" s="4"/>
      <c r="BU578" s="4"/>
      <c r="BV578" s="4"/>
      <c r="BW578" s="4"/>
      <c r="BX578" s="4"/>
      <c r="BY578" s="4"/>
      <c r="BZ578" s="4"/>
      <c r="CA578" s="4"/>
      <c r="CB578" s="4"/>
      <c r="CC578" s="4"/>
      <c r="CD578" s="4"/>
      <c r="CE578" s="4"/>
      <c r="CF578" s="4"/>
      <c r="CG578" s="4"/>
      <c r="CH578" s="4"/>
      <c r="CI578" s="4"/>
      <c r="CJ578" s="4"/>
      <c r="CK578" s="4"/>
      <c r="CL578" s="4"/>
      <c r="CM578" s="4"/>
      <c r="CN578" s="4"/>
      <c r="CO578" s="4"/>
      <c r="CP578" s="4"/>
      <c r="CQ578" s="4"/>
      <c r="CR578" s="4"/>
      <c r="CS578" s="4"/>
      <c r="CT578" s="4"/>
      <c r="CU578" s="4"/>
      <c r="CV578" s="4"/>
      <c r="CW578" s="4"/>
      <c r="CX578" s="4"/>
      <c r="CY578" s="4"/>
      <c r="CZ578" s="4"/>
      <c r="DA578" s="4"/>
      <c r="DB578" s="4"/>
      <c r="DC578" s="4"/>
      <c r="DD578" s="4"/>
      <c r="DE578" s="4"/>
      <c r="DF578" s="4"/>
      <c r="DG578" s="4"/>
      <c r="DH578" s="4"/>
      <c r="DI578" s="4"/>
      <c r="DJ578" s="4"/>
      <c r="DK578" s="4"/>
      <c r="DL578" s="4"/>
      <c r="DM578" s="4"/>
      <c r="DN578" s="4"/>
      <c r="DO578" s="4"/>
      <c r="DP578" s="4"/>
      <c r="DQ578" s="4"/>
      <c r="DR578" s="4"/>
      <c r="DS578" s="4"/>
      <c r="DT578" s="4"/>
      <c r="DU578" s="4"/>
      <c r="DV578" s="4"/>
      <c r="DW578" s="4"/>
      <c r="DX578" s="4"/>
      <c r="DY578" s="4"/>
      <c r="DZ578" s="4"/>
      <c r="EA578" s="4"/>
      <c r="EB578" s="4"/>
      <c r="EC578" s="4"/>
      <c r="ED578" s="4"/>
      <c r="EE578" s="4"/>
      <c r="EF578" s="4"/>
      <c r="EG578" s="4"/>
      <c r="EH578" s="4"/>
      <c r="EI578" s="4"/>
      <c r="EJ578" s="4"/>
      <c r="EK578" s="4"/>
      <c r="EL578" s="4"/>
      <c r="EM578" s="4"/>
      <c r="EN578" s="4"/>
      <c r="EO578" s="4"/>
      <c r="EP578" s="4"/>
      <c r="EQ578" s="4"/>
      <c r="ER578" s="4"/>
      <c r="ES578" s="4"/>
      <c r="ET578" s="4"/>
      <c r="EU578" s="4"/>
      <c r="EV578" s="4"/>
      <c r="EW578" s="4"/>
      <c r="EX578" s="4"/>
      <c r="EY578" s="4"/>
      <c r="EZ578" s="4"/>
      <c r="FA578" s="4"/>
      <c r="FB578" s="4"/>
      <c r="FC578" s="4"/>
    </row>
    <row r="579" spans="1:159" ht="15" customHeight="1">
      <c r="A579" s="6">
        <v>8</v>
      </c>
      <c r="B579" s="41" t="str">
        <f>VLOOKUP(Ruimtestaat[[#This Row],[Code]],Locaties[[Code]:[Locatie]],2,FALSE)</f>
        <v>Het Heerenlanden</v>
      </c>
      <c r="C579" s="41" t="str">
        <f>VLOOKUP(Ruimtestaat[[#This Row],[Code]],Locaties[#All],3,FALSE)</f>
        <v>Eksterlaan 48</v>
      </c>
      <c r="D579" s="41" t="str">
        <f>VLOOKUP(Ruimtestaat[[#This Row],[Code]],Locaties[#All],4,FALSE)</f>
        <v>Leerdam</v>
      </c>
      <c r="E579" s="42" t="s">
        <v>568</v>
      </c>
      <c r="F579" s="6" t="s">
        <v>121</v>
      </c>
      <c r="G579" s="126">
        <v>6</v>
      </c>
      <c r="H579" s="42" t="s">
        <v>570</v>
      </c>
      <c r="I579" s="6">
        <v>20</v>
      </c>
      <c r="J579" s="42" t="str">
        <f>VLOOKUP(Ruimtestaat[[#This Row],[Ruimte code]],Ruimtegroepen[[#All],[Code]:[Ruimte omschrijving]],2,FALSE)</f>
        <v>Niet in Onderhoud</v>
      </c>
      <c r="L579" s="6"/>
      <c r="M579" s="124"/>
      <c r="N579" s="125">
        <v>2.1</v>
      </c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  <c r="BO579" s="4"/>
      <c r="BP579" s="4"/>
      <c r="BQ579" s="4"/>
      <c r="BR579" s="4"/>
      <c r="BS579" s="4"/>
      <c r="BT579" s="4"/>
      <c r="BU579" s="4"/>
      <c r="BV579" s="4"/>
      <c r="BW579" s="4"/>
      <c r="BX579" s="4"/>
      <c r="BY579" s="4"/>
      <c r="BZ579" s="4"/>
      <c r="CA579" s="4"/>
      <c r="CB579" s="4"/>
      <c r="CC579" s="4"/>
      <c r="CD579" s="4"/>
      <c r="CE579" s="4"/>
      <c r="CF579" s="4"/>
      <c r="CG579" s="4"/>
      <c r="CH579" s="4"/>
      <c r="CI579" s="4"/>
      <c r="CJ579" s="4"/>
      <c r="CK579" s="4"/>
      <c r="CL579" s="4"/>
      <c r="CM579" s="4"/>
      <c r="CN579" s="4"/>
      <c r="CO579" s="4"/>
      <c r="CP579" s="4"/>
      <c r="CQ579" s="4"/>
      <c r="CR579" s="4"/>
      <c r="CS579" s="4"/>
      <c r="CT579" s="4"/>
      <c r="CU579" s="4"/>
      <c r="CV579" s="4"/>
      <c r="CW579" s="4"/>
      <c r="CX579" s="4"/>
      <c r="CY579" s="4"/>
      <c r="CZ579" s="4"/>
      <c r="DA579" s="4"/>
      <c r="DB579" s="4"/>
      <c r="DC579" s="4"/>
      <c r="DD579" s="4"/>
      <c r="DE579" s="4"/>
      <c r="DF579" s="4"/>
      <c r="DG579" s="4"/>
      <c r="DH579" s="4"/>
      <c r="DI579" s="4"/>
      <c r="DJ579" s="4"/>
      <c r="DK579" s="4"/>
      <c r="DL579" s="4"/>
      <c r="DM579" s="4"/>
      <c r="DN579" s="4"/>
      <c r="DO579" s="4"/>
      <c r="DP579" s="4"/>
      <c r="DQ579" s="4"/>
      <c r="DR579" s="4"/>
      <c r="DS579" s="4"/>
      <c r="DT579" s="4"/>
      <c r="DU579" s="4"/>
      <c r="DV579" s="4"/>
      <c r="DW579" s="4"/>
      <c r="DX579" s="4"/>
      <c r="DY579" s="4"/>
      <c r="DZ579" s="4"/>
      <c r="EA579" s="4"/>
      <c r="EB579" s="4"/>
      <c r="EC579" s="4"/>
      <c r="ED579" s="4"/>
      <c r="EE579" s="4"/>
      <c r="EF579" s="4"/>
      <c r="EG579" s="4"/>
      <c r="EH579" s="4"/>
      <c r="EI579" s="4"/>
      <c r="EJ579" s="4"/>
      <c r="EK579" s="4"/>
      <c r="EL579" s="4"/>
      <c r="EM579" s="4"/>
      <c r="EN579" s="4"/>
      <c r="EO579" s="4"/>
      <c r="EP579" s="4"/>
      <c r="EQ579" s="4"/>
      <c r="ER579" s="4"/>
      <c r="ES579" s="4"/>
      <c r="ET579" s="4"/>
      <c r="EU579" s="4"/>
      <c r="EV579" s="4"/>
      <c r="EW579" s="4"/>
      <c r="EX579" s="4"/>
      <c r="EY579" s="4"/>
      <c r="EZ579" s="4"/>
      <c r="FA579" s="4"/>
      <c r="FB579" s="4"/>
      <c r="FC579" s="4"/>
    </row>
    <row r="580" spans="1:159" ht="15" customHeight="1">
      <c r="A580" s="6">
        <v>8</v>
      </c>
      <c r="B580" s="41" t="str">
        <f>VLOOKUP(Ruimtestaat[[#This Row],[Code]],Locaties[[Code]:[Locatie]],2,FALSE)</f>
        <v>Het Heerenlanden</v>
      </c>
      <c r="C580" s="41" t="str">
        <f>VLOOKUP(Ruimtestaat[[#This Row],[Code]],Locaties[#All],3,FALSE)</f>
        <v>Eksterlaan 48</v>
      </c>
      <c r="D580" s="41" t="str">
        <f>VLOOKUP(Ruimtestaat[[#This Row],[Code]],Locaties[#All],4,FALSE)</f>
        <v>Leerdam</v>
      </c>
      <c r="E580" s="42" t="s">
        <v>568</v>
      </c>
      <c r="F580" s="6" t="s">
        <v>121</v>
      </c>
      <c r="G580" s="126" t="s">
        <v>571</v>
      </c>
      <c r="H580" s="42" t="s">
        <v>276</v>
      </c>
      <c r="I580" s="6">
        <v>16</v>
      </c>
      <c r="J580" s="42" t="str">
        <f>VLOOKUP(Ruimtestaat[[#This Row],[Ruimte code]],Ruimtegroepen[[#All],[Code]:[Ruimte omschrijving]],2,FALSE)</f>
        <v>Leslokalen</v>
      </c>
      <c r="K580" s="6" t="s">
        <v>18</v>
      </c>
      <c r="L580" s="6" t="s">
        <v>124</v>
      </c>
      <c r="M580" s="124">
        <v>65.900000000000006</v>
      </c>
      <c r="N580" s="125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  <c r="BO580" s="4"/>
      <c r="BP580" s="4"/>
      <c r="BQ580" s="4"/>
      <c r="BR580" s="4"/>
      <c r="BS580" s="4"/>
      <c r="BT580" s="4"/>
      <c r="BU580" s="4"/>
      <c r="BV580" s="4"/>
      <c r="BW580" s="4"/>
      <c r="BX580" s="4"/>
      <c r="BY580" s="4"/>
      <c r="BZ580" s="4"/>
      <c r="CA580" s="4"/>
      <c r="CB580" s="4"/>
      <c r="CC580" s="4"/>
      <c r="CD580" s="4"/>
      <c r="CE580" s="4"/>
      <c r="CF580" s="4"/>
      <c r="CG580" s="4"/>
      <c r="CH580" s="4"/>
      <c r="CI580" s="4"/>
      <c r="CJ580" s="4"/>
      <c r="CK580" s="4"/>
      <c r="CL580" s="4"/>
      <c r="CM580" s="4"/>
      <c r="CN580" s="4"/>
      <c r="CO580" s="4"/>
      <c r="CP580" s="4"/>
      <c r="CQ580" s="4"/>
      <c r="CR580" s="4"/>
      <c r="CS580" s="4"/>
      <c r="CT580" s="4"/>
      <c r="CU580" s="4"/>
      <c r="CV580" s="4"/>
      <c r="CW580" s="4"/>
      <c r="CX580" s="4"/>
      <c r="CY580" s="4"/>
      <c r="CZ580" s="4"/>
      <c r="DA580" s="4"/>
      <c r="DB580" s="4"/>
      <c r="DC580" s="4"/>
      <c r="DD580" s="4"/>
      <c r="DE580" s="4"/>
      <c r="DF580" s="4"/>
      <c r="DG580" s="4"/>
      <c r="DH580" s="4"/>
      <c r="DI580" s="4"/>
      <c r="DJ580" s="4"/>
      <c r="DK580" s="4"/>
      <c r="DL580" s="4"/>
      <c r="DM580" s="4"/>
      <c r="DN580" s="4"/>
      <c r="DO580" s="4"/>
      <c r="DP580" s="4"/>
      <c r="DQ580" s="4"/>
      <c r="DR580" s="4"/>
      <c r="DS580" s="4"/>
      <c r="DT580" s="4"/>
      <c r="DU580" s="4"/>
      <c r="DV580" s="4"/>
      <c r="DW580" s="4"/>
      <c r="DX580" s="4"/>
      <c r="DY580" s="4"/>
      <c r="DZ580" s="4"/>
      <c r="EA580" s="4"/>
      <c r="EB580" s="4"/>
      <c r="EC580" s="4"/>
      <c r="ED580" s="4"/>
      <c r="EE580" s="4"/>
      <c r="EF580" s="4"/>
      <c r="EG580" s="4"/>
      <c r="EH580" s="4"/>
      <c r="EI580" s="4"/>
      <c r="EJ580" s="4"/>
      <c r="EK580" s="4"/>
      <c r="EL580" s="4"/>
      <c r="EM580" s="4"/>
      <c r="EN580" s="4"/>
      <c r="EO580" s="4"/>
      <c r="EP580" s="4"/>
      <c r="EQ580" s="4"/>
      <c r="ER580" s="4"/>
      <c r="ES580" s="4"/>
      <c r="ET580" s="4"/>
      <c r="EU580" s="4"/>
      <c r="EV580" s="4"/>
      <c r="EW580" s="4"/>
      <c r="EX580" s="4"/>
      <c r="EY580" s="4"/>
      <c r="EZ580" s="4"/>
      <c r="FA580" s="4"/>
      <c r="FB580" s="4"/>
      <c r="FC580" s="4"/>
    </row>
    <row r="581" spans="1:159" ht="15" customHeight="1">
      <c r="A581" s="6">
        <v>8</v>
      </c>
      <c r="B581" s="41" t="str">
        <f>VLOOKUP(Ruimtestaat[[#This Row],[Code]],Locaties[[Code]:[Locatie]],2,FALSE)</f>
        <v>Het Heerenlanden</v>
      </c>
      <c r="C581" s="41" t="str">
        <f>VLOOKUP(Ruimtestaat[[#This Row],[Code]],Locaties[#All],3,FALSE)</f>
        <v>Eksterlaan 48</v>
      </c>
      <c r="D581" s="41" t="str">
        <f>VLOOKUP(Ruimtestaat[[#This Row],[Code]],Locaties[#All],4,FALSE)</f>
        <v>Leerdam</v>
      </c>
      <c r="E581" s="42" t="s">
        <v>568</v>
      </c>
      <c r="F581" s="6" t="s">
        <v>121</v>
      </c>
      <c r="G581" s="126" t="s">
        <v>572</v>
      </c>
      <c r="H581" s="42" t="s">
        <v>276</v>
      </c>
      <c r="I581" s="6">
        <v>16</v>
      </c>
      <c r="J581" s="42" t="str">
        <f>VLOOKUP(Ruimtestaat[[#This Row],[Ruimte code]],Ruimtegroepen[[#All],[Code]:[Ruimte omschrijving]],2,FALSE)</f>
        <v>Leslokalen</v>
      </c>
      <c r="K581" s="6" t="s">
        <v>18</v>
      </c>
      <c r="L581" s="6" t="s">
        <v>124</v>
      </c>
      <c r="M581" s="124">
        <v>140.9</v>
      </c>
      <c r="N581" s="125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  <c r="BO581" s="4"/>
      <c r="BP581" s="4"/>
      <c r="BQ581" s="4"/>
      <c r="BR581" s="4"/>
      <c r="BS581" s="4"/>
      <c r="BT581" s="4"/>
      <c r="BU581" s="4"/>
      <c r="BV581" s="4"/>
      <c r="BW581" s="4"/>
      <c r="BX581" s="4"/>
      <c r="BY581" s="4"/>
      <c r="BZ581" s="4"/>
      <c r="CA581" s="4"/>
      <c r="CB581" s="4"/>
      <c r="CC581" s="4"/>
      <c r="CD581" s="4"/>
      <c r="CE581" s="4"/>
      <c r="CF581" s="4"/>
      <c r="CG581" s="4"/>
      <c r="CH581" s="4"/>
      <c r="CI581" s="4"/>
      <c r="CJ581" s="4"/>
      <c r="CK581" s="4"/>
      <c r="CL581" s="4"/>
      <c r="CM581" s="4"/>
      <c r="CN581" s="4"/>
      <c r="CO581" s="4"/>
      <c r="CP581" s="4"/>
      <c r="CQ581" s="4"/>
      <c r="CR581" s="4"/>
      <c r="CS581" s="4"/>
      <c r="CT581" s="4"/>
      <c r="CU581" s="4"/>
      <c r="CV581" s="4"/>
      <c r="CW581" s="4"/>
      <c r="CX581" s="4"/>
      <c r="CY581" s="4"/>
      <c r="CZ581" s="4"/>
      <c r="DA581" s="4"/>
      <c r="DB581" s="4"/>
      <c r="DC581" s="4"/>
      <c r="DD581" s="4"/>
      <c r="DE581" s="4"/>
      <c r="DF581" s="4"/>
      <c r="DG581" s="4"/>
      <c r="DH581" s="4"/>
      <c r="DI581" s="4"/>
      <c r="DJ581" s="4"/>
      <c r="DK581" s="4"/>
      <c r="DL581" s="4"/>
      <c r="DM581" s="4"/>
      <c r="DN581" s="4"/>
      <c r="DO581" s="4"/>
      <c r="DP581" s="4"/>
      <c r="DQ581" s="4"/>
      <c r="DR581" s="4"/>
      <c r="DS581" s="4"/>
      <c r="DT581" s="4"/>
      <c r="DU581" s="4"/>
      <c r="DV581" s="4"/>
      <c r="DW581" s="4"/>
      <c r="DX581" s="4"/>
      <c r="DY581" s="4"/>
      <c r="DZ581" s="4"/>
      <c r="EA581" s="4"/>
      <c r="EB581" s="4"/>
      <c r="EC581" s="4"/>
      <c r="ED581" s="4"/>
      <c r="EE581" s="4"/>
      <c r="EF581" s="4"/>
      <c r="EG581" s="4"/>
      <c r="EH581" s="4"/>
      <c r="EI581" s="4"/>
      <c r="EJ581" s="4"/>
      <c r="EK581" s="4"/>
      <c r="EL581" s="4"/>
      <c r="EM581" s="4"/>
      <c r="EN581" s="4"/>
      <c r="EO581" s="4"/>
      <c r="EP581" s="4"/>
      <c r="EQ581" s="4"/>
      <c r="ER581" s="4"/>
      <c r="ES581" s="4"/>
      <c r="ET581" s="4"/>
      <c r="EU581" s="4"/>
      <c r="EV581" s="4"/>
      <c r="EW581" s="4"/>
      <c r="EX581" s="4"/>
      <c r="EY581" s="4"/>
      <c r="EZ581" s="4"/>
      <c r="FA581" s="4"/>
      <c r="FB581" s="4"/>
      <c r="FC581" s="4"/>
    </row>
    <row r="582" spans="1:159" ht="15" customHeight="1">
      <c r="A582" s="6">
        <v>8</v>
      </c>
      <c r="B582" s="41" t="str">
        <f>VLOOKUP(Ruimtestaat[[#This Row],[Code]],Locaties[[Code]:[Locatie]],2,FALSE)</f>
        <v>Het Heerenlanden</v>
      </c>
      <c r="C582" s="41" t="str">
        <f>VLOOKUP(Ruimtestaat[[#This Row],[Code]],Locaties[#All],3,FALSE)</f>
        <v>Eksterlaan 48</v>
      </c>
      <c r="D582" s="41" t="str">
        <f>VLOOKUP(Ruimtestaat[[#This Row],[Code]],Locaties[#All],4,FALSE)</f>
        <v>Leerdam</v>
      </c>
      <c r="E582" s="42" t="s">
        <v>568</v>
      </c>
      <c r="F582" s="6" t="s">
        <v>121</v>
      </c>
      <c r="G582" s="126" t="s">
        <v>573</v>
      </c>
      <c r="H582" s="42" t="s">
        <v>276</v>
      </c>
      <c r="I582" s="6">
        <v>16</v>
      </c>
      <c r="J582" s="42" t="str">
        <f>VLOOKUP(Ruimtestaat[[#This Row],[Ruimte code]],Ruimtegroepen[[#All],[Code]:[Ruimte omschrijving]],2,FALSE)</f>
        <v>Leslokalen</v>
      </c>
      <c r="K582" s="6" t="s">
        <v>18</v>
      </c>
      <c r="L582" s="6" t="s">
        <v>124</v>
      </c>
      <c r="M582" s="124">
        <v>80.400000000000006</v>
      </c>
      <c r="N582" s="125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  <c r="BO582" s="4"/>
      <c r="BP582" s="4"/>
      <c r="BQ582" s="4"/>
      <c r="BR582" s="4"/>
      <c r="BS582" s="4"/>
      <c r="BT582" s="4"/>
      <c r="BU582" s="4"/>
      <c r="BV582" s="4"/>
      <c r="BW582" s="4"/>
      <c r="BX582" s="4"/>
      <c r="BY582" s="4"/>
      <c r="BZ582" s="4"/>
      <c r="CA582" s="4"/>
      <c r="CB582" s="4"/>
      <c r="CC582" s="4"/>
      <c r="CD582" s="4"/>
      <c r="CE582" s="4"/>
      <c r="CF582" s="4"/>
      <c r="CG582" s="4"/>
      <c r="CH582" s="4"/>
      <c r="CI582" s="4"/>
      <c r="CJ582" s="4"/>
      <c r="CK582" s="4"/>
      <c r="CL582" s="4"/>
      <c r="CM582" s="4"/>
      <c r="CN582" s="4"/>
      <c r="CO582" s="4"/>
      <c r="CP582" s="4"/>
      <c r="CQ582" s="4"/>
      <c r="CR582" s="4"/>
      <c r="CS582" s="4"/>
      <c r="CT582" s="4"/>
      <c r="CU582" s="4"/>
      <c r="CV582" s="4"/>
      <c r="CW582" s="4"/>
      <c r="CX582" s="4"/>
      <c r="CY582" s="4"/>
      <c r="CZ582" s="4"/>
      <c r="DA582" s="4"/>
      <c r="DB582" s="4"/>
      <c r="DC582" s="4"/>
      <c r="DD582" s="4"/>
      <c r="DE582" s="4"/>
      <c r="DF582" s="4"/>
      <c r="DG582" s="4"/>
      <c r="DH582" s="4"/>
      <c r="DI582" s="4"/>
      <c r="DJ582" s="4"/>
      <c r="DK582" s="4"/>
      <c r="DL582" s="4"/>
      <c r="DM582" s="4"/>
      <c r="DN582" s="4"/>
      <c r="DO582" s="4"/>
      <c r="DP582" s="4"/>
      <c r="DQ582" s="4"/>
      <c r="DR582" s="4"/>
      <c r="DS582" s="4"/>
      <c r="DT582" s="4"/>
      <c r="DU582" s="4"/>
      <c r="DV582" s="4"/>
      <c r="DW582" s="4"/>
      <c r="DX582" s="4"/>
      <c r="DY582" s="4"/>
      <c r="DZ582" s="4"/>
      <c r="EA582" s="4"/>
      <c r="EB582" s="4"/>
      <c r="EC582" s="4"/>
      <c r="ED582" s="4"/>
      <c r="EE582" s="4"/>
      <c r="EF582" s="4"/>
      <c r="EG582" s="4"/>
      <c r="EH582" s="4"/>
      <c r="EI582" s="4"/>
      <c r="EJ582" s="4"/>
      <c r="EK582" s="4"/>
      <c r="EL582" s="4"/>
      <c r="EM582" s="4"/>
      <c r="EN582" s="4"/>
      <c r="EO582" s="4"/>
      <c r="EP582" s="4"/>
      <c r="EQ582" s="4"/>
      <c r="ER582" s="4"/>
      <c r="ES582" s="4"/>
      <c r="ET582" s="4"/>
      <c r="EU582" s="4"/>
      <c r="EV582" s="4"/>
      <c r="EW582" s="4"/>
      <c r="EX582" s="4"/>
      <c r="EY582" s="4"/>
      <c r="EZ582" s="4"/>
      <c r="FA582" s="4"/>
      <c r="FB582" s="4"/>
      <c r="FC582" s="4"/>
    </row>
    <row r="583" spans="1:159" ht="15" customHeight="1">
      <c r="A583" s="6">
        <v>8</v>
      </c>
      <c r="B583" s="41" t="str">
        <f>VLOOKUP(Ruimtestaat[[#This Row],[Code]],Locaties[[Code]:[Locatie]],2,FALSE)</f>
        <v>Het Heerenlanden</v>
      </c>
      <c r="C583" s="41" t="str">
        <f>VLOOKUP(Ruimtestaat[[#This Row],[Code]],Locaties[#All],3,FALSE)</f>
        <v>Eksterlaan 48</v>
      </c>
      <c r="D583" s="41" t="str">
        <f>VLOOKUP(Ruimtestaat[[#This Row],[Code]],Locaties[#All],4,FALSE)</f>
        <v>Leerdam</v>
      </c>
      <c r="E583" s="42" t="s">
        <v>574</v>
      </c>
      <c r="F583" s="6" t="s">
        <v>121</v>
      </c>
      <c r="G583" s="126">
        <v>1</v>
      </c>
      <c r="H583" s="42" t="s">
        <v>575</v>
      </c>
      <c r="I583" s="6">
        <v>7</v>
      </c>
      <c r="J583" s="42" t="str">
        <f>VLOOKUP(Ruimtestaat[[#This Row],[Ruimte code]],Ruimtegroepen[[#All],[Code]:[Ruimte omschrijving]],2,FALSE)</f>
        <v>Entree</v>
      </c>
      <c r="K583" s="6" t="s">
        <v>18</v>
      </c>
      <c r="L583" s="6" t="s">
        <v>124</v>
      </c>
      <c r="M583" s="124">
        <v>34.1</v>
      </c>
      <c r="N583" s="125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  <c r="BO583" s="4"/>
      <c r="BP583" s="4"/>
      <c r="BQ583" s="4"/>
      <c r="BR583" s="4"/>
      <c r="BS583" s="4"/>
      <c r="BT583" s="4"/>
      <c r="BU583" s="4"/>
      <c r="BV583" s="4"/>
      <c r="BW583" s="4"/>
      <c r="BX583" s="4"/>
      <c r="BY583" s="4"/>
      <c r="BZ583" s="4"/>
      <c r="CA583" s="4"/>
      <c r="CB583" s="4"/>
      <c r="CC583" s="4"/>
      <c r="CD583" s="4"/>
      <c r="CE583" s="4"/>
      <c r="CF583" s="4"/>
      <c r="CG583" s="4"/>
      <c r="CH583" s="4"/>
      <c r="CI583" s="4"/>
      <c r="CJ583" s="4"/>
      <c r="CK583" s="4"/>
      <c r="CL583" s="4"/>
      <c r="CM583" s="4"/>
      <c r="CN583" s="4"/>
      <c r="CO583" s="4"/>
      <c r="CP583" s="4"/>
      <c r="CQ583" s="4"/>
      <c r="CR583" s="4"/>
      <c r="CS583" s="4"/>
      <c r="CT583" s="4"/>
      <c r="CU583" s="4"/>
      <c r="CV583" s="4"/>
      <c r="CW583" s="4"/>
      <c r="CX583" s="4"/>
      <c r="CY583" s="4"/>
      <c r="CZ583" s="4"/>
      <c r="DA583" s="4"/>
      <c r="DB583" s="4"/>
      <c r="DC583" s="4"/>
      <c r="DD583" s="4"/>
      <c r="DE583" s="4"/>
      <c r="DF583" s="4"/>
      <c r="DG583" s="4"/>
      <c r="DH583" s="4"/>
      <c r="DI583" s="4"/>
      <c r="DJ583" s="4"/>
      <c r="DK583" s="4"/>
      <c r="DL583" s="4"/>
      <c r="DM583" s="4"/>
      <c r="DN583" s="4"/>
      <c r="DO583" s="4"/>
      <c r="DP583" s="4"/>
      <c r="DQ583" s="4"/>
      <c r="DR583" s="4"/>
      <c r="DS583" s="4"/>
      <c r="DT583" s="4"/>
      <c r="DU583" s="4"/>
      <c r="DV583" s="4"/>
      <c r="DW583" s="4"/>
      <c r="DX583" s="4"/>
      <c r="DY583" s="4"/>
      <c r="DZ583" s="4"/>
      <c r="EA583" s="4"/>
      <c r="EB583" s="4"/>
      <c r="EC583" s="4"/>
      <c r="ED583" s="4"/>
      <c r="EE583" s="4"/>
      <c r="EF583" s="4"/>
      <c r="EG583" s="4"/>
      <c r="EH583" s="4"/>
      <c r="EI583" s="4"/>
      <c r="EJ583" s="4"/>
      <c r="EK583" s="4"/>
      <c r="EL583" s="4"/>
      <c r="EM583" s="4"/>
      <c r="EN583" s="4"/>
      <c r="EO583" s="4"/>
      <c r="EP583" s="4"/>
      <c r="EQ583" s="4"/>
      <c r="ER583" s="4"/>
      <c r="ES583" s="4"/>
      <c r="ET583" s="4"/>
      <c r="EU583" s="4"/>
      <c r="EV583" s="4"/>
      <c r="EW583" s="4"/>
      <c r="EX583" s="4"/>
      <c r="EY583" s="4"/>
      <c r="EZ583" s="4"/>
      <c r="FA583" s="4"/>
      <c r="FB583" s="4"/>
      <c r="FC583" s="4"/>
    </row>
    <row r="584" spans="1:159" ht="15" customHeight="1">
      <c r="A584" s="6">
        <v>8</v>
      </c>
      <c r="B584" s="41" t="str">
        <f>VLOOKUP(Ruimtestaat[[#This Row],[Code]],Locaties[[Code]:[Locatie]],2,FALSE)</f>
        <v>Het Heerenlanden</v>
      </c>
      <c r="C584" s="41" t="str">
        <f>VLOOKUP(Ruimtestaat[[#This Row],[Code]],Locaties[#All],3,FALSE)</f>
        <v>Eksterlaan 48</v>
      </c>
      <c r="D584" s="41" t="str">
        <f>VLOOKUP(Ruimtestaat[[#This Row],[Code]],Locaties[#All],4,FALSE)</f>
        <v>Leerdam</v>
      </c>
      <c r="E584" s="42" t="s">
        <v>574</v>
      </c>
      <c r="F584" s="6" t="s">
        <v>121</v>
      </c>
      <c r="G584" s="126">
        <v>0.66666666666666663</v>
      </c>
      <c r="H584" s="42" t="s">
        <v>257</v>
      </c>
      <c r="I584" s="6">
        <v>6</v>
      </c>
      <c r="J584" s="42" t="str">
        <f>VLOOKUP(Ruimtestaat[[#This Row],[Ruimte code]],Ruimtegroepen[[#All],[Code]:[Ruimte omschrijving]],2,FALSE)</f>
        <v>Gangen/hallen</v>
      </c>
      <c r="K584" s="6" t="s">
        <v>19</v>
      </c>
      <c r="L584" s="6" t="s">
        <v>28</v>
      </c>
      <c r="M584" s="124">
        <v>824</v>
      </c>
      <c r="N584" s="125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  <c r="BO584" s="4"/>
      <c r="BP584" s="4"/>
      <c r="BQ584" s="4"/>
      <c r="BR584" s="4"/>
      <c r="BS584" s="4"/>
      <c r="BT584" s="4"/>
      <c r="BU584" s="4"/>
      <c r="BV584" s="4"/>
      <c r="BW584" s="4"/>
      <c r="BX584" s="4"/>
      <c r="BY584" s="4"/>
      <c r="BZ584" s="4"/>
      <c r="CA584" s="4"/>
      <c r="CB584" s="4"/>
      <c r="CC584" s="4"/>
      <c r="CD584" s="4"/>
      <c r="CE584" s="4"/>
      <c r="CF584" s="4"/>
      <c r="CG584" s="4"/>
      <c r="CH584" s="4"/>
      <c r="CI584" s="4"/>
      <c r="CJ584" s="4"/>
      <c r="CK584" s="4"/>
      <c r="CL584" s="4"/>
      <c r="CM584" s="4"/>
      <c r="CN584" s="4"/>
      <c r="CO584" s="4"/>
      <c r="CP584" s="4"/>
      <c r="CQ584" s="4"/>
      <c r="CR584" s="4"/>
      <c r="CS584" s="4"/>
      <c r="CT584" s="4"/>
      <c r="CU584" s="4"/>
      <c r="CV584" s="4"/>
      <c r="CW584" s="4"/>
      <c r="CX584" s="4"/>
      <c r="CY584" s="4"/>
      <c r="CZ584" s="4"/>
      <c r="DA584" s="4"/>
      <c r="DB584" s="4"/>
      <c r="DC584" s="4"/>
      <c r="DD584" s="4"/>
      <c r="DE584" s="4"/>
      <c r="DF584" s="4"/>
      <c r="DG584" s="4"/>
      <c r="DH584" s="4"/>
      <c r="DI584" s="4"/>
      <c r="DJ584" s="4"/>
      <c r="DK584" s="4"/>
      <c r="DL584" s="4"/>
      <c r="DM584" s="4"/>
      <c r="DN584" s="4"/>
      <c r="DO584" s="4"/>
      <c r="DP584" s="4"/>
      <c r="DQ584" s="4"/>
      <c r="DR584" s="4"/>
      <c r="DS584" s="4"/>
      <c r="DT584" s="4"/>
      <c r="DU584" s="4"/>
      <c r="DV584" s="4"/>
      <c r="DW584" s="4"/>
      <c r="DX584" s="4"/>
      <c r="DY584" s="4"/>
      <c r="DZ584" s="4"/>
      <c r="EA584" s="4"/>
      <c r="EB584" s="4"/>
      <c r="EC584" s="4"/>
      <c r="ED584" s="4"/>
      <c r="EE584" s="4"/>
      <c r="EF584" s="4"/>
      <c r="EG584" s="4"/>
      <c r="EH584" s="4"/>
      <c r="EI584" s="4"/>
      <c r="EJ584" s="4"/>
      <c r="EK584" s="4"/>
      <c r="EL584" s="4"/>
      <c r="EM584" s="4"/>
      <c r="EN584" s="4"/>
      <c r="EO584" s="4"/>
      <c r="EP584" s="4"/>
      <c r="EQ584" s="4"/>
      <c r="ER584" s="4"/>
      <c r="ES584" s="4"/>
      <c r="ET584" s="4"/>
      <c r="EU584" s="4"/>
      <c r="EV584" s="4"/>
      <c r="EW584" s="4"/>
      <c r="EX584" s="4"/>
      <c r="EY584" s="4"/>
      <c r="EZ584" s="4"/>
      <c r="FA584" s="4"/>
      <c r="FB584" s="4"/>
      <c r="FC584" s="4"/>
    </row>
    <row r="585" spans="1:159" ht="15" customHeight="1">
      <c r="A585" s="6">
        <v>8</v>
      </c>
      <c r="B585" s="41" t="str">
        <f>VLOOKUP(Ruimtestaat[[#This Row],[Code]],Locaties[[Code]:[Locatie]],2,FALSE)</f>
        <v>Het Heerenlanden</v>
      </c>
      <c r="C585" s="41" t="str">
        <f>VLOOKUP(Ruimtestaat[[#This Row],[Code]],Locaties[#All],3,FALSE)</f>
        <v>Eksterlaan 48</v>
      </c>
      <c r="D585" s="41" t="str">
        <f>VLOOKUP(Ruimtestaat[[#This Row],[Code]],Locaties[#All],4,FALSE)</f>
        <v>Leerdam</v>
      </c>
      <c r="E585" s="42" t="s">
        <v>574</v>
      </c>
      <c r="F585" s="6" t="s">
        <v>121</v>
      </c>
      <c r="G585" s="126">
        <v>4</v>
      </c>
      <c r="H585" s="42" t="s">
        <v>128</v>
      </c>
      <c r="I585" s="6">
        <v>6</v>
      </c>
      <c r="J585" s="42" t="str">
        <f>VLOOKUP(Ruimtestaat[[#This Row],[Ruimte code]],Ruimtegroepen[[#All],[Code]:[Ruimte omschrijving]],2,FALSE)</f>
        <v>Gangen/hallen</v>
      </c>
      <c r="K585" s="6" t="s">
        <v>18</v>
      </c>
      <c r="L585" s="6" t="s">
        <v>124</v>
      </c>
      <c r="M585" s="124">
        <v>48</v>
      </c>
      <c r="N585" s="125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  <c r="BO585" s="4"/>
      <c r="BP585" s="4"/>
      <c r="BQ585" s="4"/>
      <c r="BR585" s="4"/>
      <c r="BS585" s="4"/>
      <c r="BT585" s="4"/>
      <c r="BU585" s="4"/>
      <c r="BV585" s="4"/>
      <c r="BW585" s="4"/>
      <c r="BX585" s="4"/>
      <c r="BY585" s="4"/>
      <c r="BZ585" s="4"/>
      <c r="CA585" s="4"/>
      <c r="CB585" s="4"/>
      <c r="CC585" s="4"/>
      <c r="CD585" s="4"/>
      <c r="CE585" s="4"/>
      <c r="CF585" s="4"/>
      <c r="CG585" s="4"/>
      <c r="CH585" s="4"/>
      <c r="CI585" s="4"/>
      <c r="CJ585" s="4"/>
      <c r="CK585" s="4"/>
      <c r="CL585" s="4"/>
      <c r="CM585" s="4"/>
      <c r="CN585" s="4"/>
      <c r="CO585" s="4"/>
      <c r="CP585" s="4"/>
      <c r="CQ585" s="4"/>
      <c r="CR585" s="4"/>
      <c r="CS585" s="4"/>
      <c r="CT585" s="4"/>
      <c r="CU585" s="4"/>
      <c r="CV585" s="4"/>
      <c r="CW585" s="4"/>
      <c r="CX585" s="4"/>
      <c r="CY585" s="4"/>
      <c r="CZ585" s="4"/>
      <c r="DA585" s="4"/>
      <c r="DB585" s="4"/>
      <c r="DC585" s="4"/>
      <c r="DD585" s="4"/>
      <c r="DE585" s="4"/>
      <c r="DF585" s="4"/>
      <c r="DG585" s="4"/>
      <c r="DH585" s="4"/>
      <c r="DI585" s="4"/>
      <c r="DJ585" s="4"/>
      <c r="DK585" s="4"/>
      <c r="DL585" s="4"/>
      <c r="DM585" s="4"/>
      <c r="DN585" s="4"/>
      <c r="DO585" s="4"/>
      <c r="DP585" s="4"/>
      <c r="DQ585" s="4"/>
      <c r="DR585" s="4"/>
      <c r="DS585" s="4"/>
      <c r="DT585" s="4"/>
      <c r="DU585" s="4"/>
      <c r="DV585" s="4"/>
      <c r="DW585" s="4"/>
      <c r="DX585" s="4"/>
      <c r="DY585" s="4"/>
      <c r="DZ585" s="4"/>
      <c r="EA585" s="4"/>
      <c r="EB585" s="4"/>
      <c r="EC585" s="4"/>
      <c r="ED585" s="4"/>
      <c r="EE585" s="4"/>
      <c r="EF585" s="4"/>
      <c r="EG585" s="4"/>
      <c r="EH585" s="4"/>
      <c r="EI585" s="4"/>
      <c r="EJ585" s="4"/>
      <c r="EK585" s="4"/>
      <c r="EL585" s="4"/>
      <c r="EM585" s="4"/>
      <c r="EN585" s="4"/>
      <c r="EO585" s="4"/>
      <c r="EP585" s="4"/>
      <c r="EQ585" s="4"/>
      <c r="ER585" s="4"/>
      <c r="ES585" s="4"/>
      <c r="ET585" s="4"/>
      <c r="EU585" s="4"/>
      <c r="EV585" s="4"/>
      <c r="EW585" s="4"/>
      <c r="EX585" s="4"/>
      <c r="EY585" s="4"/>
      <c r="EZ585" s="4"/>
      <c r="FA585" s="4"/>
      <c r="FB585" s="4"/>
      <c r="FC585" s="4"/>
    </row>
    <row r="586" spans="1:159" ht="15" customHeight="1">
      <c r="A586" s="6">
        <v>8</v>
      </c>
      <c r="B586" s="41" t="str">
        <f>VLOOKUP(Ruimtestaat[[#This Row],[Code]],Locaties[[Code]:[Locatie]],2,FALSE)</f>
        <v>Het Heerenlanden</v>
      </c>
      <c r="C586" s="41" t="str">
        <f>VLOOKUP(Ruimtestaat[[#This Row],[Code]],Locaties[#All],3,FALSE)</f>
        <v>Eksterlaan 48</v>
      </c>
      <c r="D586" s="41" t="str">
        <f>VLOOKUP(Ruimtestaat[[#This Row],[Code]],Locaties[#All],4,FALSE)</f>
        <v>Leerdam</v>
      </c>
      <c r="E586" s="42" t="s">
        <v>574</v>
      </c>
      <c r="F586" s="6" t="s">
        <v>121</v>
      </c>
      <c r="G586" s="126">
        <v>5</v>
      </c>
      <c r="H586" s="42" t="s">
        <v>576</v>
      </c>
      <c r="I586" s="6">
        <v>8</v>
      </c>
      <c r="J586" s="42" t="str">
        <f>VLOOKUP(Ruimtestaat[[#This Row],[Ruimte code]],Ruimtegroepen[[#All],[Code]:[Ruimte omschrijving]],2,FALSE)</f>
        <v>Kinderopvang</v>
      </c>
      <c r="K586" s="6" t="s">
        <v>18</v>
      </c>
      <c r="L586" s="6" t="s">
        <v>124</v>
      </c>
      <c r="M586" s="124">
        <v>310</v>
      </c>
      <c r="N586" s="125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  <c r="BO586" s="4"/>
      <c r="BP586" s="4"/>
      <c r="BQ586" s="4"/>
      <c r="BR586" s="4"/>
      <c r="BS586" s="4"/>
      <c r="BT586" s="4"/>
      <c r="BU586" s="4"/>
      <c r="BV586" s="4"/>
      <c r="BW586" s="4"/>
      <c r="BX586" s="4"/>
      <c r="BY586" s="4"/>
      <c r="BZ586" s="4"/>
      <c r="CA586" s="4"/>
      <c r="CB586" s="4"/>
      <c r="CC586" s="4"/>
      <c r="CD586" s="4"/>
      <c r="CE586" s="4"/>
      <c r="CF586" s="4"/>
      <c r="CG586" s="4"/>
      <c r="CH586" s="4"/>
      <c r="CI586" s="4"/>
      <c r="CJ586" s="4"/>
      <c r="CK586" s="4"/>
      <c r="CL586" s="4"/>
      <c r="CM586" s="4"/>
      <c r="CN586" s="4"/>
      <c r="CO586" s="4"/>
      <c r="CP586" s="4"/>
      <c r="CQ586" s="4"/>
      <c r="CR586" s="4"/>
      <c r="CS586" s="4"/>
      <c r="CT586" s="4"/>
      <c r="CU586" s="4"/>
      <c r="CV586" s="4"/>
      <c r="CW586" s="4"/>
      <c r="CX586" s="4"/>
      <c r="CY586" s="4"/>
      <c r="CZ586" s="4"/>
      <c r="DA586" s="4"/>
      <c r="DB586" s="4"/>
      <c r="DC586" s="4"/>
      <c r="DD586" s="4"/>
      <c r="DE586" s="4"/>
      <c r="DF586" s="4"/>
      <c r="DG586" s="4"/>
      <c r="DH586" s="4"/>
      <c r="DI586" s="4"/>
      <c r="DJ586" s="4"/>
      <c r="DK586" s="4"/>
      <c r="DL586" s="4"/>
      <c r="DM586" s="4"/>
      <c r="DN586" s="4"/>
      <c r="DO586" s="4"/>
      <c r="DP586" s="4"/>
      <c r="DQ586" s="4"/>
      <c r="DR586" s="4"/>
      <c r="DS586" s="4"/>
      <c r="DT586" s="4"/>
      <c r="DU586" s="4"/>
      <c r="DV586" s="4"/>
      <c r="DW586" s="4"/>
      <c r="DX586" s="4"/>
      <c r="DY586" s="4"/>
      <c r="DZ586" s="4"/>
      <c r="EA586" s="4"/>
      <c r="EB586" s="4"/>
      <c r="EC586" s="4"/>
      <c r="ED586" s="4"/>
      <c r="EE586" s="4"/>
      <c r="EF586" s="4"/>
      <c r="EG586" s="4"/>
      <c r="EH586" s="4"/>
      <c r="EI586" s="4"/>
      <c r="EJ586" s="4"/>
      <c r="EK586" s="4"/>
      <c r="EL586" s="4"/>
      <c r="EM586" s="4"/>
      <c r="EN586" s="4"/>
      <c r="EO586" s="4"/>
      <c r="EP586" s="4"/>
      <c r="EQ586" s="4"/>
      <c r="ER586" s="4"/>
      <c r="ES586" s="4"/>
      <c r="ET586" s="4"/>
      <c r="EU586" s="4"/>
      <c r="EV586" s="4"/>
      <c r="EW586" s="4"/>
      <c r="EX586" s="4"/>
      <c r="EY586" s="4"/>
      <c r="EZ586" s="4"/>
      <c r="FA586" s="4"/>
      <c r="FB586" s="4"/>
      <c r="FC586" s="4"/>
    </row>
    <row r="587" spans="1:159" ht="15" customHeight="1">
      <c r="A587" s="6">
        <v>8</v>
      </c>
      <c r="B587" s="41" t="str">
        <f>VLOOKUP(Ruimtestaat[[#This Row],[Code]],Locaties[[Code]:[Locatie]],2,FALSE)</f>
        <v>Het Heerenlanden</v>
      </c>
      <c r="C587" s="41" t="str">
        <f>VLOOKUP(Ruimtestaat[[#This Row],[Code]],Locaties[#All],3,FALSE)</f>
        <v>Eksterlaan 48</v>
      </c>
      <c r="D587" s="41" t="str">
        <f>VLOOKUP(Ruimtestaat[[#This Row],[Code]],Locaties[#All],4,FALSE)</f>
        <v>Leerdam</v>
      </c>
      <c r="E587" s="42" t="s">
        <v>574</v>
      </c>
      <c r="F587" s="6" t="s">
        <v>121</v>
      </c>
      <c r="G587" s="126">
        <v>6</v>
      </c>
      <c r="H587" s="42" t="s">
        <v>302</v>
      </c>
      <c r="I587" s="6">
        <v>20</v>
      </c>
      <c r="J587" s="42" t="str">
        <f>VLOOKUP(Ruimtestaat[[#This Row],[Ruimte code]],Ruimtegroepen[[#All],[Code]:[Ruimte omschrijving]],2,FALSE)</f>
        <v>Niet in Onderhoud</v>
      </c>
      <c r="L587" s="6"/>
      <c r="M587" s="124"/>
      <c r="N587" s="125">
        <v>14</v>
      </c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  <c r="BO587" s="4"/>
      <c r="BP587" s="4"/>
      <c r="BQ587" s="4"/>
      <c r="BR587" s="4"/>
      <c r="BS587" s="4"/>
      <c r="BT587" s="4"/>
      <c r="BU587" s="4"/>
      <c r="BV587" s="4"/>
      <c r="BW587" s="4"/>
      <c r="BX587" s="4"/>
      <c r="BY587" s="4"/>
      <c r="BZ587" s="4"/>
      <c r="CA587" s="4"/>
      <c r="CB587" s="4"/>
      <c r="CC587" s="4"/>
      <c r="CD587" s="4"/>
      <c r="CE587" s="4"/>
      <c r="CF587" s="4"/>
      <c r="CG587" s="4"/>
      <c r="CH587" s="4"/>
      <c r="CI587" s="4"/>
      <c r="CJ587" s="4"/>
      <c r="CK587" s="4"/>
      <c r="CL587" s="4"/>
      <c r="CM587" s="4"/>
      <c r="CN587" s="4"/>
      <c r="CO587" s="4"/>
      <c r="CP587" s="4"/>
      <c r="CQ587" s="4"/>
      <c r="CR587" s="4"/>
      <c r="CS587" s="4"/>
      <c r="CT587" s="4"/>
      <c r="CU587" s="4"/>
      <c r="CV587" s="4"/>
      <c r="CW587" s="4"/>
      <c r="CX587" s="4"/>
      <c r="CY587" s="4"/>
      <c r="CZ587" s="4"/>
      <c r="DA587" s="4"/>
      <c r="DB587" s="4"/>
      <c r="DC587" s="4"/>
      <c r="DD587" s="4"/>
      <c r="DE587" s="4"/>
      <c r="DF587" s="4"/>
      <c r="DG587" s="4"/>
      <c r="DH587" s="4"/>
      <c r="DI587" s="4"/>
      <c r="DJ587" s="4"/>
      <c r="DK587" s="4"/>
      <c r="DL587" s="4"/>
      <c r="DM587" s="4"/>
      <c r="DN587" s="4"/>
      <c r="DO587" s="4"/>
      <c r="DP587" s="4"/>
      <c r="DQ587" s="4"/>
      <c r="DR587" s="4"/>
      <c r="DS587" s="4"/>
      <c r="DT587" s="4"/>
      <c r="DU587" s="4"/>
      <c r="DV587" s="4"/>
      <c r="DW587" s="4"/>
      <c r="DX587" s="4"/>
      <c r="DY587" s="4"/>
      <c r="DZ587" s="4"/>
      <c r="EA587" s="4"/>
      <c r="EB587" s="4"/>
      <c r="EC587" s="4"/>
      <c r="ED587" s="4"/>
      <c r="EE587" s="4"/>
      <c r="EF587" s="4"/>
      <c r="EG587" s="4"/>
      <c r="EH587" s="4"/>
      <c r="EI587" s="4"/>
      <c r="EJ587" s="4"/>
      <c r="EK587" s="4"/>
      <c r="EL587" s="4"/>
      <c r="EM587" s="4"/>
      <c r="EN587" s="4"/>
      <c r="EO587" s="4"/>
      <c r="EP587" s="4"/>
      <c r="EQ587" s="4"/>
      <c r="ER587" s="4"/>
      <c r="ES587" s="4"/>
      <c r="ET587" s="4"/>
      <c r="EU587" s="4"/>
      <c r="EV587" s="4"/>
      <c r="EW587" s="4"/>
      <c r="EX587" s="4"/>
      <c r="EY587" s="4"/>
      <c r="EZ587" s="4"/>
      <c r="FA587" s="4"/>
      <c r="FB587" s="4"/>
      <c r="FC587" s="4"/>
    </row>
    <row r="588" spans="1:159" ht="15" customHeight="1">
      <c r="A588" s="6">
        <v>8</v>
      </c>
      <c r="B588" s="41" t="str">
        <f>VLOOKUP(Ruimtestaat[[#This Row],[Code]],Locaties[[Code]:[Locatie]],2,FALSE)</f>
        <v>Het Heerenlanden</v>
      </c>
      <c r="C588" s="41" t="str">
        <f>VLOOKUP(Ruimtestaat[[#This Row],[Code]],Locaties[#All],3,FALSE)</f>
        <v>Eksterlaan 48</v>
      </c>
      <c r="D588" s="41" t="str">
        <f>VLOOKUP(Ruimtestaat[[#This Row],[Code]],Locaties[#All],4,FALSE)</f>
        <v>Leerdam</v>
      </c>
      <c r="E588" s="42" t="s">
        <v>574</v>
      </c>
      <c r="F588" s="6" t="s">
        <v>121</v>
      </c>
      <c r="G588" s="126" t="s">
        <v>579</v>
      </c>
      <c r="H588" s="42" t="s">
        <v>577</v>
      </c>
      <c r="I588" s="6">
        <v>20</v>
      </c>
      <c r="J588" s="42" t="str">
        <f>VLOOKUP(Ruimtestaat[[#This Row],[Ruimte code]],Ruimtegroepen[[#All],[Code]:[Ruimte omschrijving]],2,FALSE)</f>
        <v>Niet in Onderhoud</v>
      </c>
      <c r="L588" s="6"/>
      <c r="M588" s="124"/>
      <c r="N588" s="125">
        <v>7.6</v>
      </c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  <c r="BO588" s="4"/>
      <c r="BP588" s="4"/>
      <c r="BQ588" s="4"/>
      <c r="BR588" s="4"/>
      <c r="BS588" s="4"/>
      <c r="BT588" s="4"/>
      <c r="BU588" s="4"/>
      <c r="BV588" s="4"/>
      <c r="BW588" s="4"/>
      <c r="BX588" s="4"/>
      <c r="BY588" s="4"/>
      <c r="BZ588" s="4"/>
      <c r="CA588" s="4"/>
      <c r="CB588" s="4"/>
      <c r="CC588" s="4"/>
      <c r="CD588" s="4"/>
      <c r="CE588" s="4"/>
      <c r="CF588" s="4"/>
      <c r="CG588" s="4"/>
      <c r="CH588" s="4"/>
      <c r="CI588" s="4"/>
      <c r="CJ588" s="4"/>
      <c r="CK588" s="4"/>
      <c r="CL588" s="4"/>
      <c r="CM588" s="4"/>
      <c r="CN588" s="4"/>
      <c r="CO588" s="4"/>
      <c r="CP588" s="4"/>
      <c r="CQ588" s="4"/>
      <c r="CR588" s="4"/>
      <c r="CS588" s="4"/>
      <c r="CT588" s="4"/>
      <c r="CU588" s="4"/>
      <c r="CV588" s="4"/>
      <c r="CW588" s="4"/>
      <c r="CX588" s="4"/>
      <c r="CY588" s="4"/>
      <c r="CZ588" s="4"/>
      <c r="DA588" s="4"/>
      <c r="DB588" s="4"/>
      <c r="DC588" s="4"/>
      <c r="DD588" s="4"/>
      <c r="DE588" s="4"/>
      <c r="DF588" s="4"/>
      <c r="DG588" s="4"/>
      <c r="DH588" s="4"/>
      <c r="DI588" s="4"/>
      <c r="DJ588" s="4"/>
      <c r="DK588" s="4"/>
      <c r="DL588" s="4"/>
      <c r="DM588" s="4"/>
      <c r="DN588" s="4"/>
      <c r="DO588" s="4"/>
      <c r="DP588" s="4"/>
      <c r="DQ588" s="4"/>
      <c r="DR588" s="4"/>
      <c r="DS588" s="4"/>
      <c r="DT588" s="4"/>
      <c r="DU588" s="4"/>
      <c r="DV588" s="4"/>
      <c r="DW588" s="4"/>
      <c r="DX588" s="4"/>
      <c r="DY588" s="4"/>
      <c r="DZ588" s="4"/>
      <c r="EA588" s="4"/>
      <c r="EB588" s="4"/>
      <c r="EC588" s="4"/>
      <c r="ED588" s="4"/>
      <c r="EE588" s="4"/>
      <c r="EF588" s="4"/>
      <c r="EG588" s="4"/>
      <c r="EH588" s="4"/>
      <c r="EI588" s="4"/>
      <c r="EJ588" s="4"/>
      <c r="EK588" s="4"/>
      <c r="EL588" s="4"/>
      <c r="EM588" s="4"/>
      <c r="EN588" s="4"/>
      <c r="EO588" s="4"/>
      <c r="EP588" s="4"/>
      <c r="EQ588" s="4"/>
      <c r="ER588" s="4"/>
      <c r="ES588" s="4"/>
      <c r="ET588" s="4"/>
      <c r="EU588" s="4"/>
      <c r="EV588" s="4"/>
      <c r="EW588" s="4"/>
      <c r="EX588" s="4"/>
      <c r="EY588" s="4"/>
      <c r="EZ588" s="4"/>
      <c r="FA588" s="4"/>
      <c r="FB588" s="4"/>
      <c r="FC588" s="4"/>
    </row>
    <row r="589" spans="1:159" ht="15" customHeight="1">
      <c r="A589" s="6">
        <v>8</v>
      </c>
      <c r="B589" s="41" t="str">
        <f>VLOOKUP(Ruimtestaat[[#This Row],[Code]],Locaties[[Code]:[Locatie]],2,FALSE)</f>
        <v>Het Heerenlanden</v>
      </c>
      <c r="C589" s="41" t="str">
        <f>VLOOKUP(Ruimtestaat[[#This Row],[Code]],Locaties[#All],3,FALSE)</f>
        <v>Eksterlaan 48</v>
      </c>
      <c r="D589" s="41" t="str">
        <f>VLOOKUP(Ruimtestaat[[#This Row],[Code]],Locaties[#All],4,FALSE)</f>
        <v>Leerdam</v>
      </c>
      <c r="E589" s="42" t="s">
        <v>574</v>
      </c>
      <c r="F589" s="6" t="s">
        <v>121</v>
      </c>
      <c r="G589" s="126">
        <v>8</v>
      </c>
      <c r="H589" s="42" t="s">
        <v>298</v>
      </c>
      <c r="I589" s="6">
        <v>20</v>
      </c>
      <c r="J589" s="42" t="str">
        <f>VLOOKUP(Ruimtestaat[[#This Row],[Ruimte code]],Ruimtegroepen[[#All],[Code]:[Ruimte omschrijving]],2,FALSE)</f>
        <v>Niet in Onderhoud</v>
      </c>
      <c r="L589" s="6"/>
      <c r="M589" s="124"/>
      <c r="N589" s="125">
        <v>51.8</v>
      </c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  <c r="BO589" s="4"/>
      <c r="BP589" s="4"/>
      <c r="BQ589" s="4"/>
      <c r="BR589" s="4"/>
      <c r="BS589" s="4"/>
      <c r="BT589" s="4"/>
      <c r="BU589" s="4"/>
      <c r="BV589" s="4"/>
      <c r="BW589" s="4"/>
      <c r="BX589" s="4"/>
      <c r="BY589" s="4"/>
      <c r="BZ589" s="4"/>
      <c r="CA589" s="4"/>
      <c r="CB589" s="4"/>
      <c r="CC589" s="4"/>
      <c r="CD589" s="4"/>
      <c r="CE589" s="4"/>
      <c r="CF589" s="4"/>
      <c r="CG589" s="4"/>
      <c r="CH589" s="4"/>
      <c r="CI589" s="4"/>
      <c r="CJ589" s="4"/>
      <c r="CK589" s="4"/>
      <c r="CL589" s="4"/>
      <c r="CM589" s="4"/>
      <c r="CN589" s="4"/>
      <c r="CO589" s="4"/>
      <c r="CP589" s="4"/>
      <c r="CQ589" s="4"/>
      <c r="CR589" s="4"/>
      <c r="CS589" s="4"/>
      <c r="CT589" s="4"/>
      <c r="CU589" s="4"/>
      <c r="CV589" s="4"/>
      <c r="CW589" s="4"/>
      <c r="CX589" s="4"/>
      <c r="CY589" s="4"/>
      <c r="CZ589" s="4"/>
      <c r="DA589" s="4"/>
      <c r="DB589" s="4"/>
      <c r="DC589" s="4"/>
      <c r="DD589" s="4"/>
      <c r="DE589" s="4"/>
      <c r="DF589" s="4"/>
      <c r="DG589" s="4"/>
      <c r="DH589" s="4"/>
      <c r="DI589" s="4"/>
      <c r="DJ589" s="4"/>
      <c r="DK589" s="4"/>
      <c r="DL589" s="4"/>
      <c r="DM589" s="4"/>
      <c r="DN589" s="4"/>
      <c r="DO589" s="4"/>
      <c r="DP589" s="4"/>
      <c r="DQ589" s="4"/>
      <c r="DR589" s="4"/>
      <c r="DS589" s="4"/>
      <c r="DT589" s="4"/>
      <c r="DU589" s="4"/>
      <c r="DV589" s="4"/>
      <c r="DW589" s="4"/>
      <c r="DX589" s="4"/>
      <c r="DY589" s="4"/>
      <c r="DZ589" s="4"/>
      <c r="EA589" s="4"/>
      <c r="EB589" s="4"/>
      <c r="EC589" s="4"/>
      <c r="ED589" s="4"/>
      <c r="EE589" s="4"/>
      <c r="EF589" s="4"/>
      <c r="EG589" s="4"/>
      <c r="EH589" s="4"/>
      <c r="EI589" s="4"/>
      <c r="EJ589" s="4"/>
      <c r="EK589" s="4"/>
      <c r="EL589" s="4"/>
      <c r="EM589" s="4"/>
      <c r="EN589" s="4"/>
      <c r="EO589" s="4"/>
      <c r="EP589" s="4"/>
      <c r="EQ589" s="4"/>
      <c r="ER589" s="4"/>
      <c r="ES589" s="4"/>
      <c r="ET589" s="4"/>
      <c r="EU589" s="4"/>
      <c r="EV589" s="4"/>
      <c r="EW589" s="4"/>
      <c r="EX589" s="4"/>
      <c r="EY589" s="4"/>
      <c r="EZ589" s="4"/>
      <c r="FA589" s="4"/>
      <c r="FB589" s="4"/>
      <c r="FC589" s="4"/>
    </row>
    <row r="590" spans="1:159" ht="15" customHeight="1">
      <c r="A590" s="6">
        <v>8</v>
      </c>
      <c r="B590" s="41" t="str">
        <f>VLOOKUP(Ruimtestaat[[#This Row],[Code]],Locaties[[Code]:[Locatie]],2,FALSE)</f>
        <v>Het Heerenlanden</v>
      </c>
      <c r="C590" s="41" t="str">
        <f>VLOOKUP(Ruimtestaat[[#This Row],[Code]],Locaties[#All],3,FALSE)</f>
        <v>Eksterlaan 48</v>
      </c>
      <c r="D590" s="41" t="str">
        <f>VLOOKUP(Ruimtestaat[[#This Row],[Code]],Locaties[#All],4,FALSE)</f>
        <v>Leerdam</v>
      </c>
      <c r="E590" s="42" t="s">
        <v>574</v>
      </c>
      <c r="F590" s="6" t="s">
        <v>121</v>
      </c>
      <c r="G590" s="126">
        <v>10</v>
      </c>
      <c r="H590" s="42" t="s">
        <v>128</v>
      </c>
      <c r="I590" s="6">
        <v>6</v>
      </c>
      <c r="J590" s="42" t="str">
        <f>VLOOKUP(Ruimtestaat[[#This Row],[Ruimte code]],Ruimtegroepen[[#All],[Code]:[Ruimte omschrijving]],2,FALSE)</f>
        <v>Gangen/hallen</v>
      </c>
      <c r="K590" s="6" t="s">
        <v>18</v>
      </c>
      <c r="L590" s="6" t="s">
        <v>124</v>
      </c>
      <c r="M590" s="124">
        <v>180</v>
      </c>
      <c r="N590" s="125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  <c r="BO590" s="4"/>
      <c r="BP590" s="4"/>
      <c r="BQ590" s="4"/>
      <c r="BR590" s="4"/>
      <c r="BS590" s="4"/>
      <c r="BT590" s="4"/>
      <c r="BU590" s="4"/>
      <c r="BV590" s="4"/>
      <c r="BW590" s="4"/>
      <c r="BX590" s="4"/>
      <c r="BY590" s="4"/>
      <c r="BZ590" s="4"/>
      <c r="CA590" s="4"/>
      <c r="CB590" s="4"/>
      <c r="CC590" s="4"/>
      <c r="CD590" s="4"/>
      <c r="CE590" s="4"/>
      <c r="CF590" s="4"/>
      <c r="CG590" s="4"/>
      <c r="CH590" s="4"/>
      <c r="CI590" s="4"/>
      <c r="CJ590" s="4"/>
      <c r="CK590" s="4"/>
      <c r="CL590" s="4"/>
      <c r="CM590" s="4"/>
      <c r="CN590" s="4"/>
      <c r="CO590" s="4"/>
      <c r="CP590" s="4"/>
      <c r="CQ590" s="4"/>
      <c r="CR590" s="4"/>
      <c r="CS590" s="4"/>
      <c r="CT590" s="4"/>
      <c r="CU590" s="4"/>
      <c r="CV590" s="4"/>
      <c r="CW590" s="4"/>
      <c r="CX590" s="4"/>
      <c r="CY590" s="4"/>
      <c r="CZ590" s="4"/>
      <c r="DA590" s="4"/>
      <c r="DB590" s="4"/>
      <c r="DC590" s="4"/>
      <c r="DD590" s="4"/>
      <c r="DE590" s="4"/>
      <c r="DF590" s="4"/>
      <c r="DG590" s="4"/>
      <c r="DH590" s="4"/>
      <c r="DI590" s="4"/>
      <c r="DJ590" s="4"/>
      <c r="DK590" s="4"/>
      <c r="DL590" s="4"/>
      <c r="DM590" s="4"/>
      <c r="DN590" s="4"/>
      <c r="DO590" s="4"/>
      <c r="DP590" s="4"/>
      <c r="DQ590" s="4"/>
      <c r="DR590" s="4"/>
      <c r="DS590" s="4"/>
      <c r="DT590" s="4"/>
      <c r="DU590" s="4"/>
      <c r="DV590" s="4"/>
      <c r="DW590" s="4"/>
      <c r="DX590" s="4"/>
      <c r="DY590" s="4"/>
      <c r="DZ590" s="4"/>
      <c r="EA590" s="4"/>
      <c r="EB590" s="4"/>
      <c r="EC590" s="4"/>
      <c r="ED590" s="4"/>
      <c r="EE590" s="4"/>
      <c r="EF590" s="4"/>
      <c r="EG590" s="4"/>
      <c r="EH590" s="4"/>
      <c r="EI590" s="4"/>
      <c r="EJ590" s="4"/>
      <c r="EK590" s="4"/>
      <c r="EL590" s="4"/>
      <c r="EM590" s="4"/>
      <c r="EN590" s="4"/>
      <c r="EO590" s="4"/>
      <c r="EP590" s="4"/>
      <c r="EQ590" s="4"/>
      <c r="ER590" s="4"/>
      <c r="ES590" s="4"/>
      <c r="ET590" s="4"/>
      <c r="EU590" s="4"/>
      <c r="EV590" s="4"/>
      <c r="EW590" s="4"/>
      <c r="EX590" s="4"/>
      <c r="EY590" s="4"/>
      <c r="EZ590" s="4"/>
      <c r="FA590" s="4"/>
      <c r="FB590" s="4"/>
      <c r="FC590" s="4"/>
    </row>
    <row r="591" spans="1:159" ht="15" customHeight="1">
      <c r="A591" s="6">
        <v>8</v>
      </c>
      <c r="B591" s="41" t="str">
        <f>VLOOKUP(Ruimtestaat[[#This Row],[Code]],Locaties[[Code]:[Locatie]],2,FALSE)</f>
        <v>Het Heerenlanden</v>
      </c>
      <c r="C591" s="41" t="str">
        <f>VLOOKUP(Ruimtestaat[[#This Row],[Code]],Locaties[#All],3,FALSE)</f>
        <v>Eksterlaan 48</v>
      </c>
      <c r="D591" s="41" t="str">
        <f>VLOOKUP(Ruimtestaat[[#This Row],[Code]],Locaties[#All],4,FALSE)</f>
        <v>Leerdam</v>
      </c>
      <c r="E591" s="42" t="s">
        <v>574</v>
      </c>
      <c r="F591" s="6" t="s">
        <v>121</v>
      </c>
      <c r="G591" s="126">
        <v>11</v>
      </c>
      <c r="H591" s="42" t="s">
        <v>128</v>
      </c>
      <c r="I591" s="6">
        <v>6</v>
      </c>
      <c r="J591" s="42" t="str">
        <f>VLOOKUP(Ruimtestaat[[#This Row],[Ruimte code]],Ruimtegroepen[[#All],[Code]:[Ruimte omschrijving]],2,FALSE)</f>
        <v>Gangen/hallen</v>
      </c>
      <c r="K591" s="6" t="s">
        <v>18</v>
      </c>
      <c r="L591" s="6" t="s">
        <v>124</v>
      </c>
      <c r="M591" s="124">
        <v>243</v>
      </c>
      <c r="N591" s="125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  <c r="BO591" s="4"/>
      <c r="BP591" s="4"/>
      <c r="BQ591" s="4"/>
      <c r="BR591" s="4"/>
      <c r="BS591" s="4"/>
      <c r="BT591" s="4"/>
      <c r="BU591" s="4"/>
      <c r="BV591" s="4"/>
      <c r="BW591" s="4"/>
      <c r="BX591" s="4"/>
      <c r="BY591" s="4"/>
      <c r="BZ591" s="4"/>
      <c r="CA591" s="4"/>
      <c r="CB591" s="4"/>
      <c r="CC591" s="4"/>
      <c r="CD591" s="4"/>
      <c r="CE591" s="4"/>
      <c r="CF591" s="4"/>
      <c r="CG591" s="4"/>
      <c r="CH591" s="4"/>
      <c r="CI591" s="4"/>
      <c r="CJ591" s="4"/>
      <c r="CK591" s="4"/>
      <c r="CL591" s="4"/>
      <c r="CM591" s="4"/>
      <c r="CN591" s="4"/>
      <c r="CO591" s="4"/>
      <c r="CP591" s="4"/>
      <c r="CQ591" s="4"/>
      <c r="CR591" s="4"/>
      <c r="CS591" s="4"/>
      <c r="CT591" s="4"/>
      <c r="CU591" s="4"/>
      <c r="CV591" s="4"/>
      <c r="CW591" s="4"/>
      <c r="CX591" s="4"/>
      <c r="CY591" s="4"/>
      <c r="CZ591" s="4"/>
      <c r="DA591" s="4"/>
      <c r="DB591" s="4"/>
      <c r="DC591" s="4"/>
      <c r="DD591" s="4"/>
      <c r="DE591" s="4"/>
      <c r="DF591" s="4"/>
      <c r="DG591" s="4"/>
      <c r="DH591" s="4"/>
      <c r="DI591" s="4"/>
      <c r="DJ591" s="4"/>
      <c r="DK591" s="4"/>
      <c r="DL591" s="4"/>
      <c r="DM591" s="4"/>
      <c r="DN591" s="4"/>
      <c r="DO591" s="4"/>
      <c r="DP591" s="4"/>
      <c r="DQ591" s="4"/>
      <c r="DR591" s="4"/>
      <c r="DS591" s="4"/>
      <c r="DT591" s="4"/>
      <c r="DU591" s="4"/>
      <c r="DV591" s="4"/>
      <c r="DW591" s="4"/>
      <c r="DX591" s="4"/>
      <c r="DY591" s="4"/>
      <c r="DZ591" s="4"/>
      <c r="EA591" s="4"/>
      <c r="EB591" s="4"/>
      <c r="EC591" s="4"/>
      <c r="ED591" s="4"/>
      <c r="EE591" s="4"/>
      <c r="EF591" s="4"/>
      <c r="EG591" s="4"/>
      <c r="EH591" s="4"/>
      <c r="EI591" s="4"/>
      <c r="EJ591" s="4"/>
      <c r="EK591" s="4"/>
      <c r="EL591" s="4"/>
      <c r="EM591" s="4"/>
      <c r="EN591" s="4"/>
      <c r="EO591" s="4"/>
      <c r="EP591" s="4"/>
      <c r="EQ591" s="4"/>
      <c r="ER591" s="4"/>
      <c r="ES591" s="4"/>
      <c r="ET591" s="4"/>
      <c r="EU591" s="4"/>
      <c r="EV591" s="4"/>
      <c r="EW591" s="4"/>
      <c r="EX591" s="4"/>
      <c r="EY591" s="4"/>
      <c r="EZ591" s="4"/>
      <c r="FA591" s="4"/>
      <c r="FB591" s="4"/>
      <c r="FC591" s="4"/>
    </row>
    <row r="592" spans="1:159" ht="15" customHeight="1">
      <c r="A592" s="6">
        <v>8</v>
      </c>
      <c r="B592" s="41" t="str">
        <f>VLOOKUP(Ruimtestaat[[#This Row],[Code]],Locaties[[Code]:[Locatie]],2,FALSE)</f>
        <v>Het Heerenlanden</v>
      </c>
      <c r="C592" s="41" t="str">
        <f>VLOOKUP(Ruimtestaat[[#This Row],[Code]],Locaties[#All],3,FALSE)</f>
        <v>Eksterlaan 48</v>
      </c>
      <c r="D592" s="41" t="str">
        <f>VLOOKUP(Ruimtestaat[[#This Row],[Code]],Locaties[#All],4,FALSE)</f>
        <v>Leerdam</v>
      </c>
      <c r="E592" s="42" t="s">
        <v>574</v>
      </c>
      <c r="F592" s="6" t="s">
        <v>121</v>
      </c>
      <c r="G592" s="126">
        <v>12</v>
      </c>
      <c r="H592" s="42" t="s">
        <v>180</v>
      </c>
      <c r="I592" s="6">
        <v>15</v>
      </c>
      <c r="J592" s="42" t="str">
        <f>VLOOKUP(Ruimtestaat[[#This Row],[Ruimte code]],Ruimtegroepen[[#All],[Code]:[Ruimte omschrijving]],2,FALSE)</f>
        <v>Keuken/pantry</v>
      </c>
      <c r="K592" s="6" t="s">
        <v>19</v>
      </c>
      <c r="L592" s="6" t="s">
        <v>225</v>
      </c>
      <c r="M592" s="124">
        <v>42.9</v>
      </c>
      <c r="N592" s="125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  <c r="BO592" s="4"/>
      <c r="BP592" s="4"/>
      <c r="BQ592" s="4"/>
      <c r="BR592" s="4"/>
      <c r="BS592" s="4"/>
      <c r="BT592" s="4"/>
      <c r="BU592" s="4"/>
      <c r="BV592" s="4"/>
      <c r="BW592" s="4"/>
      <c r="BX592" s="4"/>
      <c r="BY592" s="4"/>
      <c r="BZ592" s="4"/>
      <c r="CA592" s="4"/>
      <c r="CB592" s="4"/>
      <c r="CC592" s="4"/>
      <c r="CD592" s="4"/>
      <c r="CE592" s="4"/>
      <c r="CF592" s="4"/>
      <c r="CG592" s="4"/>
      <c r="CH592" s="4"/>
      <c r="CI592" s="4"/>
      <c r="CJ592" s="4"/>
      <c r="CK592" s="4"/>
      <c r="CL592" s="4"/>
      <c r="CM592" s="4"/>
      <c r="CN592" s="4"/>
      <c r="CO592" s="4"/>
      <c r="CP592" s="4"/>
      <c r="CQ592" s="4"/>
      <c r="CR592" s="4"/>
      <c r="CS592" s="4"/>
      <c r="CT592" s="4"/>
      <c r="CU592" s="4"/>
      <c r="CV592" s="4"/>
      <c r="CW592" s="4"/>
      <c r="CX592" s="4"/>
      <c r="CY592" s="4"/>
      <c r="CZ592" s="4"/>
      <c r="DA592" s="4"/>
      <c r="DB592" s="4"/>
      <c r="DC592" s="4"/>
      <c r="DD592" s="4"/>
      <c r="DE592" s="4"/>
      <c r="DF592" s="4"/>
      <c r="DG592" s="4"/>
      <c r="DH592" s="4"/>
      <c r="DI592" s="4"/>
      <c r="DJ592" s="4"/>
      <c r="DK592" s="4"/>
      <c r="DL592" s="4"/>
      <c r="DM592" s="4"/>
      <c r="DN592" s="4"/>
      <c r="DO592" s="4"/>
      <c r="DP592" s="4"/>
      <c r="DQ592" s="4"/>
      <c r="DR592" s="4"/>
      <c r="DS592" s="4"/>
      <c r="DT592" s="4"/>
      <c r="DU592" s="4"/>
      <c r="DV592" s="4"/>
      <c r="DW592" s="4"/>
      <c r="DX592" s="4"/>
      <c r="DY592" s="4"/>
      <c r="DZ592" s="4"/>
      <c r="EA592" s="4"/>
      <c r="EB592" s="4"/>
      <c r="EC592" s="4"/>
      <c r="ED592" s="4"/>
      <c r="EE592" s="4"/>
      <c r="EF592" s="4"/>
      <c r="EG592" s="4"/>
      <c r="EH592" s="4"/>
      <c r="EI592" s="4"/>
      <c r="EJ592" s="4"/>
      <c r="EK592" s="4"/>
      <c r="EL592" s="4"/>
      <c r="EM592" s="4"/>
      <c r="EN592" s="4"/>
      <c r="EO592" s="4"/>
      <c r="EP592" s="4"/>
      <c r="EQ592" s="4"/>
      <c r="ER592" s="4"/>
      <c r="ES592" s="4"/>
      <c r="ET592" s="4"/>
      <c r="EU592" s="4"/>
      <c r="EV592" s="4"/>
      <c r="EW592" s="4"/>
      <c r="EX592" s="4"/>
      <c r="EY592" s="4"/>
      <c r="EZ592" s="4"/>
      <c r="FA592" s="4"/>
      <c r="FB592" s="4"/>
      <c r="FC592" s="4"/>
    </row>
    <row r="593" spans="1:159" ht="15" customHeight="1">
      <c r="A593" s="6">
        <v>8</v>
      </c>
      <c r="B593" s="41" t="str">
        <f>VLOOKUP(Ruimtestaat[[#This Row],[Code]],Locaties[[Code]:[Locatie]],2,FALSE)</f>
        <v>Het Heerenlanden</v>
      </c>
      <c r="C593" s="41" t="str">
        <f>VLOOKUP(Ruimtestaat[[#This Row],[Code]],Locaties[#All],3,FALSE)</f>
        <v>Eksterlaan 48</v>
      </c>
      <c r="D593" s="41" t="str">
        <f>VLOOKUP(Ruimtestaat[[#This Row],[Code]],Locaties[#All],4,FALSE)</f>
        <v>Leerdam</v>
      </c>
      <c r="E593" s="42" t="s">
        <v>574</v>
      </c>
      <c r="F593" s="6" t="s">
        <v>121</v>
      </c>
      <c r="G593" s="126">
        <v>13</v>
      </c>
      <c r="H593" s="42" t="s">
        <v>302</v>
      </c>
      <c r="I593" s="6">
        <v>1</v>
      </c>
      <c r="J593" s="42" t="str">
        <f>VLOOKUP(Ruimtestaat[[#This Row],[Ruimte code]],Ruimtegroepen[[#All],[Code]:[Ruimte omschrijving]],2,FALSE)</f>
        <v>Magazijnen/bergingen</v>
      </c>
      <c r="L593" s="6"/>
      <c r="M593" s="124"/>
      <c r="N593" s="125">
        <v>15.1</v>
      </c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  <c r="BO593" s="4"/>
      <c r="BP593" s="4"/>
      <c r="BQ593" s="4"/>
      <c r="BR593" s="4"/>
      <c r="BS593" s="4"/>
      <c r="BT593" s="4"/>
      <c r="BU593" s="4"/>
      <c r="BV593" s="4"/>
      <c r="BW593" s="4"/>
      <c r="BX593" s="4"/>
      <c r="BY593" s="4"/>
      <c r="BZ593" s="4"/>
      <c r="CA593" s="4"/>
      <c r="CB593" s="4"/>
      <c r="CC593" s="4"/>
      <c r="CD593" s="4"/>
      <c r="CE593" s="4"/>
      <c r="CF593" s="4"/>
      <c r="CG593" s="4"/>
      <c r="CH593" s="4"/>
      <c r="CI593" s="4"/>
      <c r="CJ593" s="4"/>
      <c r="CK593" s="4"/>
      <c r="CL593" s="4"/>
      <c r="CM593" s="4"/>
      <c r="CN593" s="4"/>
      <c r="CO593" s="4"/>
      <c r="CP593" s="4"/>
      <c r="CQ593" s="4"/>
      <c r="CR593" s="4"/>
      <c r="CS593" s="4"/>
      <c r="CT593" s="4"/>
      <c r="CU593" s="4"/>
      <c r="CV593" s="4"/>
      <c r="CW593" s="4"/>
      <c r="CX593" s="4"/>
      <c r="CY593" s="4"/>
      <c r="CZ593" s="4"/>
      <c r="DA593" s="4"/>
      <c r="DB593" s="4"/>
      <c r="DC593" s="4"/>
      <c r="DD593" s="4"/>
      <c r="DE593" s="4"/>
      <c r="DF593" s="4"/>
      <c r="DG593" s="4"/>
      <c r="DH593" s="4"/>
      <c r="DI593" s="4"/>
      <c r="DJ593" s="4"/>
      <c r="DK593" s="4"/>
      <c r="DL593" s="4"/>
      <c r="DM593" s="4"/>
      <c r="DN593" s="4"/>
      <c r="DO593" s="4"/>
      <c r="DP593" s="4"/>
      <c r="DQ593" s="4"/>
      <c r="DR593" s="4"/>
      <c r="DS593" s="4"/>
      <c r="DT593" s="4"/>
      <c r="DU593" s="4"/>
      <c r="DV593" s="4"/>
      <c r="DW593" s="4"/>
      <c r="DX593" s="4"/>
      <c r="DY593" s="4"/>
      <c r="DZ593" s="4"/>
      <c r="EA593" s="4"/>
      <c r="EB593" s="4"/>
      <c r="EC593" s="4"/>
      <c r="ED593" s="4"/>
      <c r="EE593" s="4"/>
      <c r="EF593" s="4"/>
      <c r="EG593" s="4"/>
      <c r="EH593" s="4"/>
      <c r="EI593" s="4"/>
      <c r="EJ593" s="4"/>
      <c r="EK593" s="4"/>
      <c r="EL593" s="4"/>
      <c r="EM593" s="4"/>
      <c r="EN593" s="4"/>
      <c r="EO593" s="4"/>
      <c r="EP593" s="4"/>
      <c r="EQ593" s="4"/>
      <c r="ER593" s="4"/>
      <c r="ES593" s="4"/>
      <c r="ET593" s="4"/>
      <c r="EU593" s="4"/>
      <c r="EV593" s="4"/>
      <c r="EW593" s="4"/>
      <c r="EX593" s="4"/>
      <c r="EY593" s="4"/>
      <c r="EZ593" s="4"/>
      <c r="FA593" s="4"/>
      <c r="FB593" s="4"/>
      <c r="FC593" s="4"/>
    </row>
    <row r="594" spans="1:159" ht="15" customHeight="1">
      <c r="A594" s="6">
        <v>8</v>
      </c>
      <c r="B594" s="41" t="str">
        <f>VLOOKUP(Ruimtestaat[[#This Row],[Code]],Locaties[[Code]:[Locatie]],2,FALSE)</f>
        <v>Het Heerenlanden</v>
      </c>
      <c r="C594" s="41" t="str">
        <f>VLOOKUP(Ruimtestaat[[#This Row],[Code]],Locaties[#All],3,FALSE)</f>
        <v>Eksterlaan 48</v>
      </c>
      <c r="D594" s="41" t="str">
        <f>VLOOKUP(Ruimtestaat[[#This Row],[Code]],Locaties[#All],4,FALSE)</f>
        <v>Leerdam</v>
      </c>
      <c r="E594" s="42" t="s">
        <v>574</v>
      </c>
      <c r="F594" s="6" t="s">
        <v>121</v>
      </c>
      <c r="G594" s="126">
        <v>15</v>
      </c>
      <c r="H594" s="42" t="s">
        <v>294</v>
      </c>
      <c r="I594" s="6">
        <v>5</v>
      </c>
      <c r="J594" s="42" t="str">
        <f>VLOOKUP(Ruimtestaat[[#This Row],[Ruimte code]],Ruimtegroepen[[#All],[Code]:[Ruimte omschrijving]],2,FALSE)</f>
        <v>Sanitair</v>
      </c>
      <c r="K594" s="6" t="s">
        <v>19</v>
      </c>
      <c r="L594" s="6" t="s">
        <v>225</v>
      </c>
      <c r="M594" s="124">
        <v>12.7</v>
      </c>
      <c r="N594" s="125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  <c r="BO594" s="4"/>
      <c r="BP594" s="4"/>
      <c r="BQ594" s="4"/>
      <c r="BR594" s="4"/>
      <c r="BS594" s="4"/>
      <c r="BT594" s="4"/>
      <c r="BU594" s="4"/>
      <c r="BV594" s="4"/>
      <c r="BW594" s="4"/>
      <c r="BX594" s="4"/>
      <c r="BY594" s="4"/>
      <c r="BZ594" s="4"/>
      <c r="CA594" s="4"/>
      <c r="CB594" s="4"/>
      <c r="CC594" s="4"/>
      <c r="CD594" s="4"/>
      <c r="CE594" s="4"/>
      <c r="CF594" s="4"/>
      <c r="CG594" s="4"/>
      <c r="CH594" s="4"/>
      <c r="CI594" s="4"/>
      <c r="CJ594" s="4"/>
      <c r="CK594" s="4"/>
      <c r="CL594" s="4"/>
      <c r="CM594" s="4"/>
      <c r="CN594" s="4"/>
      <c r="CO594" s="4"/>
      <c r="CP594" s="4"/>
      <c r="CQ594" s="4"/>
      <c r="CR594" s="4"/>
      <c r="CS594" s="4"/>
      <c r="CT594" s="4"/>
      <c r="CU594" s="4"/>
      <c r="CV594" s="4"/>
      <c r="CW594" s="4"/>
      <c r="CX594" s="4"/>
      <c r="CY594" s="4"/>
      <c r="CZ594" s="4"/>
      <c r="DA594" s="4"/>
      <c r="DB594" s="4"/>
      <c r="DC594" s="4"/>
      <c r="DD594" s="4"/>
      <c r="DE594" s="4"/>
      <c r="DF594" s="4"/>
      <c r="DG594" s="4"/>
      <c r="DH594" s="4"/>
      <c r="DI594" s="4"/>
      <c r="DJ594" s="4"/>
      <c r="DK594" s="4"/>
      <c r="DL594" s="4"/>
      <c r="DM594" s="4"/>
      <c r="DN594" s="4"/>
      <c r="DO594" s="4"/>
      <c r="DP594" s="4"/>
      <c r="DQ594" s="4"/>
      <c r="DR594" s="4"/>
      <c r="DS594" s="4"/>
      <c r="DT594" s="4"/>
      <c r="DU594" s="4"/>
      <c r="DV594" s="4"/>
      <c r="DW594" s="4"/>
      <c r="DX594" s="4"/>
      <c r="DY594" s="4"/>
      <c r="DZ594" s="4"/>
      <c r="EA594" s="4"/>
      <c r="EB594" s="4"/>
      <c r="EC594" s="4"/>
      <c r="ED594" s="4"/>
      <c r="EE594" s="4"/>
      <c r="EF594" s="4"/>
      <c r="EG594" s="4"/>
      <c r="EH594" s="4"/>
      <c r="EI594" s="4"/>
      <c r="EJ594" s="4"/>
      <c r="EK594" s="4"/>
      <c r="EL594" s="4"/>
      <c r="EM594" s="4"/>
      <c r="EN594" s="4"/>
      <c r="EO594" s="4"/>
      <c r="EP594" s="4"/>
      <c r="EQ594" s="4"/>
      <c r="ER594" s="4"/>
      <c r="ES594" s="4"/>
      <c r="ET594" s="4"/>
      <c r="EU594" s="4"/>
      <c r="EV594" s="4"/>
      <c r="EW594" s="4"/>
      <c r="EX594" s="4"/>
      <c r="EY594" s="4"/>
      <c r="EZ594" s="4"/>
      <c r="FA594" s="4"/>
      <c r="FB594" s="4"/>
      <c r="FC594" s="4"/>
    </row>
    <row r="595" spans="1:159" ht="15" customHeight="1">
      <c r="A595" s="6">
        <v>8</v>
      </c>
      <c r="B595" s="41" t="str">
        <f>VLOOKUP(Ruimtestaat[[#This Row],[Code]],Locaties[[Code]:[Locatie]],2,FALSE)</f>
        <v>Het Heerenlanden</v>
      </c>
      <c r="C595" s="41" t="str">
        <f>VLOOKUP(Ruimtestaat[[#This Row],[Code]],Locaties[#All],3,FALSE)</f>
        <v>Eksterlaan 48</v>
      </c>
      <c r="D595" s="41" t="str">
        <f>VLOOKUP(Ruimtestaat[[#This Row],[Code]],Locaties[#All],4,FALSE)</f>
        <v>Leerdam</v>
      </c>
      <c r="E595" s="42" t="s">
        <v>574</v>
      </c>
      <c r="F595" s="6" t="s">
        <v>121</v>
      </c>
      <c r="G595" s="126">
        <v>16</v>
      </c>
      <c r="H595" s="42" t="s">
        <v>294</v>
      </c>
      <c r="I595" s="6">
        <v>5</v>
      </c>
      <c r="J595" s="42" t="str">
        <f>VLOOKUP(Ruimtestaat[[#This Row],[Ruimte code]],Ruimtegroepen[[#All],[Code]:[Ruimte omschrijving]],2,FALSE)</f>
        <v>Sanitair</v>
      </c>
      <c r="K595" s="6" t="s">
        <v>19</v>
      </c>
      <c r="L595" s="6" t="s">
        <v>225</v>
      </c>
      <c r="M595" s="124">
        <v>12</v>
      </c>
      <c r="N595" s="125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  <c r="BO595" s="4"/>
      <c r="BP595" s="4"/>
      <c r="BQ595" s="4"/>
      <c r="BR595" s="4"/>
      <c r="BS595" s="4"/>
      <c r="BT595" s="4"/>
      <c r="BU595" s="4"/>
      <c r="BV595" s="4"/>
      <c r="BW595" s="4"/>
      <c r="BX595" s="4"/>
      <c r="BY595" s="4"/>
      <c r="BZ595" s="4"/>
      <c r="CA595" s="4"/>
      <c r="CB595" s="4"/>
      <c r="CC595" s="4"/>
      <c r="CD595" s="4"/>
      <c r="CE595" s="4"/>
      <c r="CF595" s="4"/>
      <c r="CG595" s="4"/>
      <c r="CH595" s="4"/>
      <c r="CI595" s="4"/>
      <c r="CJ595" s="4"/>
      <c r="CK595" s="4"/>
      <c r="CL595" s="4"/>
      <c r="CM595" s="4"/>
      <c r="CN595" s="4"/>
      <c r="CO595" s="4"/>
      <c r="CP595" s="4"/>
      <c r="CQ595" s="4"/>
      <c r="CR595" s="4"/>
      <c r="CS595" s="4"/>
      <c r="CT595" s="4"/>
      <c r="CU595" s="4"/>
      <c r="CV595" s="4"/>
      <c r="CW595" s="4"/>
      <c r="CX595" s="4"/>
      <c r="CY595" s="4"/>
      <c r="CZ595" s="4"/>
      <c r="DA595" s="4"/>
      <c r="DB595" s="4"/>
      <c r="DC595" s="4"/>
      <c r="DD595" s="4"/>
      <c r="DE595" s="4"/>
      <c r="DF595" s="4"/>
      <c r="DG595" s="4"/>
      <c r="DH595" s="4"/>
      <c r="DI595" s="4"/>
      <c r="DJ595" s="4"/>
      <c r="DK595" s="4"/>
      <c r="DL595" s="4"/>
      <c r="DM595" s="4"/>
      <c r="DN595" s="4"/>
      <c r="DO595" s="4"/>
      <c r="DP595" s="4"/>
      <c r="DQ595" s="4"/>
      <c r="DR595" s="4"/>
      <c r="DS595" s="4"/>
      <c r="DT595" s="4"/>
      <c r="DU595" s="4"/>
      <c r="DV595" s="4"/>
      <c r="DW595" s="4"/>
      <c r="DX595" s="4"/>
      <c r="DY595" s="4"/>
      <c r="DZ595" s="4"/>
      <c r="EA595" s="4"/>
      <c r="EB595" s="4"/>
      <c r="EC595" s="4"/>
      <c r="ED595" s="4"/>
      <c r="EE595" s="4"/>
      <c r="EF595" s="4"/>
      <c r="EG595" s="4"/>
      <c r="EH595" s="4"/>
      <c r="EI595" s="4"/>
      <c r="EJ595" s="4"/>
      <c r="EK595" s="4"/>
      <c r="EL595" s="4"/>
      <c r="EM595" s="4"/>
      <c r="EN595" s="4"/>
      <c r="EO595" s="4"/>
      <c r="EP595" s="4"/>
      <c r="EQ595" s="4"/>
      <c r="ER595" s="4"/>
      <c r="ES595" s="4"/>
      <c r="ET595" s="4"/>
      <c r="EU595" s="4"/>
      <c r="EV595" s="4"/>
      <c r="EW595" s="4"/>
      <c r="EX595" s="4"/>
      <c r="EY595" s="4"/>
      <c r="EZ595" s="4"/>
      <c r="FA595" s="4"/>
      <c r="FB595" s="4"/>
      <c r="FC595" s="4"/>
    </row>
    <row r="596" spans="1:159" ht="15" customHeight="1">
      <c r="A596" s="6">
        <v>8</v>
      </c>
      <c r="B596" s="41" t="str">
        <f>VLOOKUP(Ruimtestaat[[#This Row],[Code]],Locaties[[Code]:[Locatie]],2,FALSE)</f>
        <v>Het Heerenlanden</v>
      </c>
      <c r="C596" s="41" t="str">
        <f>VLOOKUP(Ruimtestaat[[#This Row],[Code]],Locaties[#All],3,FALSE)</f>
        <v>Eksterlaan 48</v>
      </c>
      <c r="D596" s="41" t="str">
        <f>VLOOKUP(Ruimtestaat[[#This Row],[Code]],Locaties[#All],4,FALSE)</f>
        <v>Leerdam</v>
      </c>
      <c r="E596" s="42" t="s">
        <v>574</v>
      </c>
      <c r="F596" s="6" t="s">
        <v>121</v>
      </c>
      <c r="G596" s="126">
        <v>17</v>
      </c>
      <c r="H596" s="42" t="s">
        <v>578</v>
      </c>
      <c r="I596" s="6">
        <v>20</v>
      </c>
      <c r="J596" s="42" t="str">
        <f>VLOOKUP(Ruimtestaat[[#This Row],[Ruimte code]],Ruimtegroepen[[#All],[Code]:[Ruimte omschrijving]],2,FALSE)</f>
        <v>Niet in Onderhoud</v>
      </c>
      <c r="L596" s="6"/>
      <c r="M596" s="124"/>
      <c r="N596" s="125">
        <v>12.9</v>
      </c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  <c r="BO596" s="4"/>
      <c r="BP596" s="4"/>
      <c r="BQ596" s="4"/>
      <c r="BR596" s="4"/>
      <c r="BS596" s="4"/>
      <c r="BT596" s="4"/>
      <c r="BU596" s="4"/>
      <c r="BV596" s="4"/>
      <c r="BW596" s="4"/>
      <c r="BX596" s="4"/>
      <c r="BY596" s="4"/>
      <c r="BZ596" s="4"/>
      <c r="CA596" s="4"/>
      <c r="CB596" s="4"/>
      <c r="CC596" s="4"/>
      <c r="CD596" s="4"/>
      <c r="CE596" s="4"/>
      <c r="CF596" s="4"/>
      <c r="CG596" s="4"/>
      <c r="CH596" s="4"/>
      <c r="CI596" s="4"/>
      <c r="CJ596" s="4"/>
      <c r="CK596" s="4"/>
      <c r="CL596" s="4"/>
      <c r="CM596" s="4"/>
      <c r="CN596" s="4"/>
      <c r="CO596" s="4"/>
      <c r="CP596" s="4"/>
      <c r="CQ596" s="4"/>
      <c r="CR596" s="4"/>
      <c r="CS596" s="4"/>
      <c r="CT596" s="4"/>
      <c r="CU596" s="4"/>
      <c r="CV596" s="4"/>
      <c r="CW596" s="4"/>
      <c r="CX596" s="4"/>
      <c r="CY596" s="4"/>
      <c r="CZ596" s="4"/>
      <c r="DA596" s="4"/>
      <c r="DB596" s="4"/>
      <c r="DC596" s="4"/>
      <c r="DD596" s="4"/>
      <c r="DE596" s="4"/>
      <c r="DF596" s="4"/>
      <c r="DG596" s="4"/>
      <c r="DH596" s="4"/>
      <c r="DI596" s="4"/>
      <c r="DJ596" s="4"/>
      <c r="DK596" s="4"/>
      <c r="DL596" s="4"/>
      <c r="DM596" s="4"/>
      <c r="DN596" s="4"/>
      <c r="DO596" s="4"/>
      <c r="DP596" s="4"/>
      <c r="DQ596" s="4"/>
      <c r="DR596" s="4"/>
      <c r="DS596" s="4"/>
      <c r="DT596" s="4"/>
      <c r="DU596" s="4"/>
      <c r="DV596" s="4"/>
      <c r="DW596" s="4"/>
      <c r="DX596" s="4"/>
      <c r="DY596" s="4"/>
      <c r="DZ596" s="4"/>
      <c r="EA596" s="4"/>
      <c r="EB596" s="4"/>
      <c r="EC596" s="4"/>
      <c r="ED596" s="4"/>
      <c r="EE596" s="4"/>
      <c r="EF596" s="4"/>
      <c r="EG596" s="4"/>
      <c r="EH596" s="4"/>
      <c r="EI596" s="4"/>
      <c r="EJ596" s="4"/>
      <c r="EK596" s="4"/>
      <c r="EL596" s="4"/>
      <c r="EM596" s="4"/>
      <c r="EN596" s="4"/>
      <c r="EO596" s="4"/>
      <c r="EP596" s="4"/>
      <c r="EQ596" s="4"/>
      <c r="ER596" s="4"/>
      <c r="ES596" s="4"/>
      <c r="ET596" s="4"/>
      <c r="EU596" s="4"/>
      <c r="EV596" s="4"/>
      <c r="EW596" s="4"/>
      <c r="EX596" s="4"/>
      <c r="EY596" s="4"/>
      <c r="EZ596" s="4"/>
      <c r="FA596" s="4"/>
      <c r="FB596" s="4"/>
      <c r="FC596" s="4"/>
    </row>
    <row r="597" spans="1:159" ht="15" customHeight="1">
      <c r="A597" s="6">
        <v>8</v>
      </c>
      <c r="B597" s="41" t="str">
        <f>VLOOKUP(Ruimtestaat[[#This Row],[Code]],Locaties[[Code]:[Locatie]],2,FALSE)</f>
        <v>Het Heerenlanden</v>
      </c>
      <c r="C597" s="41" t="str">
        <f>VLOOKUP(Ruimtestaat[[#This Row],[Code]],Locaties[#All],3,FALSE)</f>
        <v>Eksterlaan 48</v>
      </c>
      <c r="D597" s="41" t="str">
        <f>VLOOKUP(Ruimtestaat[[#This Row],[Code]],Locaties[#All],4,FALSE)</f>
        <v>Leerdam</v>
      </c>
      <c r="E597" s="42" t="s">
        <v>574</v>
      </c>
      <c r="F597" s="6" t="s">
        <v>121</v>
      </c>
      <c r="G597" s="126">
        <v>18</v>
      </c>
      <c r="H597" s="42" t="s">
        <v>293</v>
      </c>
      <c r="I597" s="6">
        <v>5</v>
      </c>
      <c r="J597" s="42" t="str">
        <f>VLOOKUP(Ruimtestaat[[#This Row],[Ruimte code]],Ruimtegroepen[[#All],[Code]:[Ruimte omschrijving]],2,FALSE)</f>
        <v>Sanitair</v>
      </c>
      <c r="K597" s="6" t="s">
        <v>19</v>
      </c>
      <c r="L597" s="6" t="s">
        <v>225</v>
      </c>
      <c r="M597" s="124">
        <v>4.7</v>
      </c>
      <c r="N597" s="125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  <c r="BO597" s="4"/>
      <c r="BP597" s="4"/>
      <c r="BQ597" s="4"/>
      <c r="BR597" s="4"/>
      <c r="BS597" s="4"/>
      <c r="BT597" s="4"/>
      <c r="BU597" s="4"/>
      <c r="BV597" s="4"/>
      <c r="BW597" s="4"/>
      <c r="BX597" s="4"/>
      <c r="BY597" s="4"/>
      <c r="BZ597" s="4"/>
      <c r="CA597" s="4"/>
      <c r="CB597" s="4"/>
      <c r="CC597" s="4"/>
      <c r="CD597" s="4"/>
      <c r="CE597" s="4"/>
      <c r="CF597" s="4"/>
      <c r="CG597" s="4"/>
      <c r="CH597" s="4"/>
      <c r="CI597" s="4"/>
      <c r="CJ597" s="4"/>
      <c r="CK597" s="4"/>
      <c r="CL597" s="4"/>
      <c r="CM597" s="4"/>
      <c r="CN597" s="4"/>
      <c r="CO597" s="4"/>
      <c r="CP597" s="4"/>
      <c r="CQ597" s="4"/>
      <c r="CR597" s="4"/>
      <c r="CS597" s="4"/>
      <c r="CT597" s="4"/>
      <c r="CU597" s="4"/>
      <c r="CV597" s="4"/>
      <c r="CW597" s="4"/>
      <c r="CX597" s="4"/>
      <c r="CY597" s="4"/>
      <c r="CZ597" s="4"/>
      <c r="DA597" s="4"/>
      <c r="DB597" s="4"/>
      <c r="DC597" s="4"/>
      <c r="DD597" s="4"/>
      <c r="DE597" s="4"/>
      <c r="DF597" s="4"/>
      <c r="DG597" s="4"/>
      <c r="DH597" s="4"/>
      <c r="DI597" s="4"/>
      <c r="DJ597" s="4"/>
      <c r="DK597" s="4"/>
      <c r="DL597" s="4"/>
      <c r="DM597" s="4"/>
      <c r="DN597" s="4"/>
      <c r="DO597" s="4"/>
      <c r="DP597" s="4"/>
      <c r="DQ597" s="4"/>
      <c r="DR597" s="4"/>
      <c r="DS597" s="4"/>
      <c r="DT597" s="4"/>
      <c r="DU597" s="4"/>
      <c r="DV597" s="4"/>
      <c r="DW597" s="4"/>
      <c r="DX597" s="4"/>
      <c r="DY597" s="4"/>
      <c r="DZ597" s="4"/>
      <c r="EA597" s="4"/>
      <c r="EB597" s="4"/>
      <c r="EC597" s="4"/>
      <c r="ED597" s="4"/>
      <c r="EE597" s="4"/>
      <c r="EF597" s="4"/>
      <c r="EG597" s="4"/>
      <c r="EH597" s="4"/>
      <c r="EI597" s="4"/>
      <c r="EJ597" s="4"/>
      <c r="EK597" s="4"/>
      <c r="EL597" s="4"/>
      <c r="EM597" s="4"/>
      <c r="EN597" s="4"/>
      <c r="EO597" s="4"/>
      <c r="EP597" s="4"/>
      <c r="EQ597" s="4"/>
      <c r="ER597" s="4"/>
      <c r="ES597" s="4"/>
      <c r="ET597" s="4"/>
      <c r="EU597" s="4"/>
      <c r="EV597" s="4"/>
      <c r="EW597" s="4"/>
      <c r="EX597" s="4"/>
      <c r="EY597" s="4"/>
      <c r="EZ597" s="4"/>
      <c r="FA597" s="4"/>
      <c r="FB597" s="4"/>
      <c r="FC597" s="4"/>
    </row>
    <row r="598" spans="1:159" ht="15" customHeight="1">
      <c r="A598" s="6">
        <v>8</v>
      </c>
      <c r="B598" s="41" t="str">
        <f>VLOOKUP(Ruimtestaat[[#This Row],[Code]],Locaties[[Code]:[Locatie]],2,FALSE)</f>
        <v>Het Heerenlanden</v>
      </c>
      <c r="C598" s="41" t="str">
        <f>VLOOKUP(Ruimtestaat[[#This Row],[Code]],Locaties[#All],3,FALSE)</f>
        <v>Eksterlaan 48</v>
      </c>
      <c r="D598" s="41" t="str">
        <f>VLOOKUP(Ruimtestaat[[#This Row],[Code]],Locaties[#All],4,FALSE)</f>
        <v>Leerdam</v>
      </c>
      <c r="E598" s="42" t="s">
        <v>580</v>
      </c>
      <c r="F598" s="6" t="s">
        <v>121</v>
      </c>
      <c r="G598" s="126" t="s">
        <v>581</v>
      </c>
      <c r="H598" s="42" t="s">
        <v>128</v>
      </c>
      <c r="I598" s="6">
        <v>6</v>
      </c>
      <c r="J598" s="42" t="str">
        <f>VLOOKUP(Ruimtestaat[[#This Row],[Ruimte code]],Ruimtegroepen[[#All],[Code]:[Ruimte omschrijving]],2,FALSE)</f>
        <v>Gangen/hallen</v>
      </c>
      <c r="K598" s="6" t="s">
        <v>18</v>
      </c>
      <c r="L598" s="6" t="s">
        <v>124</v>
      </c>
      <c r="M598" s="124">
        <v>16.3</v>
      </c>
      <c r="N598" s="125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  <c r="BO598" s="4"/>
      <c r="BP598" s="4"/>
      <c r="BQ598" s="4"/>
      <c r="BR598" s="4"/>
      <c r="BS598" s="4"/>
      <c r="BT598" s="4"/>
      <c r="BU598" s="4"/>
      <c r="BV598" s="4"/>
      <c r="BW598" s="4"/>
      <c r="BX598" s="4"/>
      <c r="BY598" s="4"/>
      <c r="BZ598" s="4"/>
      <c r="CA598" s="4"/>
      <c r="CB598" s="4"/>
      <c r="CC598" s="4"/>
      <c r="CD598" s="4"/>
      <c r="CE598" s="4"/>
      <c r="CF598" s="4"/>
      <c r="CG598" s="4"/>
      <c r="CH598" s="4"/>
      <c r="CI598" s="4"/>
      <c r="CJ598" s="4"/>
      <c r="CK598" s="4"/>
      <c r="CL598" s="4"/>
      <c r="CM598" s="4"/>
      <c r="CN598" s="4"/>
      <c r="CO598" s="4"/>
      <c r="CP598" s="4"/>
      <c r="CQ598" s="4"/>
      <c r="CR598" s="4"/>
      <c r="CS598" s="4"/>
      <c r="CT598" s="4"/>
      <c r="CU598" s="4"/>
      <c r="CV598" s="4"/>
      <c r="CW598" s="4"/>
      <c r="CX598" s="4"/>
      <c r="CY598" s="4"/>
      <c r="CZ598" s="4"/>
      <c r="DA598" s="4"/>
      <c r="DB598" s="4"/>
      <c r="DC598" s="4"/>
      <c r="DD598" s="4"/>
      <c r="DE598" s="4"/>
      <c r="DF598" s="4"/>
      <c r="DG598" s="4"/>
      <c r="DH598" s="4"/>
      <c r="DI598" s="4"/>
      <c r="DJ598" s="4"/>
      <c r="DK598" s="4"/>
      <c r="DL598" s="4"/>
      <c r="DM598" s="4"/>
      <c r="DN598" s="4"/>
      <c r="DO598" s="4"/>
      <c r="DP598" s="4"/>
      <c r="DQ598" s="4"/>
      <c r="DR598" s="4"/>
      <c r="DS598" s="4"/>
      <c r="DT598" s="4"/>
      <c r="DU598" s="4"/>
      <c r="DV598" s="4"/>
      <c r="DW598" s="4"/>
      <c r="DX598" s="4"/>
      <c r="DY598" s="4"/>
      <c r="DZ598" s="4"/>
      <c r="EA598" s="4"/>
      <c r="EB598" s="4"/>
      <c r="EC598" s="4"/>
      <c r="ED598" s="4"/>
      <c r="EE598" s="4"/>
      <c r="EF598" s="4"/>
      <c r="EG598" s="4"/>
      <c r="EH598" s="4"/>
      <c r="EI598" s="4"/>
      <c r="EJ598" s="4"/>
      <c r="EK598" s="4"/>
      <c r="EL598" s="4"/>
      <c r="EM598" s="4"/>
      <c r="EN598" s="4"/>
      <c r="EO598" s="4"/>
      <c r="EP598" s="4"/>
      <c r="EQ598" s="4"/>
      <c r="ER598" s="4"/>
      <c r="ES598" s="4"/>
      <c r="ET598" s="4"/>
      <c r="EU598" s="4"/>
      <c r="EV598" s="4"/>
      <c r="EW598" s="4"/>
      <c r="EX598" s="4"/>
      <c r="EY598" s="4"/>
      <c r="EZ598" s="4"/>
      <c r="FA598" s="4"/>
      <c r="FB598" s="4"/>
      <c r="FC598" s="4"/>
    </row>
    <row r="599" spans="1:159" ht="15" customHeight="1">
      <c r="A599" s="6">
        <v>8</v>
      </c>
      <c r="B599" s="41" t="str">
        <f>VLOOKUP(Ruimtestaat[[#This Row],[Code]],Locaties[[Code]:[Locatie]],2,FALSE)</f>
        <v>Het Heerenlanden</v>
      </c>
      <c r="C599" s="41" t="str">
        <f>VLOOKUP(Ruimtestaat[[#This Row],[Code]],Locaties[#All],3,FALSE)</f>
        <v>Eksterlaan 48</v>
      </c>
      <c r="D599" s="41" t="str">
        <f>VLOOKUP(Ruimtestaat[[#This Row],[Code]],Locaties[#All],4,FALSE)</f>
        <v>Leerdam</v>
      </c>
      <c r="E599" s="42" t="s">
        <v>580</v>
      </c>
      <c r="F599" s="6" t="s">
        <v>121</v>
      </c>
      <c r="G599" s="126">
        <v>2</v>
      </c>
      <c r="H599" s="42" t="s">
        <v>583</v>
      </c>
      <c r="I599" s="6">
        <v>19</v>
      </c>
      <c r="J599" s="42" t="str">
        <f>VLOOKUP(Ruimtestaat[[#This Row],[Ruimte code]],Ruimtegroepen[[#All],[Code]:[Ruimte omschrijving]],2,FALSE)</f>
        <v>kleedruimten</v>
      </c>
      <c r="K599" s="6" t="s">
        <v>19</v>
      </c>
      <c r="L599" s="6" t="s">
        <v>28</v>
      </c>
      <c r="M599" s="124">
        <v>24.2</v>
      </c>
      <c r="N599" s="125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  <c r="BO599" s="4"/>
      <c r="BP599" s="4"/>
      <c r="BQ599" s="4"/>
      <c r="BR599" s="4"/>
      <c r="BS599" s="4"/>
      <c r="BT599" s="4"/>
      <c r="BU599" s="4"/>
      <c r="BV599" s="4"/>
      <c r="BW599" s="4"/>
      <c r="BX599" s="4"/>
      <c r="BY599" s="4"/>
      <c r="BZ599" s="4"/>
      <c r="CA599" s="4"/>
      <c r="CB599" s="4"/>
      <c r="CC599" s="4"/>
      <c r="CD599" s="4"/>
      <c r="CE599" s="4"/>
      <c r="CF599" s="4"/>
      <c r="CG599" s="4"/>
      <c r="CH599" s="4"/>
      <c r="CI599" s="4"/>
      <c r="CJ599" s="4"/>
      <c r="CK599" s="4"/>
      <c r="CL599" s="4"/>
      <c r="CM599" s="4"/>
      <c r="CN599" s="4"/>
      <c r="CO599" s="4"/>
      <c r="CP599" s="4"/>
      <c r="CQ599" s="4"/>
      <c r="CR599" s="4"/>
      <c r="CS599" s="4"/>
      <c r="CT599" s="4"/>
      <c r="CU599" s="4"/>
      <c r="CV599" s="4"/>
      <c r="CW599" s="4"/>
      <c r="CX599" s="4"/>
      <c r="CY599" s="4"/>
      <c r="CZ599" s="4"/>
      <c r="DA599" s="4"/>
      <c r="DB599" s="4"/>
      <c r="DC599" s="4"/>
      <c r="DD599" s="4"/>
      <c r="DE599" s="4"/>
      <c r="DF599" s="4"/>
      <c r="DG599" s="4"/>
      <c r="DH599" s="4"/>
      <c r="DI599" s="4"/>
      <c r="DJ599" s="4"/>
      <c r="DK599" s="4"/>
      <c r="DL599" s="4"/>
      <c r="DM599" s="4"/>
      <c r="DN599" s="4"/>
      <c r="DO599" s="4"/>
      <c r="DP599" s="4"/>
      <c r="DQ599" s="4"/>
      <c r="DR599" s="4"/>
      <c r="DS599" s="4"/>
      <c r="DT599" s="4"/>
      <c r="DU599" s="4"/>
      <c r="DV599" s="4"/>
      <c r="DW599" s="4"/>
      <c r="DX599" s="4"/>
      <c r="DY599" s="4"/>
      <c r="DZ599" s="4"/>
      <c r="EA599" s="4"/>
      <c r="EB599" s="4"/>
      <c r="EC599" s="4"/>
      <c r="ED599" s="4"/>
      <c r="EE599" s="4"/>
      <c r="EF599" s="4"/>
      <c r="EG599" s="4"/>
      <c r="EH599" s="4"/>
      <c r="EI599" s="4"/>
      <c r="EJ599" s="4"/>
      <c r="EK599" s="4"/>
      <c r="EL599" s="4"/>
      <c r="EM599" s="4"/>
      <c r="EN599" s="4"/>
      <c r="EO599" s="4"/>
      <c r="EP599" s="4"/>
      <c r="EQ599" s="4"/>
      <c r="ER599" s="4"/>
      <c r="ES599" s="4"/>
      <c r="ET599" s="4"/>
      <c r="EU599" s="4"/>
      <c r="EV599" s="4"/>
      <c r="EW599" s="4"/>
      <c r="EX599" s="4"/>
      <c r="EY599" s="4"/>
      <c r="EZ599" s="4"/>
      <c r="FA599" s="4"/>
      <c r="FB599" s="4"/>
      <c r="FC599" s="4"/>
    </row>
    <row r="600" spans="1:159" ht="15" customHeight="1">
      <c r="A600" s="6">
        <v>8</v>
      </c>
      <c r="B600" s="41" t="str">
        <f>VLOOKUP(Ruimtestaat[[#This Row],[Code]],Locaties[[Code]:[Locatie]],2,FALSE)</f>
        <v>Het Heerenlanden</v>
      </c>
      <c r="C600" s="41" t="str">
        <f>VLOOKUP(Ruimtestaat[[#This Row],[Code]],Locaties[#All],3,FALSE)</f>
        <v>Eksterlaan 48</v>
      </c>
      <c r="D600" s="41" t="str">
        <f>VLOOKUP(Ruimtestaat[[#This Row],[Code]],Locaties[#All],4,FALSE)</f>
        <v>Leerdam</v>
      </c>
      <c r="E600" s="42" t="s">
        <v>580</v>
      </c>
      <c r="F600" s="6" t="s">
        <v>121</v>
      </c>
      <c r="G600" s="126">
        <v>3</v>
      </c>
      <c r="H600" s="42" t="s">
        <v>294</v>
      </c>
      <c r="I600" s="6">
        <v>5</v>
      </c>
      <c r="J600" s="42" t="str">
        <f>VLOOKUP(Ruimtestaat[[#This Row],[Ruimte code]],Ruimtegroepen[[#All],[Code]:[Ruimte omschrijving]],2,FALSE)</f>
        <v>Sanitair</v>
      </c>
      <c r="K600" s="6" t="s">
        <v>19</v>
      </c>
      <c r="L600" s="6" t="s">
        <v>28</v>
      </c>
      <c r="M600" s="124">
        <v>7.2</v>
      </c>
      <c r="N600" s="125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  <c r="BO600" s="4"/>
      <c r="BP600" s="4"/>
      <c r="BQ600" s="4"/>
      <c r="BR600" s="4"/>
      <c r="BS600" s="4"/>
      <c r="BT600" s="4"/>
      <c r="BU600" s="4"/>
      <c r="BV600" s="4"/>
      <c r="BW600" s="4"/>
      <c r="BX600" s="4"/>
      <c r="BY600" s="4"/>
      <c r="BZ600" s="4"/>
      <c r="CA600" s="4"/>
      <c r="CB600" s="4"/>
      <c r="CC600" s="4"/>
      <c r="CD600" s="4"/>
      <c r="CE600" s="4"/>
      <c r="CF600" s="4"/>
      <c r="CG600" s="4"/>
      <c r="CH600" s="4"/>
      <c r="CI600" s="4"/>
      <c r="CJ600" s="4"/>
      <c r="CK600" s="4"/>
      <c r="CL600" s="4"/>
      <c r="CM600" s="4"/>
      <c r="CN600" s="4"/>
      <c r="CO600" s="4"/>
      <c r="CP600" s="4"/>
      <c r="CQ600" s="4"/>
      <c r="CR600" s="4"/>
      <c r="CS600" s="4"/>
      <c r="CT600" s="4"/>
      <c r="CU600" s="4"/>
      <c r="CV600" s="4"/>
      <c r="CW600" s="4"/>
      <c r="CX600" s="4"/>
      <c r="CY600" s="4"/>
      <c r="CZ600" s="4"/>
      <c r="DA600" s="4"/>
      <c r="DB600" s="4"/>
      <c r="DC600" s="4"/>
      <c r="DD600" s="4"/>
      <c r="DE600" s="4"/>
      <c r="DF600" s="4"/>
      <c r="DG600" s="4"/>
      <c r="DH600" s="4"/>
      <c r="DI600" s="4"/>
      <c r="DJ600" s="4"/>
      <c r="DK600" s="4"/>
      <c r="DL600" s="4"/>
      <c r="DM600" s="4"/>
      <c r="DN600" s="4"/>
      <c r="DO600" s="4"/>
      <c r="DP600" s="4"/>
      <c r="DQ600" s="4"/>
      <c r="DR600" s="4"/>
      <c r="DS600" s="4"/>
      <c r="DT600" s="4"/>
      <c r="DU600" s="4"/>
      <c r="DV600" s="4"/>
      <c r="DW600" s="4"/>
      <c r="DX600" s="4"/>
      <c r="DY600" s="4"/>
      <c r="DZ600" s="4"/>
      <c r="EA600" s="4"/>
      <c r="EB600" s="4"/>
      <c r="EC600" s="4"/>
      <c r="ED600" s="4"/>
      <c r="EE600" s="4"/>
      <c r="EF600" s="4"/>
      <c r="EG600" s="4"/>
      <c r="EH600" s="4"/>
      <c r="EI600" s="4"/>
      <c r="EJ600" s="4"/>
      <c r="EK600" s="4"/>
      <c r="EL600" s="4"/>
      <c r="EM600" s="4"/>
      <c r="EN600" s="4"/>
      <c r="EO600" s="4"/>
      <c r="EP600" s="4"/>
      <c r="EQ600" s="4"/>
      <c r="ER600" s="4"/>
      <c r="ES600" s="4"/>
      <c r="ET600" s="4"/>
      <c r="EU600" s="4"/>
      <c r="EV600" s="4"/>
      <c r="EW600" s="4"/>
      <c r="EX600" s="4"/>
      <c r="EY600" s="4"/>
      <c r="EZ600" s="4"/>
      <c r="FA600" s="4"/>
      <c r="FB600" s="4"/>
      <c r="FC600" s="4"/>
    </row>
    <row r="601" spans="1:159" ht="15" customHeight="1">
      <c r="A601" s="6">
        <v>8</v>
      </c>
      <c r="B601" s="41" t="str">
        <f>VLOOKUP(Ruimtestaat[[#This Row],[Code]],Locaties[[Code]:[Locatie]],2,FALSE)</f>
        <v>Het Heerenlanden</v>
      </c>
      <c r="C601" s="41" t="str">
        <f>VLOOKUP(Ruimtestaat[[#This Row],[Code]],Locaties[#All],3,FALSE)</f>
        <v>Eksterlaan 48</v>
      </c>
      <c r="D601" s="41" t="str">
        <f>VLOOKUP(Ruimtestaat[[#This Row],[Code]],Locaties[#All],4,FALSE)</f>
        <v>Leerdam</v>
      </c>
      <c r="E601" s="42" t="s">
        <v>580</v>
      </c>
      <c r="F601" s="6" t="s">
        <v>121</v>
      </c>
      <c r="G601" s="126">
        <v>4</v>
      </c>
      <c r="H601" s="42" t="s">
        <v>584</v>
      </c>
      <c r="I601" s="6">
        <v>5</v>
      </c>
      <c r="J601" s="42" t="str">
        <f>VLOOKUP(Ruimtestaat[[#This Row],[Ruimte code]],Ruimtegroepen[[#All],[Code]:[Ruimte omschrijving]],2,FALSE)</f>
        <v>Sanitair</v>
      </c>
      <c r="K601" s="6" t="s">
        <v>19</v>
      </c>
      <c r="L601" s="6" t="s">
        <v>28</v>
      </c>
      <c r="M601" s="124">
        <v>9</v>
      </c>
      <c r="N601" s="125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  <c r="BO601" s="4"/>
      <c r="BP601" s="4"/>
      <c r="BQ601" s="4"/>
      <c r="BR601" s="4"/>
      <c r="BS601" s="4"/>
      <c r="BT601" s="4"/>
      <c r="BU601" s="4"/>
      <c r="BV601" s="4"/>
      <c r="BW601" s="4"/>
      <c r="BX601" s="4"/>
      <c r="BY601" s="4"/>
      <c r="BZ601" s="4"/>
      <c r="CA601" s="4"/>
      <c r="CB601" s="4"/>
      <c r="CC601" s="4"/>
      <c r="CD601" s="4"/>
      <c r="CE601" s="4"/>
      <c r="CF601" s="4"/>
      <c r="CG601" s="4"/>
      <c r="CH601" s="4"/>
      <c r="CI601" s="4"/>
      <c r="CJ601" s="4"/>
      <c r="CK601" s="4"/>
      <c r="CL601" s="4"/>
      <c r="CM601" s="4"/>
      <c r="CN601" s="4"/>
      <c r="CO601" s="4"/>
      <c r="CP601" s="4"/>
      <c r="CQ601" s="4"/>
      <c r="CR601" s="4"/>
      <c r="CS601" s="4"/>
      <c r="CT601" s="4"/>
      <c r="CU601" s="4"/>
      <c r="CV601" s="4"/>
      <c r="CW601" s="4"/>
      <c r="CX601" s="4"/>
      <c r="CY601" s="4"/>
      <c r="CZ601" s="4"/>
      <c r="DA601" s="4"/>
      <c r="DB601" s="4"/>
      <c r="DC601" s="4"/>
      <c r="DD601" s="4"/>
      <c r="DE601" s="4"/>
      <c r="DF601" s="4"/>
      <c r="DG601" s="4"/>
      <c r="DH601" s="4"/>
      <c r="DI601" s="4"/>
      <c r="DJ601" s="4"/>
      <c r="DK601" s="4"/>
      <c r="DL601" s="4"/>
      <c r="DM601" s="4"/>
      <c r="DN601" s="4"/>
      <c r="DO601" s="4"/>
      <c r="DP601" s="4"/>
      <c r="DQ601" s="4"/>
      <c r="DR601" s="4"/>
      <c r="DS601" s="4"/>
      <c r="DT601" s="4"/>
      <c r="DU601" s="4"/>
      <c r="DV601" s="4"/>
      <c r="DW601" s="4"/>
      <c r="DX601" s="4"/>
      <c r="DY601" s="4"/>
      <c r="DZ601" s="4"/>
      <c r="EA601" s="4"/>
      <c r="EB601" s="4"/>
      <c r="EC601" s="4"/>
      <c r="ED601" s="4"/>
      <c r="EE601" s="4"/>
      <c r="EF601" s="4"/>
      <c r="EG601" s="4"/>
      <c r="EH601" s="4"/>
      <c r="EI601" s="4"/>
      <c r="EJ601" s="4"/>
      <c r="EK601" s="4"/>
      <c r="EL601" s="4"/>
      <c r="EM601" s="4"/>
      <c r="EN601" s="4"/>
      <c r="EO601" s="4"/>
      <c r="EP601" s="4"/>
      <c r="EQ601" s="4"/>
      <c r="ER601" s="4"/>
      <c r="ES601" s="4"/>
      <c r="ET601" s="4"/>
      <c r="EU601" s="4"/>
      <c r="EV601" s="4"/>
      <c r="EW601" s="4"/>
      <c r="EX601" s="4"/>
      <c r="EY601" s="4"/>
      <c r="EZ601" s="4"/>
      <c r="FA601" s="4"/>
      <c r="FB601" s="4"/>
      <c r="FC601" s="4"/>
    </row>
    <row r="602" spans="1:159" ht="15" customHeight="1">
      <c r="A602" s="6">
        <v>8</v>
      </c>
      <c r="B602" s="41" t="str">
        <f>VLOOKUP(Ruimtestaat[[#This Row],[Code]],Locaties[[Code]:[Locatie]],2,FALSE)</f>
        <v>Het Heerenlanden</v>
      </c>
      <c r="C602" s="41" t="str">
        <f>VLOOKUP(Ruimtestaat[[#This Row],[Code]],Locaties[#All],3,FALSE)</f>
        <v>Eksterlaan 48</v>
      </c>
      <c r="D602" s="41" t="str">
        <f>VLOOKUP(Ruimtestaat[[#This Row],[Code]],Locaties[#All],4,FALSE)</f>
        <v>Leerdam</v>
      </c>
      <c r="E602" s="42" t="s">
        <v>580</v>
      </c>
      <c r="F602" s="6" t="s">
        <v>121</v>
      </c>
      <c r="G602" s="126">
        <v>5</v>
      </c>
      <c r="H602" s="42" t="s">
        <v>302</v>
      </c>
      <c r="I602" s="6">
        <v>20</v>
      </c>
      <c r="J602" s="42" t="str">
        <f>VLOOKUP(Ruimtestaat[[#This Row],[Ruimte code]],Ruimtegroepen[[#All],[Code]:[Ruimte omschrijving]],2,FALSE)</f>
        <v>Niet in Onderhoud</v>
      </c>
      <c r="L602" s="6"/>
      <c r="M602" s="124"/>
      <c r="N602" s="125">
        <v>46.1</v>
      </c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  <c r="BO602" s="4"/>
      <c r="BP602" s="4"/>
      <c r="BQ602" s="4"/>
      <c r="BR602" s="4"/>
      <c r="BS602" s="4"/>
      <c r="BT602" s="4"/>
      <c r="BU602" s="4"/>
      <c r="BV602" s="4"/>
      <c r="BW602" s="4"/>
      <c r="BX602" s="4"/>
      <c r="BY602" s="4"/>
      <c r="BZ602" s="4"/>
      <c r="CA602" s="4"/>
      <c r="CB602" s="4"/>
      <c r="CC602" s="4"/>
      <c r="CD602" s="4"/>
      <c r="CE602" s="4"/>
      <c r="CF602" s="4"/>
      <c r="CG602" s="4"/>
      <c r="CH602" s="4"/>
      <c r="CI602" s="4"/>
      <c r="CJ602" s="4"/>
      <c r="CK602" s="4"/>
      <c r="CL602" s="4"/>
      <c r="CM602" s="4"/>
      <c r="CN602" s="4"/>
      <c r="CO602" s="4"/>
      <c r="CP602" s="4"/>
      <c r="CQ602" s="4"/>
      <c r="CR602" s="4"/>
      <c r="CS602" s="4"/>
      <c r="CT602" s="4"/>
      <c r="CU602" s="4"/>
      <c r="CV602" s="4"/>
      <c r="CW602" s="4"/>
      <c r="CX602" s="4"/>
      <c r="CY602" s="4"/>
      <c r="CZ602" s="4"/>
      <c r="DA602" s="4"/>
      <c r="DB602" s="4"/>
      <c r="DC602" s="4"/>
      <c r="DD602" s="4"/>
      <c r="DE602" s="4"/>
      <c r="DF602" s="4"/>
      <c r="DG602" s="4"/>
      <c r="DH602" s="4"/>
      <c r="DI602" s="4"/>
      <c r="DJ602" s="4"/>
      <c r="DK602" s="4"/>
      <c r="DL602" s="4"/>
      <c r="DM602" s="4"/>
      <c r="DN602" s="4"/>
      <c r="DO602" s="4"/>
      <c r="DP602" s="4"/>
      <c r="DQ602" s="4"/>
      <c r="DR602" s="4"/>
      <c r="DS602" s="4"/>
      <c r="DT602" s="4"/>
      <c r="DU602" s="4"/>
      <c r="DV602" s="4"/>
      <c r="DW602" s="4"/>
      <c r="DX602" s="4"/>
      <c r="DY602" s="4"/>
      <c r="DZ602" s="4"/>
      <c r="EA602" s="4"/>
      <c r="EB602" s="4"/>
      <c r="EC602" s="4"/>
      <c r="ED602" s="4"/>
      <c r="EE602" s="4"/>
      <c r="EF602" s="4"/>
      <c r="EG602" s="4"/>
      <c r="EH602" s="4"/>
      <c r="EI602" s="4"/>
      <c r="EJ602" s="4"/>
      <c r="EK602" s="4"/>
      <c r="EL602" s="4"/>
      <c r="EM602" s="4"/>
      <c r="EN602" s="4"/>
      <c r="EO602" s="4"/>
      <c r="EP602" s="4"/>
      <c r="EQ602" s="4"/>
      <c r="ER602" s="4"/>
      <c r="ES602" s="4"/>
      <c r="ET602" s="4"/>
      <c r="EU602" s="4"/>
      <c r="EV602" s="4"/>
      <c r="EW602" s="4"/>
      <c r="EX602" s="4"/>
      <c r="EY602" s="4"/>
      <c r="EZ602" s="4"/>
      <c r="FA602" s="4"/>
      <c r="FB602" s="4"/>
      <c r="FC602" s="4"/>
    </row>
    <row r="603" spans="1:159" ht="15" customHeight="1">
      <c r="A603" s="6">
        <v>8</v>
      </c>
      <c r="B603" s="41" t="str">
        <f>VLOOKUP(Ruimtestaat[[#This Row],[Code]],Locaties[[Code]:[Locatie]],2,FALSE)</f>
        <v>Het Heerenlanden</v>
      </c>
      <c r="C603" s="41" t="str">
        <f>VLOOKUP(Ruimtestaat[[#This Row],[Code]],Locaties[#All],3,FALSE)</f>
        <v>Eksterlaan 48</v>
      </c>
      <c r="D603" s="41" t="str">
        <f>VLOOKUP(Ruimtestaat[[#This Row],[Code]],Locaties[#All],4,FALSE)</f>
        <v>Leerdam</v>
      </c>
      <c r="E603" s="42" t="s">
        <v>580</v>
      </c>
      <c r="F603" s="6" t="s">
        <v>121</v>
      </c>
      <c r="G603" s="126">
        <v>6</v>
      </c>
      <c r="H603" s="42" t="s">
        <v>583</v>
      </c>
      <c r="I603" s="6">
        <v>19</v>
      </c>
      <c r="J603" s="42" t="str">
        <f>VLOOKUP(Ruimtestaat[[#This Row],[Ruimte code]],Ruimtegroepen[[#All],[Code]:[Ruimte omschrijving]],2,FALSE)</f>
        <v>kleedruimten</v>
      </c>
      <c r="K603" s="6" t="s">
        <v>19</v>
      </c>
      <c r="L603" s="6" t="s">
        <v>28</v>
      </c>
      <c r="M603" s="124">
        <v>11</v>
      </c>
      <c r="N603" s="125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  <c r="BO603" s="4"/>
      <c r="BP603" s="4"/>
      <c r="BQ603" s="4"/>
      <c r="BR603" s="4"/>
      <c r="BS603" s="4"/>
      <c r="BT603" s="4"/>
      <c r="BU603" s="4"/>
      <c r="BV603" s="4"/>
      <c r="BW603" s="4"/>
      <c r="BX603" s="4"/>
      <c r="BY603" s="4"/>
      <c r="BZ603" s="4"/>
      <c r="CA603" s="4"/>
      <c r="CB603" s="4"/>
      <c r="CC603" s="4"/>
      <c r="CD603" s="4"/>
      <c r="CE603" s="4"/>
      <c r="CF603" s="4"/>
      <c r="CG603" s="4"/>
      <c r="CH603" s="4"/>
      <c r="CI603" s="4"/>
      <c r="CJ603" s="4"/>
      <c r="CK603" s="4"/>
      <c r="CL603" s="4"/>
      <c r="CM603" s="4"/>
      <c r="CN603" s="4"/>
      <c r="CO603" s="4"/>
      <c r="CP603" s="4"/>
      <c r="CQ603" s="4"/>
      <c r="CR603" s="4"/>
      <c r="CS603" s="4"/>
      <c r="CT603" s="4"/>
      <c r="CU603" s="4"/>
      <c r="CV603" s="4"/>
      <c r="CW603" s="4"/>
      <c r="CX603" s="4"/>
      <c r="CY603" s="4"/>
      <c r="CZ603" s="4"/>
      <c r="DA603" s="4"/>
      <c r="DB603" s="4"/>
      <c r="DC603" s="4"/>
      <c r="DD603" s="4"/>
      <c r="DE603" s="4"/>
      <c r="DF603" s="4"/>
      <c r="DG603" s="4"/>
      <c r="DH603" s="4"/>
      <c r="DI603" s="4"/>
      <c r="DJ603" s="4"/>
      <c r="DK603" s="4"/>
      <c r="DL603" s="4"/>
      <c r="DM603" s="4"/>
      <c r="DN603" s="4"/>
      <c r="DO603" s="4"/>
      <c r="DP603" s="4"/>
      <c r="DQ603" s="4"/>
      <c r="DR603" s="4"/>
      <c r="DS603" s="4"/>
      <c r="DT603" s="4"/>
      <c r="DU603" s="4"/>
      <c r="DV603" s="4"/>
      <c r="DW603" s="4"/>
      <c r="DX603" s="4"/>
      <c r="DY603" s="4"/>
      <c r="DZ603" s="4"/>
      <c r="EA603" s="4"/>
      <c r="EB603" s="4"/>
      <c r="EC603" s="4"/>
      <c r="ED603" s="4"/>
      <c r="EE603" s="4"/>
      <c r="EF603" s="4"/>
      <c r="EG603" s="4"/>
      <c r="EH603" s="4"/>
      <c r="EI603" s="4"/>
      <c r="EJ603" s="4"/>
      <c r="EK603" s="4"/>
      <c r="EL603" s="4"/>
      <c r="EM603" s="4"/>
      <c r="EN603" s="4"/>
      <c r="EO603" s="4"/>
      <c r="EP603" s="4"/>
      <c r="EQ603" s="4"/>
      <c r="ER603" s="4"/>
      <c r="ES603" s="4"/>
      <c r="ET603" s="4"/>
      <c r="EU603" s="4"/>
      <c r="EV603" s="4"/>
      <c r="EW603" s="4"/>
      <c r="EX603" s="4"/>
      <c r="EY603" s="4"/>
      <c r="EZ603" s="4"/>
      <c r="FA603" s="4"/>
      <c r="FB603" s="4"/>
      <c r="FC603" s="4"/>
    </row>
    <row r="604" spans="1:159" ht="15" customHeight="1">
      <c r="A604" s="6">
        <v>8</v>
      </c>
      <c r="B604" s="41" t="str">
        <f>VLOOKUP(Ruimtestaat[[#This Row],[Code]],Locaties[[Code]:[Locatie]],2,FALSE)</f>
        <v>Het Heerenlanden</v>
      </c>
      <c r="C604" s="41" t="str">
        <f>VLOOKUP(Ruimtestaat[[#This Row],[Code]],Locaties[#All],3,FALSE)</f>
        <v>Eksterlaan 48</v>
      </c>
      <c r="D604" s="41" t="str">
        <f>VLOOKUP(Ruimtestaat[[#This Row],[Code]],Locaties[#All],4,FALSE)</f>
        <v>Leerdam</v>
      </c>
      <c r="E604" s="42" t="s">
        <v>580</v>
      </c>
      <c r="F604" s="6" t="s">
        <v>121</v>
      </c>
      <c r="G604" s="126">
        <v>8</v>
      </c>
      <c r="H604" s="42" t="s">
        <v>583</v>
      </c>
      <c r="I604" s="6">
        <v>19</v>
      </c>
      <c r="J604" s="42" t="str">
        <f>VLOOKUP(Ruimtestaat[[#This Row],[Ruimte code]],Ruimtegroepen[[#All],[Code]:[Ruimte omschrijving]],2,FALSE)</f>
        <v>kleedruimten</v>
      </c>
      <c r="K604" s="6" t="s">
        <v>19</v>
      </c>
      <c r="L604" s="6" t="s">
        <v>28</v>
      </c>
      <c r="M604" s="124">
        <v>26.5</v>
      </c>
      <c r="N604" s="125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  <c r="BO604" s="4"/>
      <c r="BP604" s="4"/>
      <c r="BQ604" s="4"/>
      <c r="BR604" s="4"/>
      <c r="BS604" s="4"/>
      <c r="BT604" s="4"/>
      <c r="BU604" s="4"/>
      <c r="BV604" s="4"/>
      <c r="BW604" s="4"/>
      <c r="BX604" s="4"/>
      <c r="BY604" s="4"/>
      <c r="BZ604" s="4"/>
      <c r="CA604" s="4"/>
      <c r="CB604" s="4"/>
      <c r="CC604" s="4"/>
      <c r="CD604" s="4"/>
      <c r="CE604" s="4"/>
      <c r="CF604" s="4"/>
      <c r="CG604" s="4"/>
      <c r="CH604" s="4"/>
      <c r="CI604" s="4"/>
      <c r="CJ604" s="4"/>
      <c r="CK604" s="4"/>
      <c r="CL604" s="4"/>
      <c r="CM604" s="4"/>
      <c r="CN604" s="4"/>
      <c r="CO604" s="4"/>
      <c r="CP604" s="4"/>
      <c r="CQ604" s="4"/>
      <c r="CR604" s="4"/>
      <c r="CS604" s="4"/>
      <c r="CT604" s="4"/>
      <c r="CU604" s="4"/>
      <c r="CV604" s="4"/>
      <c r="CW604" s="4"/>
      <c r="CX604" s="4"/>
      <c r="CY604" s="4"/>
      <c r="CZ604" s="4"/>
      <c r="DA604" s="4"/>
      <c r="DB604" s="4"/>
      <c r="DC604" s="4"/>
      <c r="DD604" s="4"/>
      <c r="DE604" s="4"/>
      <c r="DF604" s="4"/>
      <c r="DG604" s="4"/>
      <c r="DH604" s="4"/>
      <c r="DI604" s="4"/>
      <c r="DJ604" s="4"/>
      <c r="DK604" s="4"/>
      <c r="DL604" s="4"/>
      <c r="DM604" s="4"/>
      <c r="DN604" s="4"/>
      <c r="DO604" s="4"/>
      <c r="DP604" s="4"/>
      <c r="DQ604" s="4"/>
      <c r="DR604" s="4"/>
      <c r="DS604" s="4"/>
      <c r="DT604" s="4"/>
      <c r="DU604" s="4"/>
      <c r="DV604" s="4"/>
      <c r="DW604" s="4"/>
      <c r="DX604" s="4"/>
      <c r="DY604" s="4"/>
      <c r="DZ604" s="4"/>
      <c r="EA604" s="4"/>
      <c r="EB604" s="4"/>
      <c r="EC604" s="4"/>
      <c r="ED604" s="4"/>
      <c r="EE604" s="4"/>
      <c r="EF604" s="4"/>
      <c r="EG604" s="4"/>
      <c r="EH604" s="4"/>
      <c r="EI604" s="4"/>
      <c r="EJ604" s="4"/>
      <c r="EK604" s="4"/>
      <c r="EL604" s="4"/>
      <c r="EM604" s="4"/>
      <c r="EN604" s="4"/>
      <c r="EO604" s="4"/>
      <c r="EP604" s="4"/>
      <c r="EQ604" s="4"/>
      <c r="ER604" s="4"/>
      <c r="ES604" s="4"/>
      <c r="ET604" s="4"/>
      <c r="EU604" s="4"/>
      <c r="EV604" s="4"/>
      <c r="EW604" s="4"/>
      <c r="EX604" s="4"/>
      <c r="EY604" s="4"/>
      <c r="EZ604" s="4"/>
      <c r="FA604" s="4"/>
      <c r="FB604" s="4"/>
      <c r="FC604" s="4"/>
    </row>
    <row r="605" spans="1:159" ht="15" customHeight="1">
      <c r="A605" s="6">
        <v>8</v>
      </c>
      <c r="B605" s="41" t="str">
        <f>VLOOKUP(Ruimtestaat[[#This Row],[Code]],Locaties[[Code]:[Locatie]],2,FALSE)</f>
        <v>Het Heerenlanden</v>
      </c>
      <c r="C605" s="41" t="str">
        <f>VLOOKUP(Ruimtestaat[[#This Row],[Code]],Locaties[#All],3,FALSE)</f>
        <v>Eksterlaan 48</v>
      </c>
      <c r="D605" s="41" t="str">
        <f>VLOOKUP(Ruimtestaat[[#This Row],[Code]],Locaties[#All],4,FALSE)</f>
        <v>Leerdam</v>
      </c>
      <c r="E605" s="42" t="s">
        <v>580</v>
      </c>
      <c r="F605" s="6" t="s">
        <v>121</v>
      </c>
      <c r="G605" s="126">
        <v>9</v>
      </c>
      <c r="H605" s="42" t="s">
        <v>294</v>
      </c>
      <c r="I605" s="6">
        <v>5</v>
      </c>
      <c r="J605" s="42" t="str">
        <f>VLOOKUP(Ruimtestaat[[#This Row],[Ruimte code]],Ruimtegroepen[[#All],[Code]:[Ruimte omschrijving]],2,FALSE)</f>
        <v>Sanitair</v>
      </c>
      <c r="K605" s="6" t="s">
        <v>19</v>
      </c>
      <c r="L605" s="6" t="s">
        <v>28</v>
      </c>
      <c r="M605" s="124">
        <v>4.2</v>
      </c>
      <c r="N605" s="125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  <c r="BO605" s="4"/>
      <c r="BP605" s="4"/>
      <c r="BQ605" s="4"/>
      <c r="BR605" s="4"/>
      <c r="BS605" s="4"/>
      <c r="BT605" s="4"/>
      <c r="BU605" s="4"/>
      <c r="BV605" s="4"/>
      <c r="BW605" s="4"/>
      <c r="BX605" s="4"/>
      <c r="BY605" s="4"/>
      <c r="BZ605" s="4"/>
      <c r="CA605" s="4"/>
      <c r="CB605" s="4"/>
      <c r="CC605" s="4"/>
      <c r="CD605" s="4"/>
      <c r="CE605" s="4"/>
      <c r="CF605" s="4"/>
      <c r="CG605" s="4"/>
      <c r="CH605" s="4"/>
      <c r="CI605" s="4"/>
      <c r="CJ605" s="4"/>
      <c r="CK605" s="4"/>
      <c r="CL605" s="4"/>
      <c r="CM605" s="4"/>
      <c r="CN605" s="4"/>
      <c r="CO605" s="4"/>
      <c r="CP605" s="4"/>
      <c r="CQ605" s="4"/>
      <c r="CR605" s="4"/>
      <c r="CS605" s="4"/>
      <c r="CT605" s="4"/>
      <c r="CU605" s="4"/>
      <c r="CV605" s="4"/>
      <c r="CW605" s="4"/>
      <c r="CX605" s="4"/>
      <c r="CY605" s="4"/>
      <c r="CZ605" s="4"/>
      <c r="DA605" s="4"/>
      <c r="DB605" s="4"/>
      <c r="DC605" s="4"/>
      <c r="DD605" s="4"/>
      <c r="DE605" s="4"/>
      <c r="DF605" s="4"/>
      <c r="DG605" s="4"/>
      <c r="DH605" s="4"/>
      <c r="DI605" s="4"/>
      <c r="DJ605" s="4"/>
      <c r="DK605" s="4"/>
      <c r="DL605" s="4"/>
      <c r="DM605" s="4"/>
      <c r="DN605" s="4"/>
      <c r="DO605" s="4"/>
      <c r="DP605" s="4"/>
      <c r="DQ605" s="4"/>
      <c r="DR605" s="4"/>
      <c r="DS605" s="4"/>
      <c r="DT605" s="4"/>
      <c r="DU605" s="4"/>
      <c r="DV605" s="4"/>
      <c r="DW605" s="4"/>
      <c r="DX605" s="4"/>
      <c r="DY605" s="4"/>
      <c r="DZ605" s="4"/>
      <c r="EA605" s="4"/>
      <c r="EB605" s="4"/>
      <c r="EC605" s="4"/>
      <c r="ED605" s="4"/>
      <c r="EE605" s="4"/>
      <c r="EF605" s="4"/>
      <c r="EG605" s="4"/>
      <c r="EH605" s="4"/>
      <c r="EI605" s="4"/>
      <c r="EJ605" s="4"/>
      <c r="EK605" s="4"/>
      <c r="EL605" s="4"/>
      <c r="EM605" s="4"/>
      <c r="EN605" s="4"/>
      <c r="EO605" s="4"/>
      <c r="EP605" s="4"/>
      <c r="EQ605" s="4"/>
      <c r="ER605" s="4"/>
      <c r="ES605" s="4"/>
      <c r="ET605" s="4"/>
      <c r="EU605" s="4"/>
      <c r="EV605" s="4"/>
      <c r="EW605" s="4"/>
      <c r="EX605" s="4"/>
      <c r="EY605" s="4"/>
      <c r="EZ605" s="4"/>
      <c r="FA605" s="4"/>
      <c r="FB605" s="4"/>
      <c r="FC605" s="4"/>
    </row>
    <row r="606" spans="1:159" ht="15" customHeight="1">
      <c r="A606" s="6">
        <v>8</v>
      </c>
      <c r="B606" s="41" t="str">
        <f>VLOOKUP(Ruimtestaat[[#This Row],[Code]],Locaties[[Code]:[Locatie]],2,FALSE)</f>
        <v>Het Heerenlanden</v>
      </c>
      <c r="C606" s="41" t="str">
        <f>VLOOKUP(Ruimtestaat[[#This Row],[Code]],Locaties[#All],3,FALSE)</f>
        <v>Eksterlaan 48</v>
      </c>
      <c r="D606" s="41" t="str">
        <f>VLOOKUP(Ruimtestaat[[#This Row],[Code]],Locaties[#All],4,FALSE)</f>
        <v>Leerdam</v>
      </c>
      <c r="E606" s="42" t="s">
        <v>580</v>
      </c>
      <c r="F606" s="6" t="s">
        <v>121</v>
      </c>
      <c r="G606" s="126">
        <v>10</v>
      </c>
      <c r="H606" s="42" t="s">
        <v>584</v>
      </c>
      <c r="I606" s="6">
        <v>5</v>
      </c>
      <c r="J606" s="42" t="str">
        <f>VLOOKUP(Ruimtestaat[[#This Row],[Ruimte code]],Ruimtegroepen[[#All],[Code]:[Ruimte omschrijving]],2,FALSE)</f>
        <v>Sanitair</v>
      </c>
      <c r="K606" s="6" t="s">
        <v>19</v>
      </c>
      <c r="L606" s="6" t="s">
        <v>28</v>
      </c>
      <c r="M606" s="124">
        <v>10.6</v>
      </c>
      <c r="N606" s="125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  <c r="BO606" s="4"/>
      <c r="BP606" s="4"/>
      <c r="BQ606" s="4"/>
      <c r="BR606" s="4"/>
      <c r="BS606" s="4"/>
      <c r="BT606" s="4"/>
      <c r="BU606" s="4"/>
      <c r="BV606" s="4"/>
      <c r="BW606" s="4"/>
      <c r="BX606" s="4"/>
      <c r="BY606" s="4"/>
      <c r="BZ606" s="4"/>
      <c r="CA606" s="4"/>
      <c r="CB606" s="4"/>
      <c r="CC606" s="4"/>
      <c r="CD606" s="4"/>
      <c r="CE606" s="4"/>
      <c r="CF606" s="4"/>
      <c r="CG606" s="4"/>
      <c r="CH606" s="4"/>
      <c r="CI606" s="4"/>
      <c r="CJ606" s="4"/>
      <c r="CK606" s="4"/>
      <c r="CL606" s="4"/>
      <c r="CM606" s="4"/>
      <c r="CN606" s="4"/>
      <c r="CO606" s="4"/>
      <c r="CP606" s="4"/>
      <c r="CQ606" s="4"/>
      <c r="CR606" s="4"/>
      <c r="CS606" s="4"/>
      <c r="CT606" s="4"/>
      <c r="CU606" s="4"/>
      <c r="CV606" s="4"/>
      <c r="CW606" s="4"/>
      <c r="CX606" s="4"/>
      <c r="CY606" s="4"/>
      <c r="CZ606" s="4"/>
      <c r="DA606" s="4"/>
      <c r="DB606" s="4"/>
      <c r="DC606" s="4"/>
      <c r="DD606" s="4"/>
      <c r="DE606" s="4"/>
      <c r="DF606" s="4"/>
      <c r="DG606" s="4"/>
      <c r="DH606" s="4"/>
      <c r="DI606" s="4"/>
      <c r="DJ606" s="4"/>
      <c r="DK606" s="4"/>
      <c r="DL606" s="4"/>
      <c r="DM606" s="4"/>
      <c r="DN606" s="4"/>
      <c r="DO606" s="4"/>
      <c r="DP606" s="4"/>
      <c r="DQ606" s="4"/>
      <c r="DR606" s="4"/>
      <c r="DS606" s="4"/>
      <c r="DT606" s="4"/>
      <c r="DU606" s="4"/>
      <c r="DV606" s="4"/>
      <c r="DW606" s="4"/>
      <c r="DX606" s="4"/>
      <c r="DY606" s="4"/>
      <c r="DZ606" s="4"/>
      <c r="EA606" s="4"/>
      <c r="EB606" s="4"/>
      <c r="EC606" s="4"/>
      <c r="ED606" s="4"/>
      <c r="EE606" s="4"/>
      <c r="EF606" s="4"/>
      <c r="EG606" s="4"/>
      <c r="EH606" s="4"/>
      <c r="EI606" s="4"/>
      <c r="EJ606" s="4"/>
      <c r="EK606" s="4"/>
      <c r="EL606" s="4"/>
      <c r="EM606" s="4"/>
      <c r="EN606" s="4"/>
      <c r="EO606" s="4"/>
      <c r="EP606" s="4"/>
      <c r="EQ606" s="4"/>
      <c r="ER606" s="4"/>
      <c r="ES606" s="4"/>
      <c r="ET606" s="4"/>
      <c r="EU606" s="4"/>
      <c r="EV606" s="4"/>
      <c r="EW606" s="4"/>
      <c r="EX606" s="4"/>
      <c r="EY606" s="4"/>
      <c r="EZ606" s="4"/>
      <c r="FA606" s="4"/>
      <c r="FB606" s="4"/>
      <c r="FC606" s="4"/>
    </row>
    <row r="607" spans="1:159" ht="15" customHeight="1">
      <c r="A607" s="6">
        <v>8</v>
      </c>
      <c r="B607" s="41" t="str">
        <f>VLOOKUP(Ruimtestaat[[#This Row],[Code]],Locaties[[Code]:[Locatie]],2,FALSE)</f>
        <v>Het Heerenlanden</v>
      </c>
      <c r="C607" s="41" t="str">
        <f>VLOOKUP(Ruimtestaat[[#This Row],[Code]],Locaties[#All],3,FALSE)</f>
        <v>Eksterlaan 48</v>
      </c>
      <c r="D607" s="41" t="str">
        <f>VLOOKUP(Ruimtestaat[[#This Row],[Code]],Locaties[#All],4,FALSE)</f>
        <v>Leerdam</v>
      </c>
      <c r="E607" s="42" t="s">
        <v>580</v>
      </c>
      <c r="F607" s="6" t="s">
        <v>121</v>
      </c>
      <c r="G607" s="126">
        <v>11</v>
      </c>
      <c r="H607" s="42" t="s">
        <v>585</v>
      </c>
      <c r="I607" s="6">
        <v>20</v>
      </c>
      <c r="J607" s="42" t="str">
        <f>VLOOKUP(Ruimtestaat[[#This Row],[Ruimte code]],Ruimtegroepen[[#All],[Code]:[Ruimte omschrijving]],2,FALSE)</f>
        <v>Niet in Onderhoud</v>
      </c>
      <c r="L607" s="6"/>
      <c r="M607" s="124"/>
      <c r="N607" s="125">
        <v>1.8</v>
      </c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  <c r="BO607" s="4"/>
      <c r="BP607" s="4"/>
      <c r="BQ607" s="4"/>
      <c r="BR607" s="4"/>
      <c r="BS607" s="4"/>
      <c r="BT607" s="4"/>
      <c r="BU607" s="4"/>
      <c r="BV607" s="4"/>
      <c r="BW607" s="4"/>
      <c r="BX607" s="4"/>
      <c r="BY607" s="4"/>
      <c r="BZ607" s="4"/>
      <c r="CA607" s="4"/>
      <c r="CB607" s="4"/>
      <c r="CC607" s="4"/>
      <c r="CD607" s="4"/>
      <c r="CE607" s="4"/>
      <c r="CF607" s="4"/>
      <c r="CG607" s="4"/>
      <c r="CH607" s="4"/>
      <c r="CI607" s="4"/>
      <c r="CJ607" s="4"/>
      <c r="CK607" s="4"/>
      <c r="CL607" s="4"/>
      <c r="CM607" s="4"/>
      <c r="CN607" s="4"/>
      <c r="CO607" s="4"/>
      <c r="CP607" s="4"/>
      <c r="CQ607" s="4"/>
      <c r="CR607" s="4"/>
      <c r="CS607" s="4"/>
      <c r="CT607" s="4"/>
      <c r="CU607" s="4"/>
      <c r="CV607" s="4"/>
      <c r="CW607" s="4"/>
      <c r="CX607" s="4"/>
      <c r="CY607" s="4"/>
      <c r="CZ607" s="4"/>
      <c r="DA607" s="4"/>
      <c r="DB607" s="4"/>
      <c r="DC607" s="4"/>
      <c r="DD607" s="4"/>
      <c r="DE607" s="4"/>
      <c r="DF607" s="4"/>
      <c r="DG607" s="4"/>
      <c r="DH607" s="4"/>
      <c r="DI607" s="4"/>
      <c r="DJ607" s="4"/>
      <c r="DK607" s="4"/>
      <c r="DL607" s="4"/>
      <c r="DM607" s="4"/>
      <c r="DN607" s="4"/>
      <c r="DO607" s="4"/>
      <c r="DP607" s="4"/>
      <c r="DQ607" s="4"/>
      <c r="DR607" s="4"/>
      <c r="DS607" s="4"/>
      <c r="DT607" s="4"/>
      <c r="DU607" s="4"/>
      <c r="DV607" s="4"/>
      <c r="DW607" s="4"/>
      <c r="DX607" s="4"/>
      <c r="DY607" s="4"/>
      <c r="DZ607" s="4"/>
      <c r="EA607" s="4"/>
      <c r="EB607" s="4"/>
      <c r="EC607" s="4"/>
      <c r="ED607" s="4"/>
      <c r="EE607" s="4"/>
      <c r="EF607" s="4"/>
      <c r="EG607" s="4"/>
      <c r="EH607" s="4"/>
      <c r="EI607" s="4"/>
      <c r="EJ607" s="4"/>
      <c r="EK607" s="4"/>
      <c r="EL607" s="4"/>
      <c r="EM607" s="4"/>
      <c r="EN607" s="4"/>
      <c r="EO607" s="4"/>
      <c r="EP607" s="4"/>
      <c r="EQ607" s="4"/>
      <c r="ER607" s="4"/>
      <c r="ES607" s="4"/>
      <c r="ET607" s="4"/>
      <c r="EU607" s="4"/>
      <c r="EV607" s="4"/>
      <c r="EW607" s="4"/>
      <c r="EX607" s="4"/>
      <c r="EY607" s="4"/>
      <c r="EZ607" s="4"/>
      <c r="FA607" s="4"/>
      <c r="FB607" s="4"/>
      <c r="FC607" s="4"/>
    </row>
    <row r="608" spans="1:159" ht="15" customHeight="1">
      <c r="A608" s="6">
        <v>8</v>
      </c>
      <c r="B608" s="41" t="str">
        <f>VLOOKUP(Ruimtestaat[[#This Row],[Code]],Locaties[[Code]:[Locatie]],2,FALSE)</f>
        <v>Het Heerenlanden</v>
      </c>
      <c r="C608" s="41" t="str">
        <f>VLOOKUP(Ruimtestaat[[#This Row],[Code]],Locaties[#All],3,FALSE)</f>
        <v>Eksterlaan 48</v>
      </c>
      <c r="D608" s="41" t="str">
        <f>VLOOKUP(Ruimtestaat[[#This Row],[Code]],Locaties[#All],4,FALSE)</f>
        <v>Leerdam</v>
      </c>
      <c r="E608" s="42" t="s">
        <v>580</v>
      </c>
      <c r="F608" s="6" t="s">
        <v>121</v>
      </c>
      <c r="G608" s="126">
        <v>12</v>
      </c>
      <c r="H608" s="42" t="s">
        <v>585</v>
      </c>
      <c r="I608" s="6">
        <v>20</v>
      </c>
      <c r="J608" s="42" t="str">
        <f>VLOOKUP(Ruimtestaat[[#This Row],[Ruimte code]],Ruimtegroepen[[#All],[Code]:[Ruimte omschrijving]],2,FALSE)</f>
        <v>Niet in Onderhoud</v>
      </c>
      <c r="L608" s="6"/>
      <c r="M608" s="124"/>
      <c r="N608" s="125">
        <v>3</v>
      </c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  <c r="BO608" s="4"/>
      <c r="BP608" s="4"/>
      <c r="BQ608" s="4"/>
      <c r="BR608" s="4"/>
      <c r="BS608" s="4"/>
      <c r="BT608" s="4"/>
      <c r="BU608" s="4"/>
      <c r="BV608" s="4"/>
      <c r="BW608" s="4"/>
      <c r="BX608" s="4"/>
      <c r="BY608" s="4"/>
      <c r="BZ608" s="4"/>
      <c r="CA608" s="4"/>
      <c r="CB608" s="4"/>
      <c r="CC608" s="4"/>
      <c r="CD608" s="4"/>
      <c r="CE608" s="4"/>
      <c r="CF608" s="4"/>
      <c r="CG608" s="4"/>
      <c r="CH608" s="4"/>
      <c r="CI608" s="4"/>
      <c r="CJ608" s="4"/>
      <c r="CK608" s="4"/>
      <c r="CL608" s="4"/>
      <c r="CM608" s="4"/>
      <c r="CN608" s="4"/>
      <c r="CO608" s="4"/>
      <c r="CP608" s="4"/>
      <c r="CQ608" s="4"/>
      <c r="CR608" s="4"/>
      <c r="CS608" s="4"/>
      <c r="CT608" s="4"/>
      <c r="CU608" s="4"/>
      <c r="CV608" s="4"/>
      <c r="CW608" s="4"/>
      <c r="CX608" s="4"/>
      <c r="CY608" s="4"/>
      <c r="CZ608" s="4"/>
      <c r="DA608" s="4"/>
      <c r="DB608" s="4"/>
      <c r="DC608" s="4"/>
      <c r="DD608" s="4"/>
      <c r="DE608" s="4"/>
      <c r="DF608" s="4"/>
      <c r="DG608" s="4"/>
      <c r="DH608" s="4"/>
      <c r="DI608" s="4"/>
      <c r="DJ608" s="4"/>
      <c r="DK608" s="4"/>
      <c r="DL608" s="4"/>
      <c r="DM608" s="4"/>
      <c r="DN608" s="4"/>
      <c r="DO608" s="4"/>
      <c r="DP608" s="4"/>
      <c r="DQ608" s="4"/>
      <c r="DR608" s="4"/>
      <c r="DS608" s="4"/>
      <c r="DT608" s="4"/>
      <c r="DU608" s="4"/>
      <c r="DV608" s="4"/>
      <c r="DW608" s="4"/>
      <c r="DX608" s="4"/>
      <c r="DY608" s="4"/>
      <c r="DZ608" s="4"/>
      <c r="EA608" s="4"/>
      <c r="EB608" s="4"/>
      <c r="EC608" s="4"/>
      <c r="ED608" s="4"/>
      <c r="EE608" s="4"/>
      <c r="EF608" s="4"/>
      <c r="EG608" s="4"/>
      <c r="EH608" s="4"/>
      <c r="EI608" s="4"/>
      <c r="EJ608" s="4"/>
      <c r="EK608" s="4"/>
      <c r="EL608" s="4"/>
      <c r="EM608" s="4"/>
      <c r="EN608" s="4"/>
      <c r="EO608" s="4"/>
      <c r="EP608" s="4"/>
      <c r="EQ608" s="4"/>
      <c r="ER608" s="4"/>
      <c r="ES608" s="4"/>
      <c r="ET608" s="4"/>
      <c r="EU608" s="4"/>
      <c r="EV608" s="4"/>
      <c r="EW608" s="4"/>
      <c r="EX608" s="4"/>
      <c r="EY608" s="4"/>
      <c r="EZ608" s="4"/>
      <c r="FA608" s="4"/>
      <c r="FB608" s="4"/>
      <c r="FC608" s="4"/>
    </row>
    <row r="609" spans="1:159" ht="15" customHeight="1">
      <c r="A609" s="6">
        <v>8</v>
      </c>
      <c r="B609" s="41" t="str">
        <f>VLOOKUP(Ruimtestaat[[#This Row],[Code]],Locaties[[Code]:[Locatie]],2,FALSE)</f>
        <v>Het Heerenlanden</v>
      </c>
      <c r="C609" s="41" t="str">
        <f>VLOOKUP(Ruimtestaat[[#This Row],[Code]],Locaties[#All],3,FALSE)</f>
        <v>Eksterlaan 48</v>
      </c>
      <c r="D609" s="41" t="str">
        <f>VLOOKUP(Ruimtestaat[[#This Row],[Code]],Locaties[#All],4,FALSE)</f>
        <v>Leerdam</v>
      </c>
      <c r="E609" s="42" t="s">
        <v>580</v>
      </c>
      <c r="F609" s="6" t="s">
        <v>121</v>
      </c>
      <c r="G609" s="126" t="s">
        <v>582</v>
      </c>
      <c r="H609" s="42" t="s">
        <v>128</v>
      </c>
      <c r="I609" s="6">
        <v>6</v>
      </c>
      <c r="J609" s="42" t="str">
        <f>VLOOKUP(Ruimtestaat[[#This Row],[Ruimte code]],Ruimtegroepen[[#All],[Code]:[Ruimte omschrijving]],2,FALSE)</f>
        <v>Gangen/hallen</v>
      </c>
      <c r="K609" s="6" t="s">
        <v>18</v>
      </c>
      <c r="L609" s="6" t="s">
        <v>124</v>
      </c>
      <c r="M609" s="124">
        <v>252</v>
      </c>
      <c r="N609" s="125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  <c r="BO609" s="4"/>
      <c r="BP609" s="4"/>
      <c r="BQ609" s="4"/>
      <c r="BR609" s="4"/>
      <c r="BS609" s="4"/>
      <c r="BT609" s="4"/>
      <c r="BU609" s="4"/>
      <c r="BV609" s="4"/>
      <c r="BW609" s="4"/>
      <c r="BX609" s="4"/>
      <c r="BY609" s="4"/>
      <c r="BZ609" s="4"/>
      <c r="CA609" s="4"/>
      <c r="CB609" s="4"/>
      <c r="CC609" s="4"/>
      <c r="CD609" s="4"/>
      <c r="CE609" s="4"/>
      <c r="CF609" s="4"/>
      <c r="CG609" s="4"/>
      <c r="CH609" s="4"/>
      <c r="CI609" s="4"/>
      <c r="CJ609" s="4"/>
      <c r="CK609" s="4"/>
      <c r="CL609" s="4"/>
      <c r="CM609" s="4"/>
      <c r="CN609" s="4"/>
      <c r="CO609" s="4"/>
      <c r="CP609" s="4"/>
      <c r="CQ609" s="4"/>
      <c r="CR609" s="4"/>
      <c r="CS609" s="4"/>
      <c r="CT609" s="4"/>
      <c r="CU609" s="4"/>
      <c r="CV609" s="4"/>
      <c r="CW609" s="4"/>
      <c r="CX609" s="4"/>
      <c r="CY609" s="4"/>
      <c r="CZ609" s="4"/>
      <c r="DA609" s="4"/>
      <c r="DB609" s="4"/>
      <c r="DC609" s="4"/>
      <c r="DD609" s="4"/>
      <c r="DE609" s="4"/>
      <c r="DF609" s="4"/>
      <c r="DG609" s="4"/>
      <c r="DH609" s="4"/>
      <c r="DI609" s="4"/>
      <c r="DJ609" s="4"/>
      <c r="DK609" s="4"/>
      <c r="DL609" s="4"/>
      <c r="DM609" s="4"/>
      <c r="DN609" s="4"/>
      <c r="DO609" s="4"/>
      <c r="DP609" s="4"/>
      <c r="DQ609" s="4"/>
      <c r="DR609" s="4"/>
      <c r="DS609" s="4"/>
      <c r="DT609" s="4"/>
      <c r="DU609" s="4"/>
      <c r="DV609" s="4"/>
      <c r="DW609" s="4"/>
      <c r="DX609" s="4"/>
      <c r="DY609" s="4"/>
      <c r="DZ609" s="4"/>
      <c r="EA609" s="4"/>
      <c r="EB609" s="4"/>
      <c r="EC609" s="4"/>
      <c r="ED609" s="4"/>
      <c r="EE609" s="4"/>
      <c r="EF609" s="4"/>
      <c r="EG609" s="4"/>
      <c r="EH609" s="4"/>
      <c r="EI609" s="4"/>
      <c r="EJ609" s="4"/>
      <c r="EK609" s="4"/>
      <c r="EL609" s="4"/>
      <c r="EM609" s="4"/>
      <c r="EN609" s="4"/>
      <c r="EO609" s="4"/>
      <c r="EP609" s="4"/>
      <c r="EQ609" s="4"/>
      <c r="ER609" s="4"/>
      <c r="ES609" s="4"/>
      <c r="ET609" s="4"/>
      <c r="EU609" s="4"/>
      <c r="EV609" s="4"/>
      <c r="EW609" s="4"/>
      <c r="EX609" s="4"/>
      <c r="EY609" s="4"/>
      <c r="EZ609" s="4"/>
      <c r="FA609" s="4"/>
      <c r="FB609" s="4"/>
      <c r="FC609" s="4"/>
    </row>
    <row r="610" spans="1:159" ht="15" customHeight="1">
      <c r="A610" s="6">
        <v>8</v>
      </c>
      <c r="B610" s="41" t="str">
        <f>VLOOKUP(Ruimtestaat[[#This Row],[Code]],Locaties[[Code]:[Locatie]],2,FALSE)</f>
        <v>Het Heerenlanden</v>
      </c>
      <c r="C610" s="41" t="str">
        <f>VLOOKUP(Ruimtestaat[[#This Row],[Code]],Locaties[#All],3,FALSE)</f>
        <v>Eksterlaan 48</v>
      </c>
      <c r="D610" s="41" t="str">
        <f>VLOOKUP(Ruimtestaat[[#This Row],[Code]],Locaties[#All],4,FALSE)</f>
        <v>Leerdam</v>
      </c>
      <c r="E610" s="42" t="s">
        <v>586</v>
      </c>
      <c r="F610" s="6" t="s">
        <v>121</v>
      </c>
      <c r="G610" s="126">
        <v>1</v>
      </c>
      <c r="H610" s="42" t="s">
        <v>128</v>
      </c>
      <c r="I610" s="6">
        <v>6</v>
      </c>
      <c r="J610" s="42" t="str">
        <f>VLOOKUP(Ruimtestaat[[#This Row],[Ruimte code]],Ruimtegroepen[[#All],[Code]:[Ruimte omschrijving]],2,FALSE)</f>
        <v>Gangen/hallen</v>
      </c>
      <c r="K610" s="6" t="s">
        <v>18</v>
      </c>
      <c r="L610" s="6" t="s">
        <v>124</v>
      </c>
      <c r="M610" s="124">
        <v>35.5</v>
      </c>
      <c r="N610" s="125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  <c r="BO610" s="4"/>
      <c r="BP610" s="4"/>
      <c r="BQ610" s="4"/>
      <c r="BR610" s="4"/>
      <c r="BS610" s="4"/>
      <c r="BT610" s="4"/>
      <c r="BU610" s="4"/>
      <c r="BV610" s="4"/>
      <c r="BW610" s="4"/>
      <c r="BX610" s="4"/>
      <c r="BY610" s="4"/>
      <c r="BZ610" s="4"/>
      <c r="CA610" s="4"/>
      <c r="CB610" s="4"/>
      <c r="CC610" s="4"/>
      <c r="CD610" s="4"/>
      <c r="CE610" s="4"/>
      <c r="CF610" s="4"/>
      <c r="CG610" s="4"/>
      <c r="CH610" s="4"/>
      <c r="CI610" s="4"/>
      <c r="CJ610" s="4"/>
      <c r="CK610" s="4"/>
      <c r="CL610" s="4"/>
      <c r="CM610" s="4"/>
      <c r="CN610" s="4"/>
      <c r="CO610" s="4"/>
      <c r="CP610" s="4"/>
      <c r="CQ610" s="4"/>
      <c r="CR610" s="4"/>
      <c r="CS610" s="4"/>
      <c r="CT610" s="4"/>
      <c r="CU610" s="4"/>
      <c r="CV610" s="4"/>
      <c r="CW610" s="4"/>
      <c r="CX610" s="4"/>
      <c r="CY610" s="4"/>
      <c r="CZ610" s="4"/>
      <c r="DA610" s="4"/>
      <c r="DB610" s="4"/>
      <c r="DC610" s="4"/>
      <c r="DD610" s="4"/>
      <c r="DE610" s="4"/>
      <c r="DF610" s="4"/>
      <c r="DG610" s="4"/>
      <c r="DH610" s="4"/>
      <c r="DI610" s="4"/>
      <c r="DJ610" s="4"/>
      <c r="DK610" s="4"/>
      <c r="DL610" s="4"/>
      <c r="DM610" s="4"/>
      <c r="DN610" s="4"/>
      <c r="DO610" s="4"/>
      <c r="DP610" s="4"/>
      <c r="DQ610" s="4"/>
      <c r="DR610" s="4"/>
      <c r="DS610" s="4"/>
      <c r="DT610" s="4"/>
      <c r="DU610" s="4"/>
      <c r="DV610" s="4"/>
      <c r="DW610" s="4"/>
      <c r="DX610" s="4"/>
      <c r="DY610" s="4"/>
      <c r="DZ610" s="4"/>
      <c r="EA610" s="4"/>
      <c r="EB610" s="4"/>
      <c r="EC610" s="4"/>
      <c r="ED610" s="4"/>
      <c r="EE610" s="4"/>
      <c r="EF610" s="4"/>
      <c r="EG610" s="4"/>
      <c r="EH610" s="4"/>
      <c r="EI610" s="4"/>
      <c r="EJ610" s="4"/>
      <c r="EK610" s="4"/>
      <c r="EL610" s="4"/>
      <c r="EM610" s="4"/>
      <c r="EN610" s="4"/>
      <c r="EO610" s="4"/>
      <c r="EP610" s="4"/>
      <c r="EQ610" s="4"/>
      <c r="ER610" s="4"/>
      <c r="ES610" s="4"/>
      <c r="ET610" s="4"/>
      <c r="EU610" s="4"/>
      <c r="EV610" s="4"/>
      <c r="EW610" s="4"/>
      <c r="EX610" s="4"/>
      <c r="EY610" s="4"/>
      <c r="EZ610" s="4"/>
      <c r="FA610" s="4"/>
      <c r="FB610" s="4"/>
      <c r="FC610" s="4"/>
    </row>
    <row r="611" spans="1:159" ht="15" customHeight="1">
      <c r="A611" s="6">
        <v>8</v>
      </c>
      <c r="B611" s="41" t="str">
        <f>VLOOKUP(Ruimtestaat[[#This Row],[Code]],Locaties[[Code]:[Locatie]],2,FALSE)</f>
        <v>Het Heerenlanden</v>
      </c>
      <c r="C611" s="41" t="str">
        <f>VLOOKUP(Ruimtestaat[[#This Row],[Code]],Locaties[#All],3,FALSE)</f>
        <v>Eksterlaan 48</v>
      </c>
      <c r="D611" s="41" t="str">
        <f>VLOOKUP(Ruimtestaat[[#This Row],[Code]],Locaties[#All],4,FALSE)</f>
        <v>Leerdam</v>
      </c>
      <c r="E611" s="42" t="s">
        <v>586</v>
      </c>
      <c r="F611" s="6" t="s">
        <v>121</v>
      </c>
      <c r="G611" s="126">
        <v>2</v>
      </c>
      <c r="H611" s="42" t="s">
        <v>585</v>
      </c>
      <c r="I611" s="6">
        <v>20</v>
      </c>
      <c r="J611" s="42" t="str">
        <f>VLOOKUP(Ruimtestaat[[#This Row],[Ruimte code]],Ruimtegroepen[[#All],[Code]:[Ruimte omschrijving]],2,FALSE)</f>
        <v>Niet in Onderhoud</v>
      </c>
      <c r="L611" s="6"/>
      <c r="M611" s="124"/>
      <c r="N611" s="125">
        <v>1.2</v>
      </c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  <c r="BO611" s="4"/>
      <c r="BP611" s="4"/>
      <c r="BQ611" s="4"/>
      <c r="BR611" s="4"/>
      <c r="BS611" s="4"/>
      <c r="BT611" s="4"/>
      <c r="BU611" s="4"/>
      <c r="BV611" s="4"/>
      <c r="BW611" s="4"/>
      <c r="BX611" s="4"/>
      <c r="BY611" s="4"/>
      <c r="BZ611" s="4"/>
      <c r="CA611" s="4"/>
      <c r="CB611" s="4"/>
      <c r="CC611" s="4"/>
      <c r="CD611" s="4"/>
      <c r="CE611" s="4"/>
      <c r="CF611" s="4"/>
      <c r="CG611" s="4"/>
      <c r="CH611" s="4"/>
      <c r="CI611" s="4"/>
      <c r="CJ611" s="4"/>
      <c r="CK611" s="4"/>
      <c r="CL611" s="4"/>
      <c r="CM611" s="4"/>
      <c r="CN611" s="4"/>
      <c r="CO611" s="4"/>
      <c r="CP611" s="4"/>
      <c r="CQ611" s="4"/>
      <c r="CR611" s="4"/>
      <c r="CS611" s="4"/>
      <c r="CT611" s="4"/>
      <c r="CU611" s="4"/>
      <c r="CV611" s="4"/>
      <c r="CW611" s="4"/>
      <c r="CX611" s="4"/>
      <c r="CY611" s="4"/>
      <c r="CZ611" s="4"/>
      <c r="DA611" s="4"/>
      <c r="DB611" s="4"/>
      <c r="DC611" s="4"/>
      <c r="DD611" s="4"/>
      <c r="DE611" s="4"/>
      <c r="DF611" s="4"/>
      <c r="DG611" s="4"/>
      <c r="DH611" s="4"/>
      <c r="DI611" s="4"/>
      <c r="DJ611" s="4"/>
      <c r="DK611" s="4"/>
      <c r="DL611" s="4"/>
      <c r="DM611" s="4"/>
      <c r="DN611" s="4"/>
      <c r="DO611" s="4"/>
      <c r="DP611" s="4"/>
      <c r="DQ611" s="4"/>
      <c r="DR611" s="4"/>
      <c r="DS611" s="4"/>
      <c r="DT611" s="4"/>
      <c r="DU611" s="4"/>
      <c r="DV611" s="4"/>
      <c r="DW611" s="4"/>
      <c r="DX611" s="4"/>
      <c r="DY611" s="4"/>
      <c r="DZ611" s="4"/>
      <c r="EA611" s="4"/>
      <c r="EB611" s="4"/>
      <c r="EC611" s="4"/>
      <c r="ED611" s="4"/>
      <c r="EE611" s="4"/>
      <c r="EF611" s="4"/>
      <c r="EG611" s="4"/>
      <c r="EH611" s="4"/>
      <c r="EI611" s="4"/>
      <c r="EJ611" s="4"/>
      <c r="EK611" s="4"/>
      <c r="EL611" s="4"/>
      <c r="EM611" s="4"/>
      <c r="EN611" s="4"/>
      <c r="EO611" s="4"/>
      <c r="EP611" s="4"/>
      <c r="EQ611" s="4"/>
      <c r="ER611" s="4"/>
      <c r="ES611" s="4"/>
      <c r="ET611" s="4"/>
      <c r="EU611" s="4"/>
      <c r="EV611" s="4"/>
      <c r="EW611" s="4"/>
      <c r="EX611" s="4"/>
      <c r="EY611" s="4"/>
      <c r="EZ611" s="4"/>
      <c r="FA611" s="4"/>
      <c r="FB611" s="4"/>
      <c r="FC611" s="4"/>
    </row>
    <row r="612" spans="1:159" ht="15" customHeight="1">
      <c r="A612" s="6">
        <v>8</v>
      </c>
      <c r="B612" s="41" t="str">
        <f>VLOOKUP(Ruimtestaat[[#This Row],[Code]],Locaties[[Code]:[Locatie]],2,FALSE)</f>
        <v>Het Heerenlanden</v>
      </c>
      <c r="C612" s="41" t="str">
        <f>VLOOKUP(Ruimtestaat[[#This Row],[Code]],Locaties[#All],3,FALSE)</f>
        <v>Eksterlaan 48</v>
      </c>
      <c r="D612" s="41" t="str">
        <f>VLOOKUP(Ruimtestaat[[#This Row],[Code]],Locaties[#All],4,FALSE)</f>
        <v>Leerdam</v>
      </c>
      <c r="E612" s="42" t="s">
        <v>586</v>
      </c>
      <c r="F612" s="6" t="s">
        <v>121</v>
      </c>
      <c r="G612" s="126">
        <v>3</v>
      </c>
      <c r="H612" s="42" t="s">
        <v>128</v>
      </c>
      <c r="I612" s="6">
        <v>6</v>
      </c>
      <c r="J612" s="42" t="str">
        <f>VLOOKUP(Ruimtestaat[[#This Row],[Ruimte code]],Ruimtegroepen[[#All],[Code]:[Ruimte omschrijving]],2,FALSE)</f>
        <v>Gangen/hallen</v>
      </c>
      <c r="K612" s="6" t="s">
        <v>18</v>
      </c>
      <c r="L612" s="6" t="s">
        <v>124</v>
      </c>
      <c r="M612" s="124">
        <v>13.1</v>
      </c>
      <c r="N612" s="125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  <c r="BP612" s="4"/>
      <c r="BQ612" s="4"/>
      <c r="BR612" s="4"/>
      <c r="BS612" s="4"/>
      <c r="BT612" s="4"/>
      <c r="BU612" s="4"/>
      <c r="BV612" s="4"/>
      <c r="BW612" s="4"/>
      <c r="BX612" s="4"/>
      <c r="BY612" s="4"/>
      <c r="BZ612" s="4"/>
      <c r="CA612" s="4"/>
      <c r="CB612" s="4"/>
      <c r="CC612" s="4"/>
      <c r="CD612" s="4"/>
      <c r="CE612" s="4"/>
      <c r="CF612" s="4"/>
      <c r="CG612" s="4"/>
      <c r="CH612" s="4"/>
      <c r="CI612" s="4"/>
      <c r="CJ612" s="4"/>
      <c r="CK612" s="4"/>
      <c r="CL612" s="4"/>
      <c r="CM612" s="4"/>
      <c r="CN612" s="4"/>
      <c r="CO612" s="4"/>
      <c r="CP612" s="4"/>
      <c r="CQ612" s="4"/>
      <c r="CR612" s="4"/>
      <c r="CS612" s="4"/>
      <c r="CT612" s="4"/>
      <c r="CU612" s="4"/>
      <c r="CV612" s="4"/>
      <c r="CW612" s="4"/>
      <c r="CX612" s="4"/>
      <c r="CY612" s="4"/>
      <c r="CZ612" s="4"/>
      <c r="DA612" s="4"/>
      <c r="DB612" s="4"/>
      <c r="DC612" s="4"/>
      <c r="DD612" s="4"/>
      <c r="DE612" s="4"/>
      <c r="DF612" s="4"/>
      <c r="DG612" s="4"/>
      <c r="DH612" s="4"/>
      <c r="DI612" s="4"/>
      <c r="DJ612" s="4"/>
      <c r="DK612" s="4"/>
      <c r="DL612" s="4"/>
      <c r="DM612" s="4"/>
      <c r="DN612" s="4"/>
      <c r="DO612" s="4"/>
      <c r="DP612" s="4"/>
      <c r="DQ612" s="4"/>
      <c r="DR612" s="4"/>
      <c r="DS612" s="4"/>
      <c r="DT612" s="4"/>
      <c r="DU612" s="4"/>
      <c r="DV612" s="4"/>
      <c r="DW612" s="4"/>
      <c r="DX612" s="4"/>
      <c r="DY612" s="4"/>
      <c r="DZ612" s="4"/>
      <c r="EA612" s="4"/>
      <c r="EB612" s="4"/>
      <c r="EC612" s="4"/>
      <c r="ED612" s="4"/>
      <c r="EE612" s="4"/>
      <c r="EF612" s="4"/>
      <c r="EG612" s="4"/>
      <c r="EH612" s="4"/>
      <c r="EI612" s="4"/>
      <c r="EJ612" s="4"/>
      <c r="EK612" s="4"/>
      <c r="EL612" s="4"/>
      <c r="EM612" s="4"/>
      <c r="EN612" s="4"/>
      <c r="EO612" s="4"/>
      <c r="EP612" s="4"/>
      <c r="EQ612" s="4"/>
      <c r="ER612" s="4"/>
      <c r="ES612" s="4"/>
      <c r="ET612" s="4"/>
      <c r="EU612" s="4"/>
      <c r="EV612" s="4"/>
      <c r="EW612" s="4"/>
      <c r="EX612" s="4"/>
      <c r="EY612" s="4"/>
      <c r="EZ612" s="4"/>
      <c r="FA612" s="4"/>
      <c r="FB612" s="4"/>
      <c r="FC612" s="4"/>
    </row>
    <row r="613" spans="1:159" ht="15" customHeight="1">
      <c r="A613" s="6">
        <v>8</v>
      </c>
      <c r="B613" s="41" t="str">
        <f>VLOOKUP(Ruimtestaat[[#This Row],[Code]],Locaties[[Code]:[Locatie]],2,FALSE)</f>
        <v>Het Heerenlanden</v>
      </c>
      <c r="C613" s="41" t="str">
        <f>VLOOKUP(Ruimtestaat[[#This Row],[Code]],Locaties[#All],3,FALSE)</f>
        <v>Eksterlaan 48</v>
      </c>
      <c r="D613" s="41" t="str">
        <f>VLOOKUP(Ruimtestaat[[#This Row],[Code]],Locaties[#All],4,FALSE)</f>
        <v>Leerdam</v>
      </c>
      <c r="E613" s="42" t="s">
        <v>586</v>
      </c>
      <c r="F613" s="6" t="s">
        <v>121</v>
      </c>
      <c r="G613" s="126" t="s">
        <v>565</v>
      </c>
      <c r="H613" s="42" t="s">
        <v>128</v>
      </c>
      <c r="I613" s="6">
        <v>6</v>
      </c>
      <c r="J613" s="42" t="str">
        <f>VLOOKUP(Ruimtestaat[[#This Row],[Ruimte code]],Ruimtegroepen[[#All],[Code]:[Ruimte omschrijving]],2,FALSE)</f>
        <v>Gangen/hallen</v>
      </c>
      <c r="K613" s="6" t="s">
        <v>18</v>
      </c>
      <c r="L613" s="6" t="s">
        <v>124</v>
      </c>
      <c r="M613" s="124">
        <v>5</v>
      </c>
      <c r="N613" s="125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  <c r="BO613" s="4"/>
      <c r="BP613" s="4"/>
      <c r="BQ613" s="4"/>
      <c r="BR613" s="4"/>
      <c r="BS613" s="4"/>
      <c r="BT613" s="4"/>
      <c r="BU613" s="4"/>
      <c r="BV613" s="4"/>
      <c r="BW613" s="4"/>
      <c r="BX613" s="4"/>
      <c r="BY613" s="4"/>
      <c r="BZ613" s="4"/>
      <c r="CA613" s="4"/>
      <c r="CB613" s="4"/>
      <c r="CC613" s="4"/>
      <c r="CD613" s="4"/>
      <c r="CE613" s="4"/>
      <c r="CF613" s="4"/>
      <c r="CG613" s="4"/>
      <c r="CH613" s="4"/>
      <c r="CI613" s="4"/>
      <c r="CJ613" s="4"/>
      <c r="CK613" s="4"/>
      <c r="CL613" s="4"/>
      <c r="CM613" s="4"/>
      <c r="CN613" s="4"/>
      <c r="CO613" s="4"/>
      <c r="CP613" s="4"/>
      <c r="CQ613" s="4"/>
      <c r="CR613" s="4"/>
      <c r="CS613" s="4"/>
      <c r="CT613" s="4"/>
      <c r="CU613" s="4"/>
      <c r="CV613" s="4"/>
      <c r="CW613" s="4"/>
      <c r="CX613" s="4"/>
      <c r="CY613" s="4"/>
      <c r="CZ613" s="4"/>
      <c r="DA613" s="4"/>
      <c r="DB613" s="4"/>
      <c r="DC613" s="4"/>
      <c r="DD613" s="4"/>
      <c r="DE613" s="4"/>
      <c r="DF613" s="4"/>
      <c r="DG613" s="4"/>
      <c r="DH613" s="4"/>
      <c r="DI613" s="4"/>
      <c r="DJ613" s="4"/>
      <c r="DK613" s="4"/>
      <c r="DL613" s="4"/>
      <c r="DM613" s="4"/>
      <c r="DN613" s="4"/>
      <c r="DO613" s="4"/>
      <c r="DP613" s="4"/>
      <c r="DQ613" s="4"/>
      <c r="DR613" s="4"/>
      <c r="DS613" s="4"/>
      <c r="DT613" s="4"/>
      <c r="DU613" s="4"/>
      <c r="DV613" s="4"/>
      <c r="DW613" s="4"/>
      <c r="DX613" s="4"/>
      <c r="DY613" s="4"/>
      <c r="DZ613" s="4"/>
      <c r="EA613" s="4"/>
      <c r="EB613" s="4"/>
      <c r="EC613" s="4"/>
      <c r="ED613" s="4"/>
      <c r="EE613" s="4"/>
      <c r="EF613" s="4"/>
      <c r="EG613" s="4"/>
      <c r="EH613" s="4"/>
      <c r="EI613" s="4"/>
      <c r="EJ613" s="4"/>
      <c r="EK613" s="4"/>
      <c r="EL613" s="4"/>
      <c r="EM613" s="4"/>
      <c r="EN613" s="4"/>
      <c r="EO613" s="4"/>
      <c r="EP613" s="4"/>
      <c r="EQ613" s="4"/>
      <c r="ER613" s="4"/>
      <c r="ES613" s="4"/>
      <c r="ET613" s="4"/>
      <c r="EU613" s="4"/>
      <c r="EV613" s="4"/>
      <c r="EW613" s="4"/>
      <c r="EX613" s="4"/>
      <c r="EY613" s="4"/>
      <c r="EZ613" s="4"/>
      <c r="FA613" s="4"/>
      <c r="FB613" s="4"/>
      <c r="FC613" s="4"/>
    </row>
    <row r="614" spans="1:159" ht="15" customHeight="1">
      <c r="A614" s="6">
        <v>8</v>
      </c>
      <c r="B614" s="41" t="str">
        <f>VLOOKUP(Ruimtestaat[[#This Row],[Code]],Locaties[[Code]:[Locatie]],2,FALSE)</f>
        <v>Het Heerenlanden</v>
      </c>
      <c r="C614" s="41" t="str">
        <f>VLOOKUP(Ruimtestaat[[#This Row],[Code]],Locaties[#All],3,FALSE)</f>
        <v>Eksterlaan 48</v>
      </c>
      <c r="D614" s="41" t="str">
        <f>VLOOKUP(Ruimtestaat[[#This Row],[Code]],Locaties[#All],4,FALSE)</f>
        <v>Leerdam</v>
      </c>
      <c r="E614" s="42" t="s">
        <v>586</v>
      </c>
      <c r="F614" s="6" t="s">
        <v>121</v>
      </c>
      <c r="G614" s="126">
        <v>4</v>
      </c>
      <c r="H614" s="42" t="s">
        <v>583</v>
      </c>
      <c r="I614" s="6">
        <v>19</v>
      </c>
      <c r="J614" s="42" t="str">
        <f>VLOOKUP(Ruimtestaat[[#This Row],[Ruimte code]],Ruimtegroepen[[#All],[Code]:[Ruimte omschrijving]],2,FALSE)</f>
        <v>kleedruimten</v>
      </c>
      <c r="K614" s="6" t="s">
        <v>19</v>
      </c>
      <c r="L614" s="6" t="s">
        <v>225</v>
      </c>
      <c r="M614" s="124">
        <v>25.3</v>
      </c>
      <c r="N614" s="125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  <c r="BP614" s="4"/>
      <c r="BQ614" s="4"/>
      <c r="BR614" s="4"/>
      <c r="BS614" s="4"/>
      <c r="BT614" s="4"/>
      <c r="BU614" s="4"/>
      <c r="BV614" s="4"/>
      <c r="BW614" s="4"/>
      <c r="BX614" s="4"/>
      <c r="BY614" s="4"/>
      <c r="BZ614" s="4"/>
      <c r="CA614" s="4"/>
      <c r="CB614" s="4"/>
      <c r="CC614" s="4"/>
      <c r="CD614" s="4"/>
      <c r="CE614" s="4"/>
      <c r="CF614" s="4"/>
      <c r="CG614" s="4"/>
      <c r="CH614" s="4"/>
      <c r="CI614" s="4"/>
      <c r="CJ614" s="4"/>
      <c r="CK614" s="4"/>
      <c r="CL614" s="4"/>
      <c r="CM614" s="4"/>
      <c r="CN614" s="4"/>
      <c r="CO614" s="4"/>
      <c r="CP614" s="4"/>
      <c r="CQ614" s="4"/>
      <c r="CR614" s="4"/>
      <c r="CS614" s="4"/>
      <c r="CT614" s="4"/>
      <c r="CU614" s="4"/>
      <c r="CV614" s="4"/>
      <c r="CW614" s="4"/>
      <c r="CX614" s="4"/>
      <c r="CY614" s="4"/>
      <c r="CZ614" s="4"/>
      <c r="DA614" s="4"/>
      <c r="DB614" s="4"/>
      <c r="DC614" s="4"/>
      <c r="DD614" s="4"/>
      <c r="DE614" s="4"/>
      <c r="DF614" s="4"/>
      <c r="DG614" s="4"/>
      <c r="DH614" s="4"/>
      <c r="DI614" s="4"/>
      <c r="DJ614" s="4"/>
      <c r="DK614" s="4"/>
      <c r="DL614" s="4"/>
      <c r="DM614" s="4"/>
      <c r="DN614" s="4"/>
      <c r="DO614" s="4"/>
      <c r="DP614" s="4"/>
      <c r="DQ614" s="4"/>
      <c r="DR614" s="4"/>
      <c r="DS614" s="4"/>
      <c r="DT614" s="4"/>
      <c r="DU614" s="4"/>
      <c r="DV614" s="4"/>
      <c r="DW614" s="4"/>
      <c r="DX614" s="4"/>
      <c r="DY614" s="4"/>
      <c r="DZ614" s="4"/>
      <c r="EA614" s="4"/>
      <c r="EB614" s="4"/>
      <c r="EC614" s="4"/>
      <c r="ED614" s="4"/>
      <c r="EE614" s="4"/>
      <c r="EF614" s="4"/>
      <c r="EG614" s="4"/>
      <c r="EH614" s="4"/>
      <c r="EI614" s="4"/>
      <c r="EJ614" s="4"/>
      <c r="EK614" s="4"/>
      <c r="EL614" s="4"/>
      <c r="EM614" s="4"/>
      <c r="EN614" s="4"/>
      <c r="EO614" s="4"/>
      <c r="EP614" s="4"/>
      <c r="EQ614" s="4"/>
      <c r="ER614" s="4"/>
      <c r="ES614" s="4"/>
      <c r="ET614" s="4"/>
      <c r="EU614" s="4"/>
      <c r="EV614" s="4"/>
      <c r="EW614" s="4"/>
      <c r="EX614" s="4"/>
      <c r="EY614" s="4"/>
      <c r="EZ614" s="4"/>
      <c r="FA614" s="4"/>
      <c r="FB614" s="4"/>
      <c r="FC614" s="4"/>
    </row>
    <row r="615" spans="1:159" ht="15" customHeight="1">
      <c r="A615" s="6">
        <v>8</v>
      </c>
      <c r="B615" s="41" t="str">
        <f>VLOOKUP(Ruimtestaat[[#This Row],[Code]],Locaties[[Code]:[Locatie]],2,FALSE)</f>
        <v>Het Heerenlanden</v>
      </c>
      <c r="C615" s="41" t="str">
        <f>VLOOKUP(Ruimtestaat[[#This Row],[Code]],Locaties[#All],3,FALSE)</f>
        <v>Eksterlaan 48</v>
      </c>
      <c r="D615" s="41" t="str">
        <f>VLOOKUP(Ruimtestaat[[#This Row],[Code]],Locaties[#All],4,FALSE)</f>
        <v>Leerdam</v>
      </c>
      <c r="E615" s="42" t="s">
        <v>586</v>
      </c>
      <c r="F615" s="6" t="s">
        <v>121</v>
      </c>
      <c r="G615" s="126" t="s">
        <v>567</v>
      </c>
      <c r="H615" s="42" t="s">
        <v>584</v>
      </c>
      <c r="I615" s="6">
        <v>5</v>
      </c>
      <c r="J615" s="42" t="str">
        <f>VLOOKUP(Ruimtestaat[[#This Row],[Ruimte code]],Ruimtegroepen[[#All],[Code]:[Ruimte omschrijving]],2,FALSE)</f>
        <v>Sanitair</v>
      </c>
      <c r="K615" s="6" t="s">
        <v>19</v>
      </c>
      <c r="L615" s="6" t="s">
        <v>28</v>
      </c>
      <c r="M615" s="124">
        <v>3.6</v>
      </c>
      <c r="N615" s="125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  <c r="BO615" s="4"/>
      <c r="BP615" s="4"/>
      <c r="BQ615" s="4"/>
      <c r="BR615" s="4"/>
      <c r="BS615" s="4"/>
      <c r="BT615" s="4"/>
      <c r="BU615" s="4"/>
      <c r="BV615" s="4"/>
      <c r="BW615" s="4"/>
      <c r="BX615" s="4"/>
      <c r="BY615" s="4"/>
      <c r="BZ615" s="4"/>
      <c r="CA615" s="4"/>
      <c r="CB615" s="4"/>
      <c r="CC615" s="4"/>
      <c r="CD615" s="4"/>
      <c r="CE615" s="4"/>
      <c r="CF615" s="4"/>
      <c r="CG615" s="4"/>
      <c r="CH615" s="4"/>
      <c r="CI615" s="4"/>
      <c r="CJ615" s="4"/>
      <c r="CK615" s="4"/>
      <c r="CL615" s="4"/>
      <c r="CM615" s="4"/>
      <c r="CN615" s="4"/>
      <c r="CO615" s="4"/>
      <c r="CP615" s="4"/>
      <c r="CQ615" s="4"/>
      <c r="CR615" s="4"/>
      <c r="CS615" s="4"/>
      <c r="CT615" s="4"/>
      <c r="CU615" s="4"/>
      <c r="CV615" s="4"/>
      <c r="CW615" s="4"/>
      <c r="CX615" s="4"/>
      <c r="CY615" s="4"/>
      <c r="CZ615" s="4"/>
      <c r="DA615" s="4"/>
      <c r="DB615" s="4"/>
      <c r="DC615" s="4"/>
      <c r="DD615" s="4"/>
      <c r="DE615" s="4"/>
      <c r="DF615" s="4"/>
      <c r="DG615" s="4"/>
      <c r="DH615" s="4"/>
      <c r="DI615" s="4"/>
      <c r="DJ615" s="4"/>
      <c r="DK615" s="4"/>
      <c r="DL615" s="4"/>
      <c r="DM615" s="4"/>
      <c r="DN615" s="4"/>
      <c r="DO615" s="4"/>
      <c r="DP615" s="4"/>
      <c r="DQ615" s="4"/>
      <c r="DR615" s="4"/>
      <c r="DS615" s="4"/>
      <c r="DT615" s="4"/>
      <c r="DU615" s="4"/>
      <c r="DV615" s="4"/>
      <c r="DW615" s="4"/>
      <c r="DX615" s="4"/>
      <c r="DY615" s="4"/>
      <c r="DZ615" s="4"/>
      <c r="EA615" s="4"/>
      <c r="EB615" s="4"/>
      <c r="EC615" s="4"/>
      <c r="ED615" s="4"/>
      <c r="EE615" s="4"/>
      <c r="EF615" s="4"/>
      <c r="EG615" s="4"/>
      <c r="EH615" s="4"/>
      <c r="EI615" s="4"/>
      <c r="EJ615" s="4"/>
      <c r="EK615" s="4"/>
      <c r="EL615" s="4"/>
      <c r="EM615" s="4"/>
      <c r="EN615" s="4"/>
      <c r="EO615" s="4"/>
      <c r="EP615" s="4"/>
      <c r="EQ615" s="4"/>
      <c r="ER615" s="4"/>
      <c r="ES615" s="4"/>
      <c r="ET615" s="4"/>
      <c r="EU615" s="4"/>
      <c r="EV615" s="4"/>
      <c r="EW615" s="4"/>
      <c r="EX615" s="4"/>
      <c r="EY615" s="4"/>
      <c r="EZ615" s="4"/>
      <c r="FA615" s="4"/>
      <c r="FB615" s="4"/>
      <c r="FC615" s="4"/>
    </row>
    <row r="616" spans="1:159" ht="15" customHeight="1">
      <c r="A616" s="6">
        <v>8</v>
      </c>
      <c r="B616" s="41" t="str">
        <f>VLOOKUP(Ruimtestaat[[#This Row],[Code]],Locaties[[Code]:[Locatie]],2,FALSE)</f>
        <v>Het Heerenlanden</v>
      </c>
      <c r="C616" s="41" t="str">
        <f>VLOOKUP(Ruimtestaat[[#This Row],[Code]],Locaties[#All],3,FALSE)</f>
        <v>Eksterlaan 48</v>
      </c>
      <c r="D616" s="41" t="str">
        <f>VLOOKUP(Ruimtestaat[[#This Row],[Code]],Locaties[#All],4,FALSE)</f>
        <v>Leerdam</v>
      </c>
      <c r="E616" s="42" t="s">
        <v>586</v>
      </c>
      <c r="F616" s="6" t="s">
        <v>121</v>
      </c>
      <c r="G616" s="126">
        <v>5</v>
      </c>
      <c r="H616" s="42" t="s">
        <v>302</v>
      </c>
      <c r="I616" s="6">
        <v>20</v>
      </c>
      <c r="J616" s="42" t="str">
        <f>VLOOKUP(Ruimtestaat[[#This Row],[Ruimte code]],Ruimtegroepen[[#All],[Code]:[Ruimte omschrijving]],2,FALSE)</f>
        <v>Niet in Onderhoud</v>
      </c>
      <c r="L616" s="6"/>
      <c r="M616" s="124"/>
      <c r="N616" s="125">
        <v>43.9</v>
      </c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  <c r="BO616" s="4"/>
      <c r="BP616" s="4"/>
      <c r="BQ616" s="4"/>
      <c r="BR616" s="4"/>
      <c r="BS616" s="4"/>
      <c r="BT616" s="4"/>
      <c r="BU616" s="4"/>
      <c r="BV616" s="4"/>
      <c r="BW616" s="4"/>
      <c r="BX616" s="4"/>
      <c r="BY616" s="4"/>
      <c r="BZ616" s="4"/>
      <c r="CA616" s="4"/>
      <c r="CB616" s="4"/>
      <c r="CC616" s="4"/>
      <c r="CD616" s="4"/>
      <c r="CE616" s="4"/>
      <c r="CF616" s="4"/>
      <c r="CG616" s="4"/>
      <c r="CH616" s="4"/>
      <c r="CI616" s="4"/>
      <c r="CJ616" s="4"/>
      <c r="CK616" s="4"/>
      <c r="CL616" s="4"/>
      <c r="CM616" s="4"/>
      <c r="CN616" s="4"/>
      <c r="CO616" s="4"/>
      <c r="CP616" s="4"/>
      <c r="CQ616" s="4"/>
      <c r="CR616" s="4"/>
      <c r="CS616" s="4"/>
      <c r="CT616" s="4"/>
      <c r="CU616" s="4"/>
      <c r="CV616" s="4"/>
      <c r="CW616" s="4"/>
      <c r="CX616" s="4"/>
      <c r="CY616" s="4"/>
      <c r="CZ616" s="4"/>
      <c r="DA616" s="4"/>
      <c r="DB616" s="4"/>
      <c r="DC616" s="4"/>
      <c r="DD616" s="4"/>
      <c r="DE616" s="4"/>
      <c r="DF616" s="4"/>
      <c r="DG616" s="4"/>
      <c r="DH616" s="4"/>
      <c r="DI616" s="4"/>
      <c r="DJ616" s="4"/>
      <c r="DK616" s="4"/>
      <c r="DL616" s="4"/>
      <c r="DM616" s="4"/>
      <c r="DN616" s="4"/>
      <c r="DO616" s="4"/>
      <c r="DP616" s="4"/>
      <c r="DQ616" s="4"/>
      <c r="DR616" s="4"/>
      <c r="DS616" s="4"/>
      <c r="DT616" s="4"/>
      <c r="DU616" s="4"/>
      <c r="DV616" s="4"/>
      <c r="DW616" s="4"/>
      <c r="DX616" s="4"/>
      <c r="DY616" s="4"/>
      <c r="DZ616" s="4"/>
      <c r="EA616" s="4"/>
      <c r="EB616" s="4"/>
      <c r="EC616" s="4"/>
      <c r="ED616" s="4"/>
      <c r="EE616" s="4"/>
      <c r="EF616" s="4"/>
      <c r="EG616" s="4"/>
      <c r="EH616" s="4"/>
      <c r="EI616" s="4"/>
      <c r="EJ616" s="4"/>
      <c r="EK616" s="4"/>
      <c r="EL616" s="4"/>
      <c r="EM616" s="4"/>
      <c r="EN616" s="4"/>
      <c r="EO616" s="4"/>
      <c r="EP616" s="4"/>
      <c r="EQ616" s="4"/>
      <c r="ER616" s="4"/>
      <c r="ES616" s="4"/>
      <c r="ET616" s="4"/>
      <c r="EU616" s="4"/>
      <c r="EV616" s="4"/>
      <c r="EW616" s="4"/>
      <c r="EX616" s="4"/>
      <c r="EY616" s="4"/>
      <c r="EZ616" s="4"/>
      <c r="FA616" s="4"/>
      <c r="FB616" s="4"/>
      <c r="FC616" s="4"/>
    </row>
    <row r="617" spans="1:159" ht="15" customHeight="1">
      <c r="A617" s="6">
        <v>8</v>
      </c>
      <c r="B617" s="41" t="str">
        <f>VLOOKUP(Ruimtestaat[[#This Row],[Code]],Locaties[[Code]:[Locatie]],2,FALSE)</f>
        <v>Het Heerenlanden</v>
      </c>
      <c r="C617" s="41" t="str">
        <f>VLOOKUP(Ruimtestaat[[#This Row],[Code]],Locaties[#All],3,FALSE)</f>
        <v>Eksterlaan 48</v>
      </c>
      <c r="D617" s="41" t="str">
        <f>VLOOKUP(Ruimtestaat[[#This Row],[Code]],Locaties[#All],4,FALSE)</f>
        <v>Leerdam</v>
      </c>
      <c r="E617" s="42" t="s">
        <v>586</v>
      </c>
      <c r="F617" s="6" t="s">
        <v>121</v>
      </c>
      <c r="G617" s="126">
        <v>6</v>
      </c>
      <c r="H617" s="42" t="s">
        <v>294</v>
      </c>
      <c r="I617" s="6">
        <v>5</v>
      </c>
      <c r="J617" s="42" t="str">
        <f>VLOOKUP(Ruimtestaat[[#This Row],[Ruimte code]],Ruimtegroepen[[#All],[Code]:[Ruimte omschrijving]],2,FALSE)</f>
        <v>Sanitair</v>
      </c>
      <c r="K617" s="6" t="s">
        <v>19</v>
      </c>
      <c r="L617" s="6" t="s">
        <v>225</v>
      </c>
      <c r="M617" s="124">
        <v>2.8</v>
      </c>
      <c r="N617" s="125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  <c r="BO617" s="4"/>
      <c r="BP617" s="4"/>
      <c r="BQ617" s="4"/>
      <c r="BR617" s="4"/>
      <c r="BS617" s="4"/>
      <c r="BT617" s="4"/>
      <c r="BU617" s="4"/>
      <c r="BV617" s="4"/>
      <c r="BW617" s="4"/>
      <c r="BX617" s="4"/>
      <c r="BY617" s="4"/>
      <c r="BZ617" s="4"/>
      <c r="CA617" s="4"/>
      <c r="CB617" s="4"/>
      <c r="CC617" s="4"/>
      <c r="CD617" s="4"/>
      <c r="CE617" s="4"/>
      <c r="CF617" s="4"/>
      <c r="CG617" s="4"/>
      <c r="CH617" s="4"/>
      <c r="CI617" s="4"/>
      <c r="CJ617" s="4"/>
      <c r="CK617" s="4"/>
      <c r="CL617" s="4"/>
      <c r="CM617" s="4"/>
      <c r="CN617" s="4"/>
      <c r="CO617" s="4"/>
      <c r="CP617" s="4"/>
      <c r="CQ617" s="4"/>
      <c r="CR617" s="4"/>
      <c r="CS617" s="4"/>
      <c r="CT617" s="4"/>
      <c r="CU617" s="4"/>
      <c r="CV617" s="4"/>
      <c r="CW617" s="4"/>
      <c r="CX617" s="4"/>
      <c r="CY617" s="4"/>
      <c r="CZ617" s="4"/>
      <c r="DA617" s="4"/>
      <c r="DB617" s="4"/>
      <c r="DC617" s="4"/>
      <c r="DD617" s="4"/>
      <c r="DE617" s="4"/>
      <c r="DF617" s="4"/>
      <c r="DG617" s="4"/>
      <c r="DH617" s="4"/>
      <c r="DI617" s="4"/>
      <c r="DJ617" s="4"/>
      <c r="DK617" s="4"/>
      <c r="DL617" s="4"/>
      <c r="DM617" s="4"/>
      <c r="DN617" s="4"/>
      <c r="DO617" s="4"/>
      <c r="DP617" s="4"/>
      <c r="DQ617" s="4"/>
      <c r="DR617" s="4"/>
      <c r="DS617" s="4"/>
      <c r="DT617" s="4"/>
      <c r="DU617" s="4"/>
      <c r="DV617" s="4"/>
      <c r="DW617" s="4"/>
      <c r="DX617" s="4"/>
      <c r="DY617" s="4"/>
      <c r="DZ617" s="4"/>
      <c r="EA617" s="4"/>
      <c r="EB617" s="4"/>
      <c r="EC617" s="4"/>
      <c r="ED617" s="4"/>
      <c r="EE617" s="4"/>
      <c r="EF617" s="4"/>
      <c r="EG617" s="4"/>
      <c r="EH617" s="4"/>
      <c r="EI617" s="4"/>
      <c r="EJ617" s="4"/>
      <c r="EK617" s="4"/>
      <c r="EL617" s="4"/>
      <c r="EM617" s="4"/>
      <c r="EN617" s="4"/>
      <c r="EO617" s="4"/>
      <c r="EP617" s="4"/>
      <c r="EQ617" s="4"/>
      <c r="ER617" s="4"/>
      <c r="ES617" s="4"/>
      <c r="ET617" s="4"/>
      <c r="EU617" s="4"/>
      <c r="EV617" s="4"/>
      <c r="EW617" s="4"/>
      <c r="EX617" s="4"/>
      <c r="EY617" s="4"/>
      <c r="EZ617" s="4"/>
      <c r="FA617" s="4"/>
      <c r="FB617" s="4"/>
      <c r="FC617" s="4"/>
    </row>
    <row r="618" spans="1:159" ht="15" customHeight="1">
      <c r="A618" s="6">
        <v>8</v>
      </c>
      <c r="B618" s="41" t="str">
        <f>VLOOKUP(Ruimtestaat[[#This Row],[Code]],Locaties[[Code]:[Locatie]],2,FALSE)</f>
        <v>Het Heerenlanden</v>
      </c>
      <c r="C618" s="41" t="str">
        <f>VLOOKUP(Ruimtestaat[[#This Row],[Code]],Locaties[#All],3,FALSE)</f>
        <v>Eksterlaan 48</v>
      </c>
      <c r="D618" s="41" t="str">
        <f>VLOOKUP(Ruimtestaat[[#This Row],[Code]],Locaties[#All],4,FALSE)</f>
        <v>Leerdam</v>
      </c>
      <c r="E618" s="42" t="s">
        <v>586</v>
      </c>
      <c r="F618" s="6" t="s">
        <v>121</v>
      </c>
      <c r="G618" s="126">
        <v>7</v>
      </c>
      <c r="H618" s="42" t="s">
        <v>588</v>
      </c>
      <c r="I618" s="6">
        <v>2</v>
      </c>
      <c r="J618" s="42" t="str">
        <f>VLOOKUP(Ruimtestaat[[#This Row],[Ruimte code]],Ruimtegroepen[[#All],[Code]:[Ruimte omschrijving]],2,FALSE)</f>
        <v>Kantoren</v>
      </c>
      <c r="K618" s="6" t="s">
        <v>19</v>
      </c>
      <c r="L618" s="6" t="s">
        <v>28</v>
      </c>
      <c r="M618" s="124">
        <v>16.2</v>
      </c>
      <c r="N618" s="125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  <c r="BO618" s="4"/>
      <c r="BP618" s="4"/>
      <c r="BQ618" s="4"/>
      <c r="BR618" s="4"/>
      <c r="BS618" s="4"/>
      <c r="BT618" s="4"/>
      <c r="BU618" s="4"/>
      <c r="BV618" s="4"/>
      <c r="BW618" s="4"/>
      <c r="BX618" s="4"/>
      <c r="BY618" s="4"/>
      <c r="BZ618" s="4"/>
      <c r="CA618" s="4"/>
      <c r="CB618" s="4"/>
      <c r="CC618" s="4"/>
      <c r="CD618" s="4"/>
      <c r="CE618" s="4"/>
      <c r="CF618" s="4"/>
      <c r="CG618" s="4"/>
      <c r="CH618" s="4"/>
      <c r="CI618" s="4"/>
      <c r="CJ618" s="4"/>
      <c r="CK618" s="4"/>
      <c r="CL618" s="4"/>
      <c r="CM618" s="4"/>
      <c r="CN618" s="4"/>
      <c r="CO618" s="4"/>
      <c r="CP618" s="4"/>
      <c r="CQ618" s="4"/>
      <c r="CR618" s="4"/>
      <c r="CS618" s="4"/>
      <c r="CT618" s="4"/>
      <c r="CU618" s="4"/>
      <c r="CV618" s="4"/>
      <c r="CW618" s="4"/>
      <c r="CX618" s="4"/>
      <c r="CY618" s="4"/>
      <c r="CZ618" s="4"/>
      <c r="DA618" s="4"/>
      <c r="DB618" s="4"/>
      <c r="DC618" s="4"/>
      <c r="DD618" s="4"/>
      <c r="DE618" s="4"/>
      <c r="DF618" s="4"/>
      <c r="DG618" s="4"/>
      <c r="DH618" s="4"/>
      <c r="DI618" s="4"/>
      <c r="DJ618" s="4"/>
      <c r="DK618" s="4"/>
      <c r="DL618" s="4"/>
      <c r="DM618" s="4"/>
      <c r="DN618" s="4"/>
      <c r="DO618" s="4"/>
      <c r="DP618" s="4"/>
      <c r="DQ618" s="4"/>
      <c r="DR618" s="4"/>
      <c r="DS618" s="4"/>
      <c r="DT618" s="4"/>
      <c r="DU618" s="4"/>
      <c r="DV618" s="4"/>
      <c r="DW618" s="4"/>
      <c r="DX618" s="4"/>
      <c r="DY618" s="4"/>
      <c r="DZ618" s="4"/>
      <c r="EA618" s="4"/>
      <c r="EB618" s="4"/>
      <c r="EC618" s="4"/>
      <c r="ED618" s="4"/>
      <c r="EE618" s="4"/>
      <c r="EF618" s="4"/>
      <c r="EG618" s="4"/>
      <c r="EH618" s="4"/>
      <c r="EI618" s="4"/>
      <c r="EJ618" s="4"/>
      <c r="EK618" s="4"/>
      <c r="EL618" s="4"/>
      <c r="EM618" s="4"/>
      <c r="EN618" s="4"/>
      <c r="EO618" s="4"/>
      <c r="EP618" s="4"/>
      <c r="EQ618" s="4"/>
      <c r="ER618" s="4"/>
      <c r="ES618" s="4"/>
      <c r="ET618" s="4"/>
      <c r="EU618" s="4"/>
      <c r="EV618" s="4"/>
      <c r="EW618" s="4"/>
      <c r="EX618" s="4"/>
      <c r="EY618" s="4"/>
      <c r="EZ618" s="4"/>
      <c r="FA618" s="4"/>
      <c r="FB618" s="4"/>
      <c r="FC618" s="4"/>
    </row>
    <row r="619" spans="1:159" ht="15" customHeight="1">
      <c r="A619" s="6">
        <v>8</v>
      </c>
      <c r="B619" s="41" t="str">
        <f>VLOOKUP(Ruimtestaat[[#This Row],[Code]],Locaties[[Code]:[Locatie]],2,FALSE)</f>
        <v>Het Heerenlanden</v>
      </c>
      <c r="C619" s="41" t="str">
        <f>VLOOKUP(Ruimtestaat[[#This Row],[Code]],Locaties[#All],3,FALSE)</f>
        <v>Eksterlaan 48</v>
      </c>
      <c r="D619" s="41" t="str">
        <f>VLOOKUP(Ruimtestaat[[#This Row],[Code]],Locaties[#All],4,FALSE)</f>
        <v>Leerdam</v>
      </c>
      <c r="E619" s="42" t="s">
        <v>586</v>
      </c>
      <c r="F619" s="6" t="s">
        <v>121</v>
      </c>
      <c r="G619" s="126">
        <v>8</v>
      </c>
      <c r="H619" s="42" t="s">
        <v>584</v>
      </c>
      <c r="I619" s="6">
        <v>5</v>
      </c>
      <c r="J619" s="42" t="str">
        <f>VLOOKUP(Ruimtestaat[[#This Row],[Ruimte code]],Ruimtegroepen[[#All],[Code]:[Ruimte omschrijving]],2,FALSE)</f>
        <v>Sanitair</v>
      </c>
      <c r="K619" s="6" t="s">
        <v>19</v>
      </c>
      <c r="L619" s="6" t="s">
        <v>225</v>
      </c>
      <c r="M619" s="124">
        <v>8</v>
      </c>
      <c r="N619" s="125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  <c r="BO619" s="4"/>
      <c r="BP619" s="4"/>
      <c r="BQ619" s="4"/>
      <c r="BR619" s="4"/>
      <c r="BS619" s="4"/>
      <c r="BT619" s="4"/>
      <c r="BU619" s="4"/>
      <c r="BV619" s="4"/>
      <c r="BW619" s="4"/>
      <c r="BX619" s="4"/>
      <c r="BY619" s="4"/>
      <c r="BZ619" s="4"/>
      <c r="CA619" s="4"/>
      <c r="CB619" s="4"/>
      <c r="CC619" s="4"/>
      <c r="CD619" s="4"/>
      <c r="CE619" s="4"/>
      <c r="CF619" s="4"/>
      <c r="CG619" s="4"/>
      <c r="CH619" s="4"/>
      <c r="CI619" s="4"/>
      <c r="CJ619" s="4"/>
      <c r="CK619" s="4"/>
      <c r="CL619" s="4"/>
      <c r="CM619" s="4"/>
      <c r="CN619" s="4"/>
      <c r="CO619" s="4"/>
      <c r="CP619" s="4"/>
      <c r="CQ619" s="4"/>
      <c r="CR619" s="4"/>
      <c r="CS619" s="4"/>
      <c r="CT619" s="4"/>
      <c r="CU619" s="4"/>
      <c r="CV619" s="4"/>
      <c r="CW619" s="4"/>
      <c r="CX619" s="4"/>
      <c r="CY619" s="4"/>
      <c r="CZ619" s="4"/>
      <c r="DA619" s="4"/>
      <c r="DB619" s="4"/>
      <c r="DC619" s="4"/>
      <c r="DD619" s="4"/>
      <c r="DE619" s="4"/>
      <c r="DF619" s="4"/>
      <c r="DG619" s="4"/>
      <c r="DH619" s="4"/>
      <c r="DI619" s="4"/>
      <c r="DJ619" s="4"/>
      <c r="DK619" s="4"/>
      <c r="DL619" s="4"/>
      <c r="DM619" s="4"/>
      <c r="DN619" s="4"/>
      <c r="DO619" s="4"/>
      <c r="DP619" s="4"/>
      <c r="DQ619" s="4"/>
      <c r="DR619" s="4"/>
      <c r="DS619" s="4"/>
      <c r="DT619" s="4"/>
      <c r="DU619" s="4"/>
      <c r="DV619" s="4"/>
      <c r="DW619" s="4"/>
      <c r="DX619" s="4"/>
      <c r="DY619" s="4"/>
      <c r="DZ619" s="4"/>
      <c r="EA619" s="4"/>
      <c r="EB619" s="4"/>
      <c r="EC619" s="4"/>
      <c r="ED619" s="4"/>
      <c r="EE619" s="4"/>
      <c r="EF619" s="4"/>
      <c r="EG619" s="4"/>
      <c r="EH619" s="4"/>
      <c r="EI619" s="4"/>
      <c r="EJ619" s="4"/>
      <c r="EK619" s="4"/>
      <c r="EL619" s="4"/>
      <c r="EM619" s="4"/>
      <c r="EN619" s="4"/>
      <c r="EO619" s="4"/>
      <c r="EP619" s="4"/>
      <c r="EQ619" s="4"/>
      <c r="ER619" s="4"/>
      <c r="ES619" s="4"/>
      <c r="ET619" s="4"/>
      <c r="EU619" s="4"/>
      <c r="EV619" s="4"/>
      <c r="EW619" s="4"/>
      <c r="EX619" s="4"/>
      <c r="EY619" s="4"/>
      <c r="EZ619" s="4"/>
      <c r="FA619" s="4"/>
      <c r="FB619" s="4"/>
      <c r="FC619" s="4"/>
    </row>
    <row r="620" spans="1:159" ht="15" customHeight="1">
      <c r="A620" s="6">
        <v>8</v>
      </c>
      <c r="B620" s="41" t="str">
        <f>VLOOKUP(Ruimtestaat[[#This Row],[Code]],Locaties[[Code]:[Locatie]],2,FALSE)</f>
        <v>Het Heerenlanden</v>
      </c>
      <c r="C620" s="41" t="str">
        <f>VLOOKUP(Ruimtestaat[[#This Row],[Code]],Locaties[#All],3,FALSE)</f>
        <v>Eksterlaan 48</v>
      </c>
      <c r="D620" s="41" t="str">
        <f>VLOOKUP(Ruimtestaat[[#This Row],[Code]],Locaties[#All],4,FALSE)</f>
        <v>Leerdam</v>
      </c>
      <c r="E620" s="42" t="s">
        <v>586</v>
      </c>
      <c r="F620" s="6" t="s">
        <v>121</v>
      </c>
      <c r="G620" s="126">
        <v>9</v>
      </c>
      <c r="H620" s="42" t="s">
        <v>294</v>
      </c>
      <c r="I620" s="6">
        <v>5</v>
      </c>
      <c r="J620" s="42" t="str">
        <f>VLOOKUP(Ruimtestaat[[#This Row],[Ruimte code]],Ruimtegroepen[[#All],[Code]:[Ruimte omschrijving]],2,FALSE)</f>
        <v>Sanitair</v>
      </c>
      <c r="K620" s="6" t="s">
        <v>19</v>
      </c>
      <c r="L620" s="6" t="s">
        <v>225</v>
      </c>
      <c r="M620" s="124">
        <v>2.8</v>
      </c>
      <c r="N620" s="125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  <c r="BO620" s="4"/>
      <c r="BP620" s="4"/>
      <c r="BQ620" s="4"/>
      <c r="BR620" s="4"/>
      <c r="BS620" s="4"/>
      <c r="BT620" s="4"/>
      <c r="BU620" s="4"/>
      <c r="BV620" s="4"/>
      <c r="BW620" s="4"/>
      <c r="BX620" s="4"/>
      <c r="BY620" s="4"/>
      <c r="BZ620" s="4"/>
      <c r="CA620" s="4"/>
      <c r="CB620" s="4"/>
      <c r="CC620" s="4"/>
      <c r="CD620" s="4"/>
      <c r="CE620" s="4"/>
      <c r="CF620" s="4"/>
      <c r="CG620" s="4"/>
      <c r="CH620" s="4"/>
      <c r="CI620" s="4"/>
      <c r="CJ620" s="4"/>
      <c r="CK620" s="4"/>
      <c r="CL620" s="4"/>
      <c r="CM620" s="4"/>
      <c r="CN620" s="4"/>
      <c r="CO620" s="4"/>
      <c r="CP620" s="4"/>
      <c r="CQ620" s="4"/>
      <c r="CR620" s="4"/>
      <c r="CS620" s="4"/>
      <c r="CT620" s="4"/>
      <c r="CU620" s="4"/>
      <c r="CV620" s="4"/>
      <c r="CW620" s="4"/>
      <c r="CX620" s="4"/>
      <c r="CY620" s="4"/>
      <c r="CZ620" s="4"/>
      <c r="DA620" s="4"/>
      <c r="DB620" s="4"/>
      <c r="DC620" s="4"/>
      <c r="DD620" s="4"/>
      <c r="DE620" s="4"/>
      <c r="DF620" s="4"/>
      <c r="DG620" s="4"/>
      <c r="DH620" s="4"/>
      <c r="DI620" s="4"/>
      <c r="DJ620" s="4"/>
      <c r="DK620" s="4"/>
      <c r="DL620" s="4"/>
      <c r="DM620" s="4"/>
      <c r="DN620" s="4"/>
      <c r="DO620" s="4"/>
      <c r="DP620" s="4"/>
      <c r="DQ620" s="4"/>
      <c r="DR620" s="4"/>
      <c r="DS620" s="4"/>
      <c r="DT620" s="4"/>
      <c r="DU620" s="4"/>
      <c r="DV620" s="4"/>
      <c r="DW620" s="4"/>
      <c r="DX620" s="4"/>
      <c r="DY620" s="4"/>
      <c r="DZ620" s="4"/>
      <c r="EA620" s="4"/>
      <c r="EB620" s="4"/>
      <c r="EC620" s="4"/>
      <c r="ED620" s="4"/>
      <c r="EE620" s="4"/>
      <c r="EF620" s="4"/>
      <c r="EG620" s="4"/>
      <c r="EH620" s="4"/>
      <c r="EI620" s="4"/>
      <c r="EJ620" s="4"/>
      <c r="EK620" s="4"/>
      <c r="EL620" s="4"/>
      <c r="EM620" s="4"/>
      <c r="EN620" s="4"/>
      <c r="EO620" s="4"/>
      <c r="EP620" s="4"/>
      <c r="EQ620" s="4"/>
      <c r="ER620" s="4"/>
      <c r="ES620" s="4"/>
      <c r="ET620" s="4"/>
      <c r="EU620" s="4"/>
      <c r="EV620" s="4"/>
      <c r="EW620" s="4"/>
      <c r="EX620" s="4"/>
      <c r="EY620" s="4"/>
      <c r="EZ620" s="4"/>
      <c r="FA620" s="4"/>
      <c r="FB620" s="4"/>
      <c r="FC620" s="4"/>
    </row>
    <row r="621" spans="1:159" ht="15" customHeight="1">
      <c r="A621" s="6">
        <v>8</v>
      </c>
      <c r="B621" s="41" t="str">
        <f>VLOOKUP(Ruimtestaat[[#This Row],[Code]],Locaties[[Code]:[Locatie]],2,FALSE)</f>
        <v>Het Heerenlanden</v>
      </c>
      <c r="C621" s="41" t="str">
        <f>VLOOKUP(Ruimtestaat[[#This Row],[Code]],Locaties[#All],3,FALSE)</f>
        <v>Eksterlaan 48</v>
      </c>
      <c r="D621" s="41" t="str">
        <f>VLOOKUP(Ruimtestaat[[#This Row],[Code]],Locaties[#All],4,FALSE)</f>
        <v>Leerdam</v>
      </c>
      <c r="E621" s="42" t="s">
        <v>586</v>
      </c>
      <c r="F621" s="6" t="s">
        <v>121</v>
      </c>
      <c r="G621" s="126">
        <v>11</v>
      </c>
      <c r="H621" s="42" t="s">
        <v>584</v>
      </c>
      <c r="I621" s="6">
        <v>5</v>
      </c>
      <c r="J621" s="42" t="str">
        <f>VLOOKUP(Ruimtestaat[[#This Row],[Ruimte code]],Ruimtegroepen[[#All],[Code]:[Ruimte omschrijving]],2,FALSE)</f>
        <v>Sanitair</v>
      </c>
      <c r="K621" s="6" t="s">
        <v>19</v>
      </c>
      <c r="L621" s="6" t="s">
        <v>225</v>
      </c>
      <c r="M621" s="124">
        <v>8.5</v>
      </c>
      <c r="N621" s="125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  <c r="BO621" s="4"/>
      <c r="BP621" s="4"/>
      <c r="BQ621" s="4"/>
      <c r="BR621" s="4"/>
      <c r="BS621" s="4"/>
      <c r="BT621" s="4"/>
      <c r="BU621" s="4"/>
      <c r="BV621" s="4"/>
      <c r="BW621" s="4"/>
      <c r="BX621" s="4"/>
      <c r="BY621" s="4"/>
      <c r="BZ621" s="4"/>
      <c r="CA621" s="4"/>
      <c r="CB621" s="4"/>
      <c r="CC621" s="4"/>
      <c r="CD621" s="4"/>
      <c r="CE621" s="4"/>
      <c r="CF621" s="4"/>
      <c r="CG621" s="4"/>
      <c r="CH621" s="4"/>
      <c r="CI621" s="4"/>
      <c r="CJ621" s="4"/>
      <c r="CK621" s="4"/>
      <c r="CL621" s="4"/>
      <c r="CM621" s="4"/>
      <c r="CN621" s="4"/>
      <c r="CO621" s="4"/>
      <c r="CP621" s="4"/>
      <c r="CQ621" s="4"/>
      <c r="CR621" s="4"/>
      <c r="CS621" s="4"/>
      <c r="CT621" s="4"/>
      <c r="CU621" s="4"/>
      <c r="CV621" s="4"/>
      <c r="CW621" s="4"/>
      <c r="CX621" s="4"/>
      <c r="CY621" s="4"/>
      <c r="CZ621" s="4"/>
      <c r="DA621" s="4"/>
      <c r="DB621" s="4"/>
      <c r="DC621" s="4"/>
      <c r="DD621" s="4"/>
      <c r="DE621" s="4"/>
      <c r="DF621" s="4"/>
      <c r="DG621" s="4"/>
      <c r="DH621" s="4"/>
      <c r="DI621" s="4"/>
      <c r="DJ621" s="4"/>
      <c r="DK621" s="4"/>
      <c r="DL621" s="4"/>
      <c r="DM621" s="4"/>
      <c r="DN621" s="4"/>
      <c r="DO621" s="4"/>
      <c r="DP621" s="4"/>
      <c r="DQ621" s="4"/>
      <c r="DR621" s="4"/>
      <c r="DS621" s="4"/>
      <c r="DT621" s="4"/>
      <c r="DU621" s="4"/>
      <c r="DV621" s="4"/>
      <c r="DW621" s="4"/>
      <c r="DX621" s="4"/>
      <c r="DY621" s="4"/>
      <c r="DZ621" s="4"/>
      <c r="EA621" s="4"/>
      <c r="EB621" s="4"/>
      <c r="EC621" s="4"/>
      <c r="ED621" s="4"/>
      <c r="EE621" s="4"/>
      <c r="EF621" s="4"/>
      <c r="EG621" s="4"/>
      <c r="EH621" s="4"/>
      <c r="EI621" s="4"/>
      <c r="EJ621" s="4"/>
      <c r="EK621" s="4"/>
      <c r="EL621" s="4"/>
      <c r="EM621" s="4"/>
      <c r="EN621" s="4"/>
      <c r="EO621" s="4"/>
      <c r="EP621" s="4"/>
      <c r="EQ621" s="4"/>
      <c r="ER621" s="4"/>
      <c r="ES621" s="4"/>
      <c r="ET621" s="4"/>
      <c r="EU621" s="4"/>
      <c r="EV621" s="4"/>
      <c r="EW621" s="4"/>
      <c r="EX621" s="4"/>
      <c r="EY621" s="4"/>
      <c r="EZ621" s="4"/>
      <c r="FA621" s="4"/>
      <c r="FB621" s="4"/>
      <c r="FC621" s="4"/>
    </row>
    <row r="622" spans="1:159" ht="15" customHeight="1">
      <c r="A622" s="6">
        <v>8</v>
      </c>
      <c r="B622" s="41" t="str">
        <f>VLOOKUP(Ruimtestaat[[#This Row],[Code]],Locaties[[Code]:[Locatie]],2,FALSE)</f>
        <v>Het Heerenlanden</v>
      </c>
      <c r="C622" s="41" t="str">
        <f>VLOOKUP(Ruimtestaat[[#This Row],[Code]],Locaties[#All],3,FALSE)</f>
        <v>Eksterlaan 48</v>
      </c>
      <c r="D622" s="41" t="str">
        <f>VLOOKUP(Ruimtestaat[[#This Row],[Code]],Locaties[#All],4,FALSE)</f>
        <v>Leerdam</v>
      </c>
      <c r="E622" s="42" t="s">
        <v>586</v>
      </c>
      <c r="F622" s="6" t="s">
        <v>121</v>
      </c>
      <c r="G622" s="126" t="s">
        <v>587</v>
      </c>
      <c r="H622" s="42" t="s">
        <v>82</v>
      </c>
      <c r="I622" s="6">
        <v>20</v>
      </c>
      <c r="J622" s="42" t="str">
        <f>VLOOKUP(Ruimtestaat[[#This Row],[Ruimte code]],Ruimtegroepen[[#All],[Code]:[Ruimte omschrijving]],2,FALSE)</f>
        <v>Niet in Onderhoud</v>
      </c>
      <c r="K622" s="6" t="s">
        <v>20</v>
      </c>
      <c r="L622" s="6" t="s">
        <v>176</v>
      </c>
      <c r="M622" s="124"/>
      <c r="N622" s="125">
        <v>250</v>
      </c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  <c r="BO622" s="4"/>
      <c r="BP622" s="4"/>
      <c r="BQ622" s="4"/>
      <c r="BR622" s="4"/>
      <c r="BS622" s="4"/>
      <c r="BT622" s="4"/>
      <c r="BU622" s="4"/>
      <c r="BV622" s="4"/>
      <c r="BW622" s="4"/>
      <c r="BX622" s="4"/>
      <c r="BY622" s="4"/>
      <c r="BZ622" s="4"/>
      <c r="CA622" s="4"/>
      <c r="CB622" s="4"/>
      <c r="CC622" s="4"/>
      <c r="CD622" s="4"/>
      <c r="CE622" s="4"/>
      <c r="CF622" s="4"/>
      <c r="CG622" s="4"/>
      <c r="CH622" s="4"/>
      <c r="CI622" s="4"/>
      <c r="CJ622" s="4"/>
      <c r="CK622" s="4"/>
      <c r="CL622" s="4"/>
      <c r="CM622" s="4"/>
      <c r="CN622" s="4"/>
      <c r="CO622" s="4"/>
      <c r="CP622" s="4"/>
      <c r="CQ622" s="4"/>
      <c r="CR622" s="4"/>
      <c r="CS622" s="4"/>
      <c r="CT622" s="4"/>
      <c r="CU622" s="4"/>
      <c r="CV622" s="4"/>
      <c r="CW622" s="4"/>
      <c r="CX622" s="4"/>
      <c r="CY622" s="4"/>
      <c r="CZ622" s="4"/>
      <c r="DA622" s="4"/>
      <c r="DB622" s="4"/>
      <c r="DC622" s="4"/>
      <c r="DD622" s="4"/>
      <c r="DE622" s="4"/>
      <c r="DF622" s="4"/>
      <c r="DG622" s="4"/>
      <c r="DH622" s="4"/>
      <c r="DI622" s="4"/>
      <c r="DJ622" s="4"/>
      <c r="DK622" s="4"/>
      <c r="DL622" s="4"/>
      <c r="DM622" s="4"/>
      <c r="DN622" s="4"/>
      <c r="DO622" s="4"/>
      <c r="DP622" s="4"/>
      <c r="DQ622" s="4"/>
      <c r="DR622" s="4"/>
      <c r="DS622" s="4"/>
      <c r="DT622" s="4"/>
      <c r="DU622" s="4"/>
      <c r="DV622" s="4"/>
      <c r="DW622" s="4"/>
      <c r="DX622" s="4"/>
      <c r="DY622" s="4"/>
      <c r="DZ622" s="4"/>
      <c r="EA622" s="4"/>
      <c r="EB622" s="4"/>
      <c r="EC622" s="4"/>
      <c r="ED622" s="4"/>
      <c r="EE622" s="4"/>
      <c r="EF622" s="4"/>
      <c r="EG622" s="4"/>
      <c r="EH622" s="4"/>
      <c r="EI622" s="4"/>
      <c r="EJ622" s="4"/>
      <c r="EK622" s="4"/>
      <c r="EL622" s="4"/>
      <c r="EM622" s="4"/>
      <c r="EN622" s="4"/>
      <c r="EO622" s="4"/>
      <c r="EP622" s="4"/>
      <c r="EQ622" s="4"/>
      <c r="ER622" s="4"/>
      <c r="ES622" s="4"/>
      <c r="ET622" s="4"/>
      <c r="EU622" s="4"/>
      <c r="EV622" s="4"/>
      <c r="EW622" s="4"/>
      <c r="EX622" s="4"/>
      <c r="EY622" s="4"/>
      <c r="EZ622" s="4"/>
      <c r="FA622" s="4"/>
      <c r="FB622" s="4"/>
      <c r="FC622" s="4"/>
    </row>
    <row r="623" spans="1:159" ht="15" customHeight="1">
      <c r="A623" s="6">
        <v>8</v>
      </c>
      <c r="B623" s="41" t="str">
        <f>VLOOKUP(Ruimtestaat[[#This Row],[Code]],Locaties[[Code]:[Locatie]],2,FALSE)</f>
        <v>Het Heerenlanden</v>
      </c>
      <c r="C623" s="41" t="str">
        <f>VLOOKUP(Ruimtestaat[[#This Row],[Code]],Locaties[#All],3,FALSE)</f>
        <v>Eksterlaan 48</v>
      </c>
      <c r="D623" s="41" t="str">
        <f>VLOOKUP(Ruimtestaat[[#This Row],[Code]],Locaties[#All],4,FALSE)</f>
        <v>Leerdam</v>
      </c>
      <c r="E623" s="42" t="s">
        <v>589</v>
      </c>
      <c r="F623" s="6" t="s">
        <v>121</v>
      </c>
      <c r="G623" s="126">
        <v>3</v>
      </c>
      <c r="H623" s="42" t="s">
        <v>128</v>
      </c>
      <c r="I623" s="6">
        <v>6</v>
      </c>
      <c r="J623" s="42" t="str">
        <f>VLOOKUP(Ruimtestaat[[#This Row],[Ruimte code]],Ruimtegroepen[[#All],[Code]:[Ruimte omschrijving]],2,FALSE)</f>
        <v>Gangen/hallen</v>
      </c>
      <c r="K623" s="6" t="s">
        <v>18</v>
      </c>
      <c r="L623" s="6" t="s">
        <v>124</v>
      </c>
      <c r="M623" s="124">
        <v>30.7</v>
      </c>
      <c r="N623" s="125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  <c r="BO623" s="4"/>
      <c r="BP623" s="4"/>
      <c r="BQ623" s="4"/>
      <c r="BR623" s="4"/>
      <c r="BS623" s="4"/>
      <c r="BT623" s="4"/>
      <c r="BU623" s="4"/>
      <c r="BV623" s="4"/>
      <c r="BW623" s="4"/>
      <c r="BX623" s="4"/>
      <c r="BY623" s="4"/>
      <c r="BZ623" s="4"/>
      <c r="CA623" s="4"/>
      <c r="CB623" s="4"/>
      <c r="CC623" s="4"/>
      <c r="CD623" s="4"/>
      <c r="CE623" s="4"/>
      <c r="CF623" s="4"/>
      <c r="CG623" s="4"/>
      <c r="CH623" s="4"/>
      <c r="CI623" s="4"/>
      <c r="CJ623" s="4"/>
      <c r="CK623" s="4"/>
      <c r="CL623" s="4"/>
      <c r="CM623" s="4"/>
      <c r="CN623" s="4"/>
      <c r="CO623" s="4"/>
      <c r="CP623" s="4"/>
      <c r="CQ623" s="4"/>
      <c r="CR623" s="4"/>
      <c r="CS623" s="4"/>
      <c r="CT623" s="4"/>
      <c r="CU623" s="4"/>
      <c r="CV623" s="4"/>
      <c r="CW623" s="4"/>
      <c r="CX623" s="4"/>
      <c r="CY623" s="4"/>
      <c r="CZ623" s="4"/>
      <c r="DA623" s="4"/>
      <c r="DB623" s="4"/>
      <c r="DC623" s="4"/>
      <c r="DD623" s="4"/>
      <c r="DE623" s="4"/>
      <c r="DF623" s="4"/>
      <c r="DG623" s="4"/>
      <c r="DH623" s="4"/>
      <c r="DI623" s="4"/>
      <c r="DJ623" s="4"/>
      <c r="DK623" s="4"/>
      <c r="DL623" s="4"/>
      <c r="DM623" s="4"/>
      <c r="DN623" s="4"/>
      <c r="DO623" s="4"/>
      <c r="DP623" s="4"/>
      <c r="DQ623" s="4"/>
      <c r="DR623" s="4"/>
      <c r="DS623" s="4"/>
      <c r="DT623" s="4"/>
      <c r="DU623" s="4"/>
      <c r="DV623" s="4"/>
      <c r="DW623" s="4"/>
      <c r="DX623" s="4"/>
      <c r="DY623" s="4"/>
      <c r="DZ623" s="4"/>
      <c r="EA623" s="4"/>
      <c r="EB623" s="4"/>
      <c r="EC623" s="4"/>
      <c r="ED623" s="4"/>
      <c r="EE623" s="4"/>
      <c r="EF623" s="4"/>
      <c r="EG623" s="4"/>
      <c r="EH623" s="4"/>
      <c r="EI623" s="4"/>
      <c r="EJ623" s="4"/>
      <c r="EK623" s="4"/>
      <c r="EL623" s="4"/>
      <c r="EM623" s="4"/>
      <c r="EN623" s="4"/>
      <c r="EO623" s="4"/>
      <c r="EP623" s="4"/>
      <c r="EQ623" s="4"/>
      <c r="ER623" s="4"/>
      <c r="ES623" s="4"/>
      <c r="ET623" s="4"/>
      <c r="EU623" s="4"/>
      <c r="EV623" s="4"/>
      <c r="EW623" s="4"/>
      <c r="EX623" s="4"/>
      <c r="EY623" s="4"/>
      <c r="EZ623" s="4"/>
      <c r="FA623" s="4"/>
      <c r="FB623" s="4"/>
      <c r="FC623" s="4"/>
    </row>
    <row r="624" spans="1:159" ht="15" customHeight="1">
      <c r="A624" s="6">
        <v>8</v>
      </c>
      <c r="B624" s="41" t="str">
        <f>VLOOKUP(Ruimtestaat[[#This Row],[Code]],Locaties[[Code]:[Locatie]],2,FALSE)</f>
        <v>Het Heerenlanden</v>
      </c>
      <c r="C624" s="41" t="str">
        <f>VLOOKUP(Ruimtestaat[[#This Row],[Code]],Locaties[#All],3,FALSE)</f>
        <v>Eksterlaan 48</v>
      </c>
      <c r="D624" s="41" t="str">
        <f>VLOOKUP(Ruimtestaat[[#This Row],[Code]],Locaties[#All],4,FALSE)</f>
        <v>Leerdam</v>
      </c>
      <c r="E624" s="42" t="s">
        <v>589</v>
      </c>
      <c r="F624" s="6" t="s">
        <v>121</v>
      </c>
      <c r="G624" s="126">
        <v>4</v>
      </c>
      <c r="H624" s="42" t="s">
        <v>515</v>
      </c>
      <c r="I624" s="6">
        <v>13</v>
      </c>
      <c r="J624" s="42" t="str">
        <f>VLOOKUP(Ruimtestaat[[#This Row],[Ruimte code]],Ruimtegroepen[[#All],[Code]:[Ruimte omschrijving]],2,FALSE)</f>
        <v>Personeelskamer</v>
      </c>
      <c r="K624" s="6" t="s">
        <v>20</v>
      </c>
      <c r="L624" s="6" t="s">
        <v>29</v>
      </c>
      <c r="M624" s="124">
        <v>10.5</v>
      </c>
      <c r="N624" s="125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  <c r="BO624" s="4"/>
      <c r="BP624" s="4"/>
      <c r="BQ624" s="4"/>
      <c r="BR624" s="4"/>
      <c r="BS624" s="4"/>
      <c r="BT624" s="4"/>
      <c r="BU624" s="4"/>
      <c r="BV624" s="4"/>
      <c r="BW624" s="4"/>
      <c r="BX624" s="4"/>
      <c r="BY624" s="4"/>
      <c r="BZ624" s="4"/>
      <c r="CA624" s="4"/>
      <c r="CB624" s="4"/>
      <c r="CC624" s="4"/>
      <c r="CD624" s="4"/>
      <c r="CE624" s="4"/>
      <c r="CF624" s="4"/>
      <c r="CG624" s="4"/>
      <c r="CH624" s="4"/>
      <c r="CI624" s="4"/>
      <c r="CJ624" s="4"/>
      <c r="CK624" s="4"/>
      <c r="CL624" s="4"/>
      <c r="CM624" s="4"/>
      <c r="CN624" s="4"/>
      <c r="CO624" s="4"/>
      <c r="CP624" s="4"/>
      <c r="CQ624" s="4"/>
      <c r="CR624" s="4"/>
      <c r="CS624" s="4"/>
      <c r="CT624" s="4"/>
      <c r="CU624" s="4"/>
      <c r="CV624" s="4"/>
      <c r="CW624" s="4"/>
      <c r="CX624" s="4"/>
      <c r="CY624" s="4"/>
      <c r="CZ624" s="4"/>
      <c r="DA624" s="4"/>
      <c r="DB624" s="4"/>
      <c r="DC624" s="4"/>
      <c r="DD624" s="4"/>
      <c r="DE624" s="4"/>
      <c r="DF624" s="4"/>
      <c r="DG624" s="4"/>
      <c r="DH624" s="4"/>
      <c r="DI624" s="4"/>
      <c r="DJ624" s="4"/>
      <c r="DK624" s="4"/>
      <c r="DL624" s="4"/>
      <c r="DM624" s="4"/>
      <c r="DN624" s="4"/>
      <c r="DO624" s="4"/>
      <c r="DP624" s="4"/>
      <c r="DQ624" s="4"/>
      <c r="DR624" s="4"/>
      <c r="DS624" s="4"/>
      <c r="DT624" s="4"/>
      <c r="DU624" s="4"/>
      <c r="DV624" s="4"/>
      <c r="DW624" s="4"/>
      <c r="DX624" s="4"/>
      <c r="DY624" s="4"/>
      <c r="DZ624" s="4"/>
      <c r="EA624" s="4"/>
      <c r="EB624" s="4"/>
      <c r="EC624" s="4"/>
      <c r="ED624" s="4"/>
      <c r="EE624" s="4"/>
      <c r="EF624" s="4"/>
      <c r="EG624" s="4"/>
      <c r="EH624" s="4"/>
      <c r="EI624" s="4"/>
      <c r="EJ624" s="4"/>
      <c r="EK624" s="4"/>
      <c r="EL624" s="4"/>
      <c r="EM624" s="4"/>
      <c r="EN624" s="4"/>
      <c r="EO624" s="4"/>
      <c r="EP624" s="4"/>
      <c r="EQ624" s="4"/>
      <c r="ER624" s="4"/>
      <c r="ES624" s="4"/>
      <c r="ET624" s="4"/>
      <c r="EU624" s="4"/>
      <c r="EV624" s="4"/>
      <c r="EW624" s="4"/>
      <c r="EX624" s="4"/>
      <c r="EY624" s="4"/>
      <c r="EZ624" s="4"/>
      <c r="FA624" s="4"/>
      <c r="FB624" s="4"/>
      <c r="FC624" s="4"/>
    </row>
    <row r="625" spans="1:159" ht="15" customHeight="1">
      <c r="A625" s="6">
        <v>8</v>
      </c>
      <c r="B625" s="41" t="str">
        <f>VLOOKUP(Ruimtestaat[[#This Row],[Code]],Locaties[[Code]:[Locatie]],2,FALSE)</f>
        <v>Het Heerenlanden</v>
      </c>
      <c r="C625" s="41" t="str">
        <f>VLOOKUP(Ruimtestaat[[#This Row],[Code]],Locaties[#All],3,FALSE)</f>
        <v>Eksterlaan 48</v>
      </c>
      <c r="D625" s="41" t="str">
        <f>VLOOKUP(Ruimtestaat[[#This Row],[Code]],Locaties[#All],4,FALSE)</f>
        <v>Leerdam</v>
      </c>
      <c r="E625" s="42" t="s">
        <v>589</v>
      </c>
      <c r="F625" s="6" t="s">
        <v>121</v>
      </c>
      <c r="G625" s="126">
        <v>5</v>
      </c>
      <c r="H625" s="42" t="s">
        <v>294</v>
      </c>
      <c r="I625" s="6">
        <v>5</v>
      </c>
      <c r="J625" s="42" t="str">
        <f>VLOOKUP(Ruimtestaat[[#This Row],[Ruimte code]],Ruimtegroepen[[#All],[Code]:[Ruimte omschrijving]],2,FALSE)</f>
        <v>Sanitair</v>
      </c>
      <c r="K625" s="6" t="s">
        <v>19</v>
      </c>
      <c r="L625" s="6" t="s">
        <v>225</v>
      </c>
      <c r="M625" s="124">
        <v>6.3</v>
      </c>
      <c r="N625" s="125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  <c r="BO625" s="4"/>
      <c r="BP625" s="4"/>
      <c r="BQ625" s="4"/>
      <c r="BR625" s="4"/>
      <c r="BS625" s="4"/>
      <c r="BT625" s="4"/>
      <c r="BU625" s="4"/>
      <c r="BV625" s="4"/>
      <c r="BW625" s="4"/>
      <c r="BX625" s="4"/>
      <c r="BY625" s="4"/>
      <c r="BZ625" s="4"/>
      <c r="CA625" s="4"/>
      <c r="CB625" s="4"/>
      <c r="CC625" s="4"/>
      <c r="CD625" s="4"/>
      <c r="CE625" s="4"/>
      <c r="CF625" s="4"/>
      <c r="CG625" s="4"/>
      <c r="CH625" s="4"/>
      <c r="CI625" s="4"/>
      <c r="CJ625" s="4"/>
      <c r="CK625" s="4"/>
      <c r="CL625" s="4"/>
      <c r="CM625" s="4"/>
      <c r="CN625" s="4"/>
      <c r="CO625" s="4"/>
      <c r="CP625" s="4"/>
      <c r="CQ625" s="4"/>
      <c r="CR625" s="4"/>
      <c r="CS625" s="4"/>
      <c r="CT625" s="4"/>
      <c r="CU625" s="4"/>
      <c r="CV625" s="4"/>
      <c r="CW625" s="4"/>
      <c r="CX625" s="4"/>
      <c r="CY625" s="4"/>
      <c r="CZ625" s="4"/>
      <c r="DA625" s="4"/>
      <c r="DB625" s="4"/>
      <c r="DC625" s="4"/>
      <c r="DD625" s="4"/>
      <c r="DE625" s="4"/>
      <c r="DF625" s="4"/>
      <c r="DG625" s="4"/>
      <c r="DH625" s="4"/>
      <c r="DI625" s="4"/>
      <c r="DJ625" s="4"/>
      <c r="DK625" s="4"/>
      <c r="DL625" s="4"/>
      <c r="DM625" s="4"/>
      <c r="DN625" s="4"/>
      <c r="DO625" s="4"/>
      <c r="DP625" s="4"/>
      <c r="DQ625" s="4"/>
      <c r="DR625" s="4"/>
      <c r="DS625" s="4"/>
      <c r="DT625" s="4"/>
      <c r="DU625" s="4"/>
      <c r="DV625" s="4"/>
      <c r="DW625" s="4"/>
      <c r="DX625" s="4"/>
      <c r="DY625" s="4"/>
      <c r="DZ625" s="4"/>
      <c r="EA625" s="4"/>
      <c r="EB625" s="4"/>
      <c r="EC625" s="4"/>
      <c r="ED625" s="4"/>
      <c r="EE625" s="4"/>
      <c r="EF625" s="4"/>
      <c r="EG625" s="4"/>
      <c r="EH625" s="4"/>
      <c r="EI625" s="4"/>
      <c r="EJ625" s="4"/>
      <c r="EK625" s="4"/>
      <c r="EL625" s="4"/>
      <c r="EM625" s="4"/>
      <c r="EN625" s="4"/>
      <c r="EO625" s="4"/>
      <c r="EP625" s="4"/>
      <c r="EQ625" s="4"/>
      <c r="ER625" s="4"/>
      <c r="ES625" s="4"/>
      <c r="ET625" s="4"/>
      <c r="EU625" s="4"/>
      <c r="EV625" s="4"/>
      <c r="EW625" s="4"/>
      <c r="EX625" s="4"/>
      <c r="EY625" s="4"/>
      <c r="EZ625" s="4"/>
      <c r="FA625" s="4"/>
      <c r="FB625" s="4"/>
      <c r="FC625" s="4"/>
    </row>
    <row r="626" spans="1:159" ht="15" customHeight="1">
      <c r="A626" s="6">
        <v>8</v>
      </c>
      <c r="B626" s="41" t="str">
        <f>VLOOKUP(Ruimtestaat[[#This Row],[Code]],Locaties[[Code]:[Locatie]],2,FALSE)</f>
        <v>Het Heerenlanden</v>
      </c>
      <c r="C626" s="41" t="str">
        <f>VLOOKUP(Ruimtestaat[[#This Row],[Code]],Locaties[#All],3,FALSE)</f>
        <v>Eksterlaan 48</v>
      </c>
      <c r="D626" s="41" t="str">
        <f>VLOOKUP(Ruimtestaat[[#This Row],[Code]],Locaties[#All],4,FALSE)</f>
        <v>Leerdam</v>
      </c>
      <c r="E626" s="42" t="s">
        <v>589</v>
      </c>
      <c r="F626" s="6" t="s">
        <v>121</v>
      </c>
      <c r="G626" s="126">
        <v>6</v>
      </c>
      <c r="H626" s="42" t="s">
        <v>591</v>
      </c>
      <c r="I626" s="6">
        <v>5</v>
      </c>
      <c r="J626" s="42" t="str">
        <f>VLOOKUP(Ruimtestaat[[#This Row],[Ruimte code]],Ruimtegroepen[[#All],[Code]:[Ruimte omschrijving]],2,FALSE)</f>
        <v>Sanitair</v>
      </c>
      <c r="K626" s="6" t="s">
        <v>19</v>
      </c>
      <c r="L626" s="6" t="s">
        <v>28</v>
      </c>
      <c r="M626" s="124">
        <v>14</v>
      </c>
      <c r="N626" s="125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  <c r="BO626" s="4"/>
      <c r="BP626" s="4"/>
      <c r="BQ626" s="4"/>
      <c r="BR626" s="4"/>
      <c r="BS626" s="4"/>
      <c r="BT626" s="4"/>
      <c r="BU626" s="4"/>
      <c r="BV626" s="4"/>
      <c r="BW626" s="4"/>
      <c r="BX626" s="4"/>
      <c r="BY626" s="4"/>
      <c r="BZ626" s="4"/>
      <c r="CA626" s="4"/>
      <c r="CB626" s="4"/>
      <c r="CC626" s="4"/>
      <c r="CD626" s="4"/>
      <c r="CE626" s="4"/>
      <c r="CF626" s="4"/>
      <c r="CG626" s="4"/>
      <c r="CH626" s="4"/>
      <c r="CI626" s="4"/>
      <c r="CJ626" s="4"/>
      <c r="CK626" s="4"/>
      <c r="CL626" s="4"/>
      <c r="CM626" s="4"/>
      <c r="CN626" s="4"/>
      <c r="CO626" s="4"/>
      <c r="CP626" s="4"/>
      <c r="CQ626" s="4"/>
      <c r="CR626" s="4"/>
      <c r="CS626" s="4"/>
      <c r="CT626" s="4"/>
      <c r="CU626" s="4"/>
      <c r="CV626" s="4"/>
      <c r="CW626" s="4"/>
      <c r="CX626" s="4"/>
      <c r="CY626" s="4"/>
      <c r="CZ626" s="4"/>
      <c r="DA626" s="4"/>
      <c r="DB626" s="4"/>
      <c r="DC626" s="4"/>
      <c r="DD626" s="4"/>
      <c r="DE626" s="4"/>
      <c r="DF626" s="4"/>
      <c r="DG626" s="4"/>
      <c r="DH626" s="4"/>
      <c r="DI626" s="4"/>
      <c r="DJ626" s="4"/>
      <c r="DK626" s="4"/>
      <c r="DL626" s="4"/>
      <c r="DM626" s="4"/>
      <c r="DN626" s="4"/>
      <c r="DO626" s="4"/>
      <c r="DP626" s="4"/>
      <c r="DQ626" s="4"/>
      <c r="DR626" s="4"/>
      <c r="DS626" s="4"/>
      <c r="DT626" s="4"/>
      <c r="DU626" s="4"/>
      <c r="DV626" s="4"/>
      <c r="DW626" s="4"/>
      <c r="DX626" s="4"/>
      <c r="DY626" s="4"/>
      <c r="DZ626" s="4"/>
      <c r="EA626" s="4"/>
      <c r="EB626" s="4"/>
      <c r="EC626" s="4"/>
      <c r="ED626" s="4"/>
      <c r="EE626" s="4"/>
      <c r="EF626" s="4"/>
      <c r="EG626" s="4"/>
      <c r="EH626" s="4"/>
      <c r="EI626" s="4"/>
      <c r="EJ626" s="4"/>
      <c r="EK626" s="4"/>
      <c r="EL626" s="4"/>
      <c r="EM626" s="4"/>
      <c r="EN626" s="4"/>
      <c r="EO626" s="4"/>
      <c r="EP626" s="4"/>
      <c r="EQ626" s="4"/>
      <c r="ER626" s="4"/>
      <c r="ES626" s="4"/>
      <c r="ET626" s="4"/>
      <c r="EU626" s="4"/>
      <c r="EV626" s="4"/>
      <c r="EW626" s="4"/>
      <c r="EX626" s="4"/>
      <c r="EY626" s="4"/>
      <c r="EZ626" s="4"/>
      <c r="FA626" s="4"/>
      <c r="FB626" s="4"/>
      <c r="FC626" s="4"/>
    </row>
    <row r="627" spans="1:159" ht="15" customHeight="1">
      <c r="A627" s="6">
        <v>8</v>
      </c>
      <c r="B627" s="41" t="str">
        <f>VLOOKUP(Ruimtestaat[[#This Row],[Code]],Locaties[[Code]:[Locatie]],2,FALSE)</f>
        <v>Het Heerenlanden</v>
      </c>
      <c r="C627" s="41" t="str">
        <f>VLOOKUP(Ruimtestaat[[#This Row],[Code]],Locaties[#All],3,FALSE)</f>
        <v>Eksterlaan 48</v>
      </c>
      <c r="D627" s="41" t="str">
        <f>VLOOKUP(Ruimtestaat[[#This Row],[Code]],Locaties[#All],4,FALSE)</f>
        <v>Leerdam</v>
      </c>
      <c r="E627" s="42" t="s">
        <v>589</v>
      </c>
      <c r="F627" s="6" t="s">
        <v>121</v>
      </c>
      <c r="G627" s="126">
        <v>7</v>
      </c>
      <c r="H627" s="42" t="s">
        <v>345</v>
      </c>
      <c r="I627" s="6">
        <v>19</v>
      </c>
      <c r="J627" s="42" t="str">
        <f>VLOOKUP(Ruimtestaat[[#This Row],[Ruimte code]],Ruimtegroepen[[#All],[Code]:[Ruimte omschrijving]],2,FALSE)</f>
        <v>kleedruimten</v>
      </c>
      <c r="K627" s="6" t="s">
        <v>19</v>
      </c>
      <c r="L627" s="6" t="s">
        <v>28</v>
      </c>
      <c r="M627" s="124">
        <v>27.7</v>
      </c>
      <c r="N627" s="125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  <c r="BO627" s="4"/>
      <c r="BP627" s="4"/>
      <c r="BQ627" s="4"/>
      <c r="BR627" s="4"/>
      <c r="BS627" s="4"/>
      <c r="BT627" s="4"/>
      <c r="BU627" s="4"/>
      <c r="BV627" s="4"/>
      <c r="BW627" s="4"/>
      <c r="BX627" s="4"/>
      <c r="BY627" s="4"/>
      <c r="BZ627" s="4"/>
      <c r="CA627" s="4"/>
      <c r="CB627" s="4"/>
      <c r="CC627" s="4"/>
      <c r="CD627" s="4"/>
      <c r="CE627" s="4"/>
      <c r="CF627" s="4"/>
      <c r="CG627" s="4"/>
      <c r="CH627" s="4"/>
      <c r="CI627" s="4"/>
      <c r="CJ627" s="4"/>
      <c r="CK627" s="4"/>
      <c r="CL627" s="4"/>
      <c r="CM627" s="4"/>
      <c r="CN627" s="4"/>
      <c r="CO627" s="4"/>
      <c r="CP627" s="4"/>
      <c r="CQ627" s="4"/>
      <c r="CR627" s="4"/>
      <c r="CS627" s="4"/>
      <c r="CT627" s="4"/>
      <c r="CU627" s="4"/>
      <c r="CV627" s="4"/>
      <c r="CW627" s="4"/>
      <c r="CX627" s="4"/>
      <c r="CY627" s="4"/>
      <c r="CZ627" s="4"/>
      <c r="DA627" s="4"/>
      <c r="DB627" s="4"/>
      <c r="DC627" s="4"/>
      <c r="DD627" s="4"/>
      <c r="DE627" s="4"/>
      <c r="DF627" s="4"/>
      <c r="DG627" s="4"/>
      <c r="DH627" s="4"/>
      <c r="DI627" s="4"/>
      <c r="DJ627" s="4"/>
      <c r="DK627" s="4"/>
      <c r="DL627" s="4"/>
      <c r="DM627" s="4"/>
      <c r="DN627" s="4"/>
      <c r="DO627" s="4"/>
      <c r="DP627" s="4"/>
      <c r="DQ627" s="4"/>
      <c r="DR627" s="4"/>
      <c r="DS627" s="4"/>
      <c r="DT627" s="4"/>
      <c r="DU627" s="4"/>
      <c r="DV627" s="4"/>
      <c r="DW627" s="4"/>
      <c r="DX627" s="4"/>
      <c r="DY627" s="4"/>
      <c r="DZ627" s="4"/>
      <c r="EA627" s="4"/>
      <c r="EB627" s="4"/>
      <c r="EC627" s="4"/>
      <c r="ED627" s="4"/>
      <c r="EE627" s="4"/>
      <c r="EF627" s="4"/>
      <c r="EG627" s="4"/>
      <c r="EH627" s="4"/>
      <c r="EI627" s="4"/>
      <c r="EJ627" s="4"/>
      <c r="EK627" s="4"/>
      <c r="EL627" s="4"/>
      <c r="EM627" s="4"/>
      <c r="EN627" s="4"/>
      <c r="EO627" s="4"/>
      <c r="EP627" s="4"/>
      <c r="EQ627" s="4"/>
      <c r="ER627" s="4"/>
      <c r="ES627" s="4"/>
      <c r="ET627" s="4"/>
      <c r="EU627" s="4"/>
      <c r="EV627" s="4"/>
      <c r="EW627" s="4"/>
      <c r="EX627" s="4"/>
      <c r="EY627" s="4"/>
      <c r="EZ627" s="4"/>
      <c r="FA627" s="4"/>
      <c r="FB627" s="4"/>
      <c r="FC627" s="4"/>
    </row>
    <row r="628" spans="1:159" ht="15" customHeight="1">
      <c r="A628" s="6">
        <v>8</v>
      </c>
      <c r="B628" s="41" t="str">
        <f>VLOOKUP(Ruimtestaat[[#This Row],[Code]],Locaties[[Code]:[Locatie]],2,FALSE)</f>
        <v>Het Heerenlanden</v>
      </c>
      <c r="C628" s="41" t="str">
        <f>VLOOKUP(Ruimtestaat[[#This Row],[Code]],Locaties[#All],3,FALSE)</f>
        <v>Eksterlaan 48</v>
      </c>
      <c r="D628" s="41" t="str">
        <f>VLOOKUP(Ruimtestaat[[#This Row],[Code]],Locaties[#All],4,FALSE)</f>
        <v>Leerdam</v>
      </c>
      <c r="E628" s="42" t="s">
        <v>589</v>
      </c>
      <c r="F628" s="6" t="s">
        <v>121</v>
      </c>
      <c r="G628" s="126" t="s">
        <v>590</v>
      </c>
      <c r="H628" s="42" t="s">
        <v>82</v>
      </c>
      <c r="I628" s="6">
        <v>20</v>
      </c>
      <c r="J628" s="42" t="str">
        <f>VLOOKUP(Ruimtestaat[[#This Row],[Ruimte code]],Ruimtegroepen[[#All],[Code]:[Ruimte omschrijving]],2,FALSE)</f>
        <v>Niet in Onderhoud</v>
      </c>
      <c r="K628" s="6" t="s">
        <v>20</v>
      </c>
      <c r="L628" s="6" t="s">
        <v>592</v>
      </c>
      <c r="M628" s="124"/>
      <c r="N628" s="125">
        <v>321.3</v>
      </c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  <c r="BO628" s="4"/>
      <c r="BP628" s="4"/>
      <c r="BQ628" s="4"/>
      <c r="BR628" s="4"/>
      <c r="BS628" s="4"/>
      <c r="BT628" s="4"/>
      <c r="BU628" s="4"/>
      <c r="BV628" s="4"/>
      <c r="BW628" s="4"/>
      <c r="BX628" s="4"/>
      <c r="BY628" s="4"/>
      <c r="BZ628" s="4"/>
      <c r="CA628" s="4"/>
      <c r="CB628" s="4"/>
      <c r="CC628" s="4"/>
      <c r="CD628" s="4"/>
      <c r="CE628" s="4"/>
      <c r="CF628" s="4"/>
      <c r="CG628" s="4"/>
      <c r="CH628" s="4"/>
      <c r="CI628" s="4"/>
      <c r="CJ628" s="4"/>
      <c r="CK628" s="4"/>
      <c r="CL628" s="4"/>
      <c r="CM628" s="4"/>
      <c r="CN628" s="4"/>
      <c r="CO628" s="4"/>
      <c r="CP628" s="4"/>
      <c r="CQ628" s="4"/>
      <c r="CR628" s="4"/>
      <c r="CS628" s="4"/>
      <c r="CT628" s="4"/>
      <c r="CU628" s="4"/>
      <c r="CV628" s="4"/>
      <c r="CW628" s="4"/>
      <c r="CX628" s="4"/>
      <c r="CY628" s="4"/>
      <c r="CZ628" s="4"/>
      <c r="DA628" s="4"/>
      <c r="DB628" s="4"/>
      <c r="DC628" s="4"/>
      <c r="DD628" s="4"/>
      <c r="DE628" s="4"/>
      <c r="DF628" s="4"/>
      <c r="DG628" s="4"/>
      <c r="DH628" s="4"/>
      <c r="DI628" s="4"/>
      <c r="DJ628" s="4"/>
      <c r="DK628" s="4"/>
      <c r="DL628" s="4"/>
      <c r="DM628" s="4"/>
      <c r="DN628" s="4"/>
      <c r="DO628" s="4"/>
      <c r="DP628" s="4"/>
      <c r="DQ628" s="4"/>
      <c r="DR628" s="4"/>
      <c r="DS628" s="4"/>
      <c r="DT628" s="4"/>
      <c r="DU628" s="4"/>
      <c r="DV628" s="4"/>
      <c r="DW628" s="4"/>
      <c r="DX628" s="4"/>
      <c r="DY628" s="4"/>
      <c r="DZ628" s="4"/>
      <c r="EA628" s="4"/>
      <c r="EB628" s="4"/>
      <c r="EC628" s="4"/>
      <c r="ED628" s="4"/>
      <c r="EE628" s="4"/>
      <c r="EF628" s="4"/>
      <c r="EG628" s="4"/>
      <c r="EH628" s="4"/>
      <c r="EI628" s="4"/>
      <c r="EJ628" s="4"/>
      <c r="EK628" s="4"/>
      <c r="EL628" s="4"/>
      <c r="EM628" s="4"/>
      <c r="EN628" s="4"/>
      <c r="EO628" s="4"/>
      <c r="EP628" s="4"/>
      <c r="EQ628" s="4"/>
      <c r="ER628" s="4"/>
      <c r="ES628" s="4"/>
      <c r="ET628" s="4"/>
      <c r="EU628" s="4"/>
      <c r="EV628" s="4"/>
      <c r="EW628" s="4"/>
      <c r="EX628" s="4"/>
      <c r="EY628" s="4"/>
      <c r="EZ628" s="4"/>
      <c r="FA628" s="4"/>
      <c r="FB628" s="4"/>
      <c r="FC628" s="4"/>
    </row>
    <row r="629" spans="1:159" ht="15" customHeight="1">
      <c r="A629" s="6">
        <v>8</v>
      </c>
      <c r="B629" s="41" t="str">
        <f>VLOOKUP(Ruimtestaat[[#This Row],[Code]],Locaties[[Code]:[Locatie]],2,FALSE)</f>
        <v>Het Heerenlanden</v>
      </c>
      <c r="C629" s="41" t="str">
        <f>VLOOKUP(Ruimtestaat[[#This Row],[Code]],Locaties[#All],3,FALSE)</f>
        <v>Eksterlaan 48</v>
      </c>
      <c r="D629" s="41" t="str">
        <f>VLOOKUP(Ruimtestaat[[#This Row],[Code]],Locaties[#All],4,FALSE)</f>
        <v>Leerdam</v>
      </c>
      <c r="E629" s="42" t="s">
        <v>558</v>
      </c>
      <c r="F629" s="6" t="s">
        <v>279</v>
      </c>
      <c r="G629" s="126">
        <v>1</v>
      </c>
      <c r="H629" s="42" t="s">
        <v>128</v>
      </c>
      <c r="I629" s="6">
        <v>6</v>
      </c>
      <c r="J629" s="42" t="str">
        <f>VLOOKUP(Ruimtestaat[[#This Row],[Ruimte code]],Ruimtegroepen[[#All],[Code]:[Ruimte omschrijving]],2,FALSE)</f>
        <v>Gangen/hallen</v>
      </c>
      <c r="K629" s="6" t="s">
        <v>18</v>
      </c>
      <c r="L629" s="6" t="s">
        <v>124</v>
      </c>
      <c r="M629" s="124">
        <v>159.80000000000001</v>
      </c>
      <c r="N629" s="125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  <c r="BO629" s="4"/>
      <c r="BP629" s="4"/>
      <c r="BQ629" s="4"/>
      <c r="BR629" s="4"/>
      <c r="BS629" s="4"/>
      <c r="BT629" s="4"/>
      <c r="BU629" s="4"/>
      <c r="BV629" s="4"/>
      <c r="BW629" s="4"/>
      <c r="BX629" s="4"/>
      <c r="BY629" s="4"/>
      <c r="BZ629" s="4"/>
      <c r="CA629" s="4"/>
      <c r="CB629" s="4"/>
      <c r="CC629" s="4"/>
      <c r="CD629" s="4"/>
      <c r="CE629" s="4"/>
      <c r="CF629" s="4"/>
      <c r="CG629" s="4"/>
      <c r="CH629" s="4"/>
      <c r="CI629" s="4"/>
      <c r="CJ629" s="4"/>
      <c r="CK629" s="4"/>
      <c r="CL629" s="4"/>
      <c r="CM629" s="4"/>
      <c r="CN629" s="4"/>
      <c r="CO629" s="4"/>
      <c r="CP629" s="4"/>
      <c r="CQ629" s="4"/>
      <c r="CR629" s="4"/>
      <c r="CS629" s="4"/>
      <c r="CT629" s="4"/>
      <c r="CU629" s="4"/>
      <c r="CV629" s="4"/>
      <c r="CW629" s="4"/>
      <c r="CX629" s="4"/>
      <c r="CY629" s="4"/>
      <c r="CZ629" s="4"/>
      <c r="DA629" s="4"/>
      <c r="DB629" s="4"/>
      <c r="DC629" s="4"/>
      <c r="DD629" s="4"/>
      <c r="DE629" s="4"/>
      <c r="DF629" s="4"/>
      <c r="DG629" s="4"/>
      <c r="DH629" s="4"/>
      <c r="DI629" s="4"/>
      <c r="DJ629" s="4"/>
      <c r="DK629" s="4"/>
      <c r="DL629" s="4"/>
      <c r="DM629" s="4"/>
      <c r="DN629" s="4"/>
      <c r="DO629" s="4"/>
      <c r="DP629" s="4"/>
      <c r="DQ629" s="4"/>
      <c r="DR629" s="4"/>
      <c r="DS629" s="4"/>
      <c r="DT629" s="4"/>
      <c r="DU629" s="4"/>
      <c r="DV629" s="4"/>
      <c r="DW629" s="4"/>
      <c r="DX629" s="4"/>
      <c r="DY629" s="4"/>
      <c r="DZ629" s="4"/>
      <c r="EA629" s="4"/>
      <c r="EB629" s="4"/>
      <c r="EC629" s="4"/>
      <c r="ED629" s="4"/>
      <c r="EE629" s="4"/>
      <c r="EF629" s="4"/>
      <c r="EG629" s="4"/>
      <c r="EH629" s="4"/>
      <c r="EI629" s="4"/>
      <c r="EJ629" s="4"/>
      <c r="EK629" s="4"/>
      <c r="EL629" s="4"/>
      <c r="EM629" s="4"/>
      <c r="EN629" s="4"/>
      <c r="EO629" s="4"/>
      <c r="EP629" s="4"/>
      <c r="EQ629" s="4"/>
      <c r="ER629" s="4"/>
      <c r="ES629" s="4"/>
      <c r="ET629" s="4"/>
      <c r="EU629" s="4"/>
      <c r="EV629" s="4"/>
      <c r="EW629" s="4"/>
      <c r="EX629" s="4"/>
      <c r="EY629" s="4"/>
      <c r="EZ629" s="4"/>
      <c r="FA629" s="4"/>
      <c r="FB629" s="4"/>
      <c r="FC629" s="4"/>
    </row>
    <row r="630" spans="1:159" ht="15" customHeight="1">
      <c r="A630" s="6">
        <v>8</v>
      </c>
      <c r="B630" s="41" t="str">
        <f>VLOOKUP(Ruimtestaat[[#This Row],[Code]],Locaties[[Code]:[Locatie]],2,FALSE)</f>
        <v>Het Heerenlanden</v>
      </c>
      <c r="C630" s="41" t="str">
        <f>VLOOKUP(Ruimtestaat[[#This Row],[Code]],Locaties[#All],3,FALSE)</f>
        <v>Eksterlaan 48</v>
      </c>
      <c r="D630" s="41" t="str">
        <f>VLOOKUP(Ruimtestaat[[#This Row],[Code]],Locaties[#All],4,FALSE)</f>
        <v>Leerdam</v>
      </c>
      <c r="E630" s="42" t="s">
        <v>558</v>
      </c>
      <c r="F630" s="6" t="s">
        <v>279</v>
      </c>
      <c r="G630" s="126">
        <v>2</v>
      </c>
      <c r="H630" s="42" t="s">
        <v>131</v>
      </c>
      <c r="I630" s="6">
        <v>4</v>
      </c>
      <c r="J630" s="42" t="str">
        <f>VLOOKUP(Ruimtestaat[[#This Row],[Ruimte code]],Ruimtegroepen[[#All],[Code]:[Ruimte omschrijving]],2,FALSE)</f>
        <v>Vergader/spreekkamers</v>
      </c>
      <c r="K630" s="6" t="s">
        <v>20</v>
      </c>
      <c r="L630" s="6" t="s">
        <v>29</v>
      </c>
      <c r="M630" s="124">
        <v>12.5</v>
      </c>
      <c r="N630" s="125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  <c r="BO630" s="4"/>
      <c r="BP630" s="4"/>
      <c r="BQ630" s="4"/>
      <c r="BR630" s="4"/>
      <c r="BS630" s="4"/>
      <c r="BT630" s="4"/>
      <c r="BU630" s="4"/>
      <c r="BV630" s="4"/>
      <c r="BW630" s="4"/>
      <c r="BX630" s="4"/>
      <c r="BY630" s="4"/>
      <c r="BZ630" s="4"/>
      <c r="CA630" s="4"/>
      <c r="CB630" s="4"/>
      <c r="CC630" s="4"/>
      <c r="CD630" s="4"/>
      <c r="CE630" s="4"/>
      <c r="CF630" s="4"/>
      <c r="CG630" s="4"/>
      <c r="CH630" s="4"/>
      <c r="CI630" s="4"/>
      <c r="CJ630" s="4"/>
      <c r="CK630" s="4"/>
      <c r="CL630" s="4"/>
      <c r="CM630" s="4"/>
      <c r="CN630" s="4"/>
      <c r="CO630" s="4"/>
      <c r="CP630" s="4"/>
      <c r="CQ630" s="4"/>
      <c r="CR630" s="4"/>
      <c r="CS630" s="4"/>
      <c r="CT630" s="4"/>
      <c r="CU630" s="4"/>
      <c r="CV630" s="4"/>
      <c r="CW630" s="4"/>
      <c r="CX630" s="4"/>
      <c r="CY630" s="4"/>
      <c r="CZ630" s="4"/>
      <c r="DA630" s="4"/>
      <c r="DB630" s="4"/>
      <c r="DC630" s="4"/>
      <c r="DD630" s="4"/>
      <c r="DE630" s="4"/>
      <c r="DF630" s="4"/>
      <c r="DG630" s="4"/>
      <c r="DH630" s="4"/>
      <c r="DI630" s="4"/>
      <c r="DJ630" s="4"/>
      <c r="DK630" s="4"/>
      <c r="DL630" s="4"/>
      <c r="DM630" s="4"/>
      <c r="DN630" s="4"/>
      <c r="DO630" s="4"/>
      <c r="DP630" s="4"/>
      <c r="DQ630" s="4"/>
      <c r="DR630" s="4"/>
      <c r="DS630" s="4"/>
      <c r="DT630" s="4"/>
      <c r="DU630" s="4"/>
      <c r="DV630" s="4"/>
      <c r="DW630" s="4"/>
      <c r="DX630" s="4"/>
      <c r="DY630" s="4"/>
      <c r="DZ630" s="4"/>
      <c r="EA630" s="4"/>
      <c r="EB630" s="4"/>
      <c r="EC630" s="4"/>
      <c r="ED630" s="4"/>
      <c r="EE630" s="4"/>
      <c r="EF630" s="4"/>
      <c r="EG630" s="4"/>
      <c r="EH630" s="4"/>
      <c r="EI630" s="4"/>
      <c r="EJ630" s="4"/>
      <c r="EK630" s="4"/>
      <c r="EL630" s="4"/>
      <c r="EM630" s="4"/>
      <c r="EN630" s="4"/>
      <c r="EO630" s="4"/>
      <c r="EP630" s="4"/>
      <c r="EQ630" s="4"/>
      <c r="ER630" s="4"/>
      <c r="ES630" s="4"/>
      <c r="ET630" s="4"/>
      <c r="EU630" s="4"/>
      <c r="EV630" s="4"/>
      <c r="EW630" s="4"/>
      <c r="EX630" s="4"/>
      <c r="EY630" s="4"/>
      <c r="EZ630" s="4"/>
      <c r="FA630" s="4"/>
      <c r="FB630" s="4"/>
      <c r="FC630" s="4"/>
    </row>
    <row r="631" spans="1:159" ht="15" customHeight="1">
      <c r="A631" s="6">
        <v>8</v>
      </c>
      <c r="B631" s="41" t="str">
        <f>VLOOKUP(Ruimtestaat[[#This Row],[Code]],Locaties[[Code]:[Locatie]],2,FALSE)</f>
        <v>Het Heerenlanden</v>
      </c>
      <c r="C631" s="41" t="str">
        <f>VLOOKUP(Ruimtestaat[[#This Row],[Code]],Locaties[#All],3,FALSE)</f>
        <v>Eksterlaan 48</v>
      </c>
      <c r="D631" s="41" t="str">
        <f>VLOOKUP(Ruimtestaat[[#This Row],[Code]],Locaties[#All],4,FALSE)</f>
        <v>Leerdam</v>
      </c>
      <c r="E631" s="42" t="s">
        <v>558</v>
      </c>
      <c r="F631" s="6" t="s">
        <v>279</v>
      </c>
      <c r="G631" s="126">
        <v>3</v>
      </c>
      <c r="H631" s="42" t="s">
        <v>131</v>
      </c>
      <c r="I631" s="6">
        <v>4</v>
      </c>
      <c r="J631" s="42" t="str">
        <f>VLOOKUP(Ruimtestaat[[#This Row],[Ruimte code]],Ruimtegroepen[[#All],[Code]:[Ruimte omschrijving]],2,FALSE)</f>
        <v>Vergader/spreekkamers</v>
      </c>
      <c r="K631" s="6" t="s">
        <v>20</v>
      </c>
      <c r="L631" s="6" t="s">
        <v>29</v>
      </c>
      <c r="M631" s="124">
        <v>8.3000000000000007</v>
      </c>
      <c r="N631" s="125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  <c r="BO631" s="4"/>
      <c r="BP631" s="4"/>
      <c r="BQ631" s="4"/>
      <c r="BR631" s="4"/>
      <c r="BS631" s="4"/>
      <c r="BT631" s="4"/>
      <c r="BU631" s="4"/>
      <c r="BV631" s="4"/>
      <c r="BW631" s="4"/>
      <c r="BX631" s="4"/>
      <c r="BY631" s="4"/>
      <c r="BZ631" s="4"/>
      <c r="CA631" s="4"/>
      <c r="CB631" s="4"/>
      <c r="CC631" s="4"/>
      <c r="CD631" s="4"/>
      <c r="CE631" s="4"/>
      <c r="CF631" s="4"/>
      <c r="CG631" s="4"/>
      <c r="CH631" s="4"/>
      <c r="CI631" s="4"/>
      <c r="CJ631" s="4"/>
      <c r="CK631" s="4"/>
      <c r="CL631" s="4"/>
      <c r="CM631" s="4"/>
      <c r="CN631" s="4"/>
      <c r="CO631" s="4"/>
      <c r="CP631" s="4"/>
      <c r="CQ631" s="4"/>
      <c r="CR631" s="4"/>
      <c r="CS631" s="4"/>
      <c r="CT631" s="4"/>
      <c r="CU631" s="4"/>
      <c r="CV631" s="4"/>
      <c r="CW631" s="4"/>
      <c r="CX631" s="4"/>
      <c r="CY631" s="4"/>
      <c r="CZ631" s="4"/>
      <c r="DA631" s="4"/>
      <c r="DB631" s="4"/>
      <c r="DC631" s="4"/>
      <c r="DD631" s="4"/>
      <c r="DE631" s="4"/>
      <c r="DF631" s="4"/>
      <c r="DG631" s="4"/>
      <c r="DH631" s="4"/>
      <c r="DI631" s="4"/>
      <c r="DJ631" s="4"/>
      <c r="DK631" s="4"/>
      <c r="DL631" s="4"/>
      <c r="DM631" s="4"/>
      <c r="DN631" s="4"/>
      <c r="DO631" s="4"/>
      <c r="DP631" s="4"/>
      <c r="DQ631" s="4"/>
      <c r="DR631" s="4"/>
      <c r="DS631" s="4"/>
      <c r="DT631" s="4"/>
      <c r="DU631" s="4"/>
      <c r="DV631" s="4"/>
      <c r="DW631" s="4"/>
      <c r="DX631" s="4"/>
      <c r="DY631" s="4"/>
      <c r="DZ631" s="4"/>
      <c r="EA631" s="4"/>
      <c r="EB631" s="4"/>
      <c r="EC631" s="4"/>
      <c r="ED631" s="4"/>
      <c r="EE631" s="4"/>
      <c r="EF631" s="4"/>
      <c r="EG631" s="4"/>
      <c r="EH631" s="4"/>
      <c r="EI631" s="4"/>
      <c r="EJ631" s="4"/>
      <c r="EK631" s="4"/>
      <c r="EL631" s="4"/>
      <c r="EM631" s="4"/>
      <c r="EN631" s="4"/>
      <c r="EO631" s="4"/>
      <c r="EP631" s="4"/>
      <c r="EQ631" s="4"/>
      <c r="ER631" s="4"/>
      <c r="ES631" s="4"/>
      <c r="ET631" s="4"/>
      <c r="EU631" s="4"/>
      <c r="EV631" s="4"/>
      <c r="EW631" s="4"/>
      <c r="EX631" s="4"/>
      <c r="EY631" s="4"/>
      <c r="EZ631" s="4"/>
      <c r="FA631" s="4"/>
      <c r="FB631" s="4"/>
      <c r="FC631" s="4"/>
    </row>
    <row r="632" spans="1:159" ht="15" customHeight="1">
      <c r="A632" s="6">
        <v>8</v>
      </c>
      <c r="B632" s="41" t="str">
        <f>VLOOKUP(Ruimtestaat[[#This Row],[Code]],Locaties[[Code]:[Locatie]],2,FALSE)</f>
        <v>Het Heerenlanden</v>
      </c>
      <c r="C632" s="41" t="str">
        <f>VLOOKUP(Ruimtestaat[[#This Row],[Code]],Locaties[#All],3,FALSE)</f>
        <v>Eksterlaan 48</v>
      </c>
      <c r="D632" s="41" t="str">
        <f>VLOOKUP(Ruimtestaat[[#This Row],[Code]],Locaties[#All],4,FALSE)</f>
        <v>Leerdam</v>
      </c>
      <c r="E632" s="42" t="s">
        <v>558</v>
      </c>
      <c r="F632" s="6" t="s">
        <v>279</v>
      </c>
      <c r="G632" s="126">
        <v>4</v>
      </c>
      <c r="H632" s="42" t="s">
        <v>136</v>
      </c>
      <c r="I632" s="6">
        <v>2</v>
      </c>
      <c r="J632" s="42" t="str">
        <f>VLOOKUP(Ruimtestaat[[#This Row],[Ruimte code]],Ruimtegroepen[[#All],[Code]:[Ruimte omschrijving]],2,FALSE)</f>
        <v>Kantoren</v>
      </c>
      <c r="K632" s="6" t="s">
        <v>20</v>
      </c>
      <c r="L632" s="6" t="s">
        <v>29</v>
      </c>
      <c r="M632" s="124">
        <v>50.9</v>
      </c>
      <c r="N632" s="125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  <c r="BO632" s="4"/>
      <c r="BP632" s="4"/>
      <c r="BQ632" s="4"/>
      <c r="BR632" s="4"/>
      <c r="BS632" s="4"/>
      <c r="BT632" s="4"/>
      <c r="BU632" s="4"/>
      <c r="BV632" s="4"/>
      <c r="BW632" s="4"/>
      <c r="BX632" s="4"/>
      <c r="BY632" s="4"/>
      <c r="BZ632" s="4"/>
      <c r="CA632" s="4"/>
      <c r="CB632" s="4"/>
      <c r="CC632" s="4"/>
      <c r="CD632" s="4"/>
      <c r="CE632" s="4"/>
      <c r="CF632" s="4"/>
      <c r="CG632" s="4"/>
      <c r="CH632" s="4"/>
      <c r="CI632" s="4"/>
      <c r="CJ632" s="4"/>
      <c r="CK632" s="4"/>
      <c r="CL632" s="4"/>
      <c r="CM632" s="4"/>
      <c r="CN632" s="4"/>
      <c r="CO632" s="4"/>
      <c r="CP632" s="4"/>
      <c r="CQ632" s="4"/>
      <c r="CR632" s="4"/>
      <c r="CS632" s="4"/>
      <c r="CT632" s="4"/>
      <c r="CU632" s="4"/>
      <c r="CV632" s="4"/>
      <c r="CW632" s="4"/>
      <c r="CX632" s="4"/>
      <c r="CY632" s="4"/>
      <c r="CZ632" s="4"/>
      <c r="DA632" s="4"/>
      <c r="DB632" s="4"/>
      <c r="DC632" s="4"/>
      <c r="DD632" s="4"/>
      <c r="DE632" s="4"/>
      <c r="DF632" s="4"/>
      <c r="DG632" s="4"/>
      <c r="DH632" s="4"/>
      <c r="DI632" s="4"/>
      <c r="DJ632" s="4"/>
      <c r="DK632" s="4"/>
      <c r="DL632" s="4"/>
      <c r="DM632" s="4"/>
      <c r="DN632" s="4"/>
      <c r="DO632" s="4"/>
      <c r="DP632" s="4"/>
      <c r="DQ632" s="4"/>
      <c r="DR632" s="4"/>
      <c r="DS632" s="4"/>
      <c r="DT632" s="4"/>
      <c r="DU632" s="4"/>
      <c r="DV632" s="4"/>
      <c r="DW632" s="4"/>
      <c r="DX632" s="4"/>
      <c r="DY632" s="4"/>
      <c r="DZ632" s="4"/>
      <c r="EA632" s="4"/>
      <c r="EB632" s="4"/>
      <c r="EC632" s="4"/>
      <c r="ED632" s="4"/>
      <c r="EE632" s="4"/>
      <c r="EF632" s="4"/>
      <c r="EG632" s="4"/>
      <c r="EH632" s="4"/>
      <c r="EI632" s="4"/>
      <c r="EJ632" s="4"/>
      <c r="EK632" s="4"/>
      <c r="EL632" s="4"/>
      <c r="EM632" s="4"/>
      <c r="EN632" s="4"/>
      <c r="EO632" s="4"/>
      <c r="EP632" s="4"/>
      <c r="EQ632" s="4"/>
      <c r="ER632" s="4"/>
      <c r="ES632" s="4"/>
      <c r="ET632" s="4"/>
      <c r="EU632" s="4"/>
      <c r="EV632" s="4"/>
      <c r="EW632" s="4"/>
      <c r="EX632" s="4"/>
      <c r="EY632" s="4"/>
      <c r="EZ632" s="4"/>
      <c r="FA632" s="4"/>
      <c r="FB632" s="4"/>
      <c r="FC632" s="4"/>
    </row>
    <row r="633" spans="1:159" ht="15" customHeight="1">
      <c r="A633" s="6">
        <v>8</v>
      </c>
      <c r="B633" s="41" t="str">
        <f>VLOOKUP(Ruimtestaat[[#This Row],[Code]],Locaties[[Code]:[Locatie]],2,FALSE)</f>
        <v>Het Heerenlanden</v>
      </c>
      <c r="C633" s="41" t="str">
        <f>VLOOKUP(Ruimtestaat[[#This Row],[Code]],Locaties[#All],3,FALSE)</f>
        <v>Eksterlaan 48</v>
      </c>
      <c r="D633" s="41" t="str">
        <f>VLOOKUP(Ruimtestaat[[#This Row],[Code]],Locaties[#All],4,FALSE)</f>
        <v>Leerdam</v>
      </c>
      <c r="E633" s="42" t="s">
        <v>558</v>
      </c>
      <c r="F633" s="6" t="s">
        <v>279</v>
      </c>
      <c r="G633" s="126">
        <v>5</v>
      </c>
      <c r="H633" s="42" t="s">
        <v>600</v>
      </c>
      <c r="I633" s="6">
        <v>20</v>
      </c>
      <c r="J633" s="42" t="str">
        <f>VLOOKUP(Ruimtestaat[[#This Row],[Ruimte code]],Ruimtegroepen[[#All],[Code]:[Ruimte omschrijving]],2,FALSE)</f>
        <v>Niet in Onderhoud</v>
      </c>
      <c r="L633" s="6"/>
      <c r="M633" s="124"/>
      <c r="N633" s="124">
        <v>1.5</v>
      </c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  <c r="BO633" s="4"/>
      <c r="BP633" s="4"/>
      <c r="BQ633" s="4"/>
      <c r="BR633" s="4"/>
      <c r="BS633" s="4"/>
      <c r="BT633" s="4"/>
      <c r="BU633" s="4"/>
      <c r="BV633" s="4"/>
      <c r="BW633" s="4"/>
      <c r="BX633" s="4"/>
      <c r="BY633" s="4"/>
      <c r="BZ633" s="4"/>
      <c r="CA633" s="4"/>
      <c r="CB633" s="4"/>
      <c r="CC633" s="4"/>
      <c r="CD633" s="4"/>
      <c r="CE633" s="4"/>
      <c r="CF633" s="4"/>
      <c r="CG633" s="4"/>
      <c r="CH633" s="4"/>
      <c r="CI633" s="4"/>
      <c r="CJ633" s="4"/>
      <c r="CK633" s="4"/>
      <c r="CL633" s="4"/>
      <c r="CM633" s="4"/>
      <c r="CN633" s="4"/>
      <c r="CO633" s="4"/>
      <c r="CP633" s="4"/>
      <c r="CQ633" s="4"/>
      <c r="CR633" s="4"/>
      <c r="CS633" s="4"/>
      <c r="CT633" s="4"/>
      <c r="CU633" s="4"/>
      <c r="CV633" s="4"/>
      <c r="CW633" s="4"/>
      <c r="CX633" s="4"/>
      <c r="CY633" s="4"/>
      <c r="CZ633" s="4"/>
      <c r="DA633" s="4"/>
      <c r="DB633" s="4"/>
      <c r="DC633" s="4"/>
      <c r="DD633" s="4"/>
      <c r="DE633" s="4"/>
      <c r="DF633" s="4"/>
      <c r="DG633" s="4"/>
      <c r="DH633" s="4"/>
      <c r="DI633" s="4"/>
      <c r="DJ633" s="4"/>
      <c r="DK633" s="4"/>
      <c r="DL633" s="4"/>
      <c r="DM633" s="4"/>
      <c r="DN633" s="4"/>
      <c r="DO633" s="4"/>
      <c r="DP633" s="4"/>
      <c r="DQ633" s="4"/>
      <c r="DR633" s="4"/>
      <c r="DS633" s="4"/>
      <c r="DT633" s="4"/>
      <c r="DU633" s="4"/>
      <c r="DV633" s="4"/>
      <c r="DW633" s="4"/>
      <c r="DX633" s="4"/>
      <c r="DY633" s="4"/>
      <c r="DZ633" s="4"/>
      <c r="EA633" s="4"/>
      <c r="EB633" s="4"/>
      <c r="EC633" s="4"/>
      <c r="ED633" s="4"/>
      <c r="EE633" s="4"/>
      <c r="EF633" s="4"/>
      <c r="EG633" s="4"/>
      <c r="EH633" s="4"/>
      <c r="EI633" s="4"/>
      <c r="EJ633" s="4"/>
      <c r="EK633" s="4"/>
      <c r="EL633" s="4"/>
      <c r="EM633" s="4"/>
      <c r="EN633" s="4"/>
      <c r="EO633" s="4"/>
      <c r="EP633" s="4"/>
      <c r="EQ633" s="4"/>
      <c r="ER633" s="4"/>
      <c r="ES633" s="4"/>
      <c r="ET633" s="4"/>
      <c r="EU633" s="4"/>
      <c r="EV633" s="4"/>
      <c r="EW633" s="4"/>
      <c r="EX633" s="4"/>
      <c r="EY633" s="4"/>
      <c r="EZ633" s="4"/>
      <c r="FA633" s="4"/>
      <c r="FB633" s="4"/>
      <c r="FC633" s="4"/>
    </row>
    <row r="634" spans="1:159" ht="15" customHeight="1">
      <c r="A634" s="6">
        <v>8</v>
      </c>
      <c r="B634" s="41" t="str">
        <f>VLOOKUP(Ruimtestaat[[#This Row],[Code]],Locaties[[Code]:[Locatie]],2,FALSE)</f>
        <v>Het Heerenlanden</v>
      </c>
      <c r="C634" s="41" t="str">
        <f>VLOOKUP(Ruimtestaat[[#This Row],[Code]],Locaties[#All],3,FALSE)</f>
        <v>Eksterlaan 48</v>
      </c>
      <c r="D634" s="41" t="str">
        <f>VLOOKUP(Ruimtestaat[[#This Row],[Code]],Locaties[#All],4,FALSE)</f>
        <v>Leerdam</v>
      </c>
      <c r="E634" s="42" t="s">
        <v>558</v>
      </c>
      <c r="F634" s="6" t="s">
        <v>279</v>
      </c>
      <c r="G634" s="126">
        <v>6</v>
      </c>
      <c r="H634" s="42" t="s">
        <v>309</v>
      </c>
      <c r="I634" s="6">
        <v>1</v>
      </c>
      <c r="J634" s="42" t="str">
        <f>VLOOKUP(Ruimtestaat[[#This Row],[Ruimte code]],Ruimtegroepen[[#All],[Code]:[Ruimte omschrijving]],2,FALSE)</f>
        <v>Magazijnen/bergingen</v>
      </c>
      <c r="L634" s="6"/>
      <c r="M634" s="124"/>
      <c r="N634" s="124">
        <v>8.4</v>
      </c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  <c r="BO634" s="4"/>
      <c r="BP634" s="4"/>
      <c r="BQ634" s="4"/>
      <c r="BR634" s="4"/>
      <c r="BS634" s="4"/>
      <c r="BT634" s="4"/>
      <c r="BU634" s="4"/>
      <c r="BV634" s="4"/>
      <c r="BW634" s="4"/>
      <c r="BX634" s="4"/>
      <c r="BY634" s="4"/>
      <c r="BZ634" s="4"/>
      <c r="CA634" s="4"/>
      <c r="CB634" s="4"/>
      <c r="CC634" s="4"/>
      <c r="CD634" s="4"/>
      <c r="CE634" s="4"/>
      <c r="CF634" s="4"/>
      <c r="CG634" s="4"/>
      <c r="CH634" s="4"/>
      <c r="CI634" s="4"/>
      <c r="CJ634" s="4"/>
      <c r="CK634" s="4"/>
      <c r="CL634" s="4"/>
      <c r="CM634" s="4"/>
      <c r="CN634" s="4"/>
      <c r="CO634" s="4"/>
      <c r="CP634" s="4"/>
      <c r="CQ634" s="4"/>
      <c r="CR634" s="4"/>
      <c r="CS634" s="4"/>
      <c r="CT634" s="4"/>
      <c r="CU634" s="4"/>
      <c r="CV634" s="4"/>
      <c r="CW634" s="4"/>
      <c r="CX634" s="4"/>
      <c r="CY634" s="4"/>
      <c r="CZ634" s="4"/>
      <c r="DA634" s="4"/>
      <c r="DB634" s="4"/>
      <c r="DC634" s="4"/>
      <c r="DD634" s="4"/>
      <c r="DE634" s="4"/>
      <c r="DF634" s="4"/>
      <c r="DG634" s="4"/>
      <c r="DH634" s="4"/>
      <c r="DI634" s="4"/>
      <c r="DJ634" s="4"/>
      <c r="DK634" s="4"/>
      <c r="DL634" s="4"/>
      <c r="DM634" s="4"/>
      <c r="DN634" s="4"/>
      <c r="DO634" s="4"/>
      <c r="DP634" s="4"/>
      <c r="DQ634" s="4"/>
      <c r="DR634" s="4"/>
      <c r="DS634" s="4"/>
      <c r="DT634" s="4"/>
      <c r="DU634" s="4"/>
      <c r="DV634" s="4"/>
      <c r="DW634" s="4"/>
      <c r="DX634" s="4"/>
      <c r="DY634" s="4"/>
      <c r="DZ634" s="4"/>
      <c r="EA634" s="4"/>
      <c r="EB634" s="4"/>
      <c r="EC634" s="4"/>
      <c r="ED634" s="4"/>
      <c r="EE634" s="4"/>
      <c r="EF634" s="4"/>
      <c r="EG634" s="4"/>
      <c r="EH634" s="4"/>
      <c r="EI634" s="4"/>
      <c r="EJ634" s="4"/>
      <c r="EK634" s="4"/>
      <c r="EL634" s="4"/>
      <c r="EM634" s="4"/>
      <c r="EN634" s="4"/>
      <c r="EO634" s="4"/>
      <c r="EP634" s="4"/>
      <c r="EQ634" s="4"/>
      <c r="ER634" s="4"/>
      <c r="ES634" s="4"/>
      <c r="ET634" s="4"/>
      <c r="EU634" s="4"/>
      <c r="EV634" s="4"/>
      <c r="EW634" s="4"/>
      <c r="EX634" s="4"/>
      <c r="EY634" s="4"/>
      <c r="EZ634" s="4"/>
      <c r="FA634" s="4"/>
      <c r="FB634" s="4"/>
      <c r="FC634" s="4"/>
    </row>
    <row r="635" spans="1:159" ht="15" customHeight="1">
      <c r="A635" s="6">
        <v>8</v>
      </c>
      <c r="B635" s="41" t="str">
        <f>VLOOKUP(Ruimtestaat[[#This Row],[Code]],Locaties[[Code]:[Locatie]],2,FALSE)</f>
        <v>Het Heerenlanden</v>
      </c>
      <c r="C635" s="41" t="str">
        <f>VLOOKUP(Ruimtestaat[[#This Row],[Code]],Locaties[#All],3,FALSE)</f>
        <v>Eksterlaan 48</v>
      </c>
      <c r="D635" s="41" t="str">
        <f>VLOOKUP(Ruimtestaat[[#This Row],[Code]],Locaties[#All],4,FALSE)</f>
        <v>Leerdam</v>
      </c>
      <c r="E635" s="42" t="s">
        <v>558</v>
      </c>
      <c r="F635" s="6" t="s">
        <v>279</v>
      </c>
      <c r="G635" s="126">
        <v>7</v>
      </c>
      <c r="H635" s="42" t="s">
        <v>136</v>
      </c>
      <c r="I635" s="6">
        <v>2</v>
      </c>
      <c r="J635" s="42" t="str">
        <f>VLOOKUP(Ruimtestaat[[#This Row],[Ruimte code]],Ruimtegroepen[[#All],[Code]:[Ruimte omschrijving]],2,FALSE)</f>
        <v>Kantoren</v>
      </c>
      <c r="K635" s="6" t="s">
        <v>17</v>
      </c>
      <c r="L635" s="6" t="s">
        <v>6</v>
      </c>
      <c r="M635" s="124">
        <v>25.1</v>
      </c>
      <c r="N635" s="125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  <c r="BO635" s="4"/>
      <c r="BP635" s="4"/>
      <c r="BQ635" s="4"/>
      <c r="BR635" s="4"/>
      <c r="BS635" s="4"/>
      <c r="BT635" s="4"/>
      <c r="BU635" s="4"/>
      <c r="BV635" s="4"/>
      <c r="BW635" s="4"/>
      <c r="BX635" s="4"/>
      <c r="BY635" s="4"/>
      <c r="BZ635" s="4"/>
      <c r="CA635" s="4"/>
      <c r="CB635" s="4"/>
      <c r="CC635" s="4"/>
      <c r="CD635" s="4"/>
      <c r="CE635" s="4"/>
      <c r="CF635" s="4"/>
      <c r="CG635" s="4"/>
      <c r="CH635" s="4"/>
      <c r="CI635" s="4"/>
      <c r="CJ635" s="4"/>
      <c r="CK635" s="4"/>
      <c r="CL635" s="4"/>
      <c r="CM635" s="4"/>
      <c r="CN635" s="4"/>
      <c r="CO635" s="4"/>
      <c r="CP635" s="4"/>
      <c r="CQ635" s="4"/>
      <c r="CR635" s="4"/>
      <c r="CS635" s="4"/>
      <c r="CT635" s="4"/>
      <c r="CU635" s="4"/>
      <c r="CV635" s="4"/>
      <c r="CW635" s="4"/>
      <c r="CX635" s="4"/>
      <c r="CY635" s="4"/>
      <c r="CZ635" s="4"/>
      <c r="DA635" s="4"/>
      <c r="DB635" s="4"/>
      <c r="DC635" s="4"/>
      <c r="DD635" s="4"/>
      <c r="DE635" s="4"/>
      <c r="DF635" s="4"/>
      <c r="DG635" s="4"/>
      <c r="DH635" s="4"/>
      <c r="DI635" s="4"/>
      <c r="DJ635" s="4"/>
      <c r="DK635" s="4"/>
      <c r="DL635" s="4"/>
      <c r="DM635" s="4"/>
      <c r="DN635" s="4"/>
      <c r="DO635" s="4"/>
      <c r="DP635" s="4"/>
      <c r="DQ635" s="4"/>
      <c r="DR635" s="4"/>
      <c r="DS635" s="4"/>
      <c r="DT635" s="4"/>
      <c r="DU635" s="4"/>
      <c r="DV635" s="4"/>
      <c r="DW635" s="4"/>
      <c r="DX635" s="4"/>
      <c r="DY635" s="4"/>
      <c r="DZ635" s="4"/>
      <c r="EA635" s="4"/>
      <c r="EB635" s="4"/>
      <c r="EC635" s="4"/>
      <c r="ED635" s="4"/>
      <c r="EE635" s="4"/>
      <c r="EF635" s="4"/>
      <c r="EG635" s="4"/>
      <c r="EH635" s="4"/>
      <c r="EI635" s="4"/>
      <c r="EJ635" s="4"/>
      <c r="EK635" s="4"/>
      <c r="EL635" s="4"/>
      <c r="EM635" s="4"/>
      <c r="EN635" s="4"/>
      <c r="EO635" s="4"/>
      <c r="EP635" s="4"/>
      <c r="EQ635" s="4"/>
      <c r="ER635" s="4"/>
      <c r="ES635" s="4"/>
      <c r="ET635" s="4"/>
      <c r="EU635" s="4"/>
      <c r="EV635" s="4"/>
      <c r="EW635" s="4"/>
      <c r="EX635" s="4"/>
      <c r="EY635" s="4"/>
      <c r="EZ635" s="4"/>
      <c r="FA635" s="4"/>
      <c r="FB635" s="4"/>
      <c r="FC635" s="4"/>
    </row>
    <row r="636" spans="1:159" ht="15" customHeight="1">
      <c r="A636" s="6">
        <v>8</v>
      </c>
      <c r="B636" s="41" t="str">
        <f>VLOOKUP(Ruimtestaat[[#This Row],[Code]],Locaties[[Code]:[Locatie]],2,FALSE)</f>
        <v>Het Heerenlanden</v>
      </c>
      <c r="C636" s="41" t="str">
        <f>VLOOKUP(Ruimtestaat[[#This Row],[Code]],Locaties[#All],3,FALSE)</f>
        <v>Eksterlaan 48</v>
      </c>
      <c r="D636" s="41" t="str">
        <f>VLOOKUP(Ruimtestaat[[#This Row],[Code]],Locaties[#All],4,FALSE)</f>
        <v>Leerdam</v>
      </c>
      <c r="E636" s="42" t="s">
        <v>558</v>
      </c>
      <c r="F636" s="6" t="s">
        <v>279</v>
      </c>
      <c r="G636" s="126">
        <v>11</v>
      </c>
      <c r="H636" s="42" t="s">
        <v>128</v>
      </c>
      <c r="I636" s="6">
        <v>6</v>
      </c>
      <c r="J636" s="42" t="str">
        <f>VLOOKUP(Ruimtestaat[[#This Row],[Ruimte code]],Ruimtegroepen[[#All],[Code]:[Ruimte omschrijving]],2,FALSE)</f>
        <v>Gangen/hallen</v>
      </c>
      <c r="K636" s="6" t="s">
        <v>18</v>
      </c>
      <c r="L636" s="6" t="s">
        <v>124</v>
      </c>
      <c r="M636" s="124">
        <v>9.1</v>
      </c>
      <c r="N636" s="125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  <c r="BO636" s="4"/>
      <c r="BP636" s="4"/>
      <c r="BQ636" s="4"/>
      <c r="BR636" s="4"/>
      <c r="BS636" s="4"/>
      <c r="BT636" s="4"/>
      <c r="BU636" s="4"/>
      <c r="BV636" s="4"/>
      <c r="BW636" s="4"/>
      <c r="BX636" s="4"/>
      <c r="BY636" s="4"/>
      <c r="BZ636" s="4"/>
      <c r="CA636" s="4"/>
      <c r="CB636" s="4"/>
      <c r="CC636" s="4"/>
      <c r="CD636" s="4"/>
      <c r="CE636" s="4"/>
      <c r="CF636" s="4"/>
      <c r="CG636" s="4"/>
      <c r="CH636" s="4"/>
      <c r="CI636" s="4"/>
      <c r="CJ636" s="4"/>
      <c r="CK636" s="4"/>
      <c r="CL636" s="4"/>
      <c r="CM636" s="4"/>
      <c r="CN636" s="4"/>
      <c r="CO636" s="4"/>
      <c r="CP636" s="4"/>
      <c r="CQ636" s="4"/>
      <c r="CR636" s="4"/>
      <c r="CS636" s="4"/>
      <c r="CT636" s="4"/>
      <c r="CU636" s="4"/>
      <c r="CV636" s="4"/>
      <c r="CW636" s="4"/>
      <c r="CX636" s="4"/>
      <c r="CY636" s="4"/>
      <c r="CZ636" s="4"/>
      <c r="DA636" s="4"/>
      <c r="DB636" s="4"/>
      <c r="DC636" s="4"/>
      <c r="DD636" s="4"/>
      <c r="DE636" s="4"/>
      <c r="DF636" s="4"/>
      <c r="DG636" s="4"/>
      <c r="DH636" s="4"/>
      <c r="DI636" s="4"/>
      <c r="DJ636" s="4"/>
      <c r="DK636" s="4"/>
      <c r="DL636" s="4"/>
      <c r="DM636" s="4"/>
      <c r="DN636" s="4"/>
      <c r="DO636" s="4"/>
      <c r="DP636" s="4"/>
      <c r="DQ636" s="4"/>
      <c r="DR636" s="4"/>
      <c r="DS636" s="4"/>
      <c r="DT636" s="4"/>
      <c r="DU636" s="4"/>
      <c r="DV636" s="4"/>
      <c r="DW636" s="4"/>
      <c r="DX636" s="4"/>
      <c r="DY636" s="4"/>
      <c r="DZ636" s="4"/>
      <c r="EA636" s="4"/>
      <c r="EB636" s="4"/>
      <c r="EC636" s="4"/>
      <c r="ED636" s="4"/>
      <c r="EE636" s="4"/>
      <c r="EF636" s="4"/>
      <c r="EG636" s="4"/>
      <c r="EH636" s="4"/>
      <c r="EI636" s="4"/>
      <c r="EJ636" s="4"/>
      <c r="EK636" s="4"/>
      <c r="EL636" s="4"/>
      <c r="EM636" s="4"/>
      <c r="EN636" s="4"/>
      <c r="EO636" s="4"/>
      <c r="EP636" s="4"/>
      <c r="EQ636" s="4"/>
      <c r="ER636" s="4"/>
      <c r="ES636" s="4"/>
      <c r="ET636" s="4"/>
      <c r="EU636" s="4"/>
      <c r="EV636" s="4"/>
      <c r="EW636" s="4"/>
      <c r="EX636" s="4"/>
      <c r="EY636" s="4"/>
      <c r="EZ636" s="4"/>
      <c r="FA636" s="4"/>
      <c r="FB636" s="4"/>
      <c r="FC636" s="4"/>
    </row>
    <row r="637" spans="1:159" ht="15" customHeight="1">
      <c r="A637" s="6">
        <v>8</v>
      </c>
      <c r="B637" s="41" t="str">
        <f>VLOOKUP(Ruimtestaat[[#This Row],[Code]],Locaties[[Code]:[Locatie]],2,FALSE)</f>
        <v>Het Heerenlanden</v>
      </c>
      <c r="C637" s="41" t="str">
        <f>VLOOKUP(Ruimtestaat[[#This Row],[Code]],Locaties[#All],3,FALSE)</f>
        <v>Eksterlaan 48</v>
      </c>
      <c r="D637" s="41" t="str">
        <f>VLOOKUP(Ruimtestaat[[#This Row],[Code]],Locaties[#All],4,FALSE)</f>
        <v>Leerdam</v>
      </c>
      <c r="E637" s="42" t="s">
        <v>558</v>
      </c>
      <c r="F637" s="6" t="s">
        <v>279</v>
      </c>
      <c r="G637" s="126">
        <v>12</v>
      </c>
      <c r="H637" s="42" t="s">
        <v>140</v>
      </c>
      <c r="I637" s="6">
        <v>10</v>
      </c>
      <c r="J637" s="42" t="str">
        <f>VLOOKUP(Ruimtestaat[[#This Row],[Ruimte code]],Ruimtegroepen[[#All],[Code]:[Ruimte omschrijving]],2,FALSE)</f>
        <v>Trappenhuizen/lift</v>
      </c>
      <c r="K637" s="6" t="s">
        <v>19</v>
      </c>
      <c r="L637" s="6" t="s">
        <v>28</v>
      </c>
      <c r="M637" s="124">
        <v>16.3</v>
      </c>
      <c r="N637" s="125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  <c r="BO637" s="4"/>
      <c r="BP637" s="4"/>
      <c r="BQ637" s="4"/>
      <c r="BR637" s="4"/>
      <c r="BS637" s="4"/>
      <c r="BT637" s="4"/>
      <c r="BU637" s="4"/>
      <c r="BV637" s="4"/>
      <c r="BW637" s="4"/>
      <c r="BX637" s="4"/>
      <c r="BY637" s="4"/>
      <c r="BZ637" s="4"/>
      <c r="CA637" s="4"/>
      <c r="CB637" s="4"/>
      <c r="CC637" s="4"/>
      <c r="CD637" s="4"/>
      <c r="CE637" s="4"/>
      <c r="CF637" s="4"/>
      <c r="CG637" s="4"/>
      <c r="CH637" s="4"/>
      <c r="CI637" s="4"/>
      <c r="CJ637" s="4"/>
      <c r="CK637" s="4"/>
      <c r="CL637" s="4"/>
      <c r="CM637" s="4"/>
      <c r="CN637" s="4"/>
      <c r="CO637" s="4"/>
      <c r="CP637" s="4"/>
      <c r="CQ637" s="4"/>
      <c r="CR637" s="4"/>
      <c r="CS637" s="4"/>
      <c r="CT637" s="4"/>
      <c r="CU637" s="4"/>
      <c r="CV637" s="4"/>
      <c r="CW637" s="4"/>
      <c r="CX637" s="4"/>
      <c r="CY637" s="4"/>
      <c r="CZ637" s="4"/>
      <c r="DA637" s="4"/>
      <c r="DB637" s="4"/>
      <c r="DC637" s="4"/>
      <c r="DD637" s="4"/>
      <c r="DE637" s="4"/>
      <c r="DF637" s="4"/>
      <c r="DG637" s="4"/>
      <c r="DH637" s="4"/>
      <c r="DI637" s="4"/>
      <c r="DJ637" s="4"/>
      <c r="DK637" s="4"/>
      <c r="DL637" s="4"/>
      <c r="DM637" s="4"/>
      <c r="DN637" s="4"/>
      <c r="DO637" s="4"/>
      <c r="DP637" s="4"/>
      <c r="DQ637" s="4"/>
      <c r="DR637" s="4"/>
      <c r="DS637" s="4"/>
      <c r="DT637" s="4"/>
      <c r="DU637" s="4"/>
      <c r="DV637" s="4"/>
      <c r="DW637" s="4"/>
      <c r="DX637" s="4"/>
      <c r="DY637" s="4"/>
      <c r="DZ637" s="4"/>
      <c r="EA637" s="4"/>
      <c r="EB637" s="4"/>
      <c r="EC637" s="4"/>
      <c r="ED637" s="4"/>
      <c r="EE637" s="4"/>
      <c r="EF637" s="4"/>
      <c r="EG637" s="4"/>
      <c r="EH637" s="4"/>
      <c r="EI637" s="4"/>
      <c r="EJ637" s="4"/>
      <c r="EK637" s="4"/>
      <c r="EL637" s="4"/>
      <c r="EM637" s="4"/>
      <c r="EN637" s="4"/>
      <c r="EO637" s="4"/>
      <c r="EP637" s="4"/>
      <c r="EQ637" s="4"/>
      <c r="ER637" s="4"/>
      <c r="ES637" s="4"/>
      <c r="ET637" s="4"/>
      <c r="EU637" s="4"/>
      <c r="EV637" s="4"/>
      <c r="EW637" s="4"/>
      <c r="EX637" s="4"/>
      <c r="EY637" s="4"/>
      <c r="EZ637" s="4"/>
      <c r="FA637" s="4"/>
      <c r="FB637" s="4"/>
      <c r="FC637" s="4"/>
    </row>
    <row r="638" spans="1:159" ht="15" customHeight="1">
      <c r="A638" s="6">
        <v>8</v>
      </c>
      <c r="B638" s="41" t="str">
        <f>VLOOKUP(Ruimtestaat[[#This Row],[Code]],Locaties[[Code]:[Locatie]],2,FALSE)</f>
        <v>Het Heerenlanden</v>
      </c>
      <c r="C638" s="41" t="str">
        <f>VLOOKUP(Ruimtestaat[[#This Row],[Code]],Locaties[#All],3,FALSE)</f>
        <v>Eksterlaan 48</v>
      </c>
      <c r="D638" s="41" t="str">
        <f>VLOOKUP(Ruimtestaat[[#This Row],[Code]],Locaties[#All],4,FALSE)</f>
        <v>Leerdam</v>
      </c>
      <c r="E638" s="42" t="s">
        <v>558</v>
      </c>
      <c r="F638" s="6" t="s">
        <v>279</v>
      </c>
      <c r="G638" s="126">
        <v>13</v>
      </c>
      <c r="H638" s="42" t="s">
        <v>302</v>
      </c>
      <c r="I638" s="6">
        <v>1</v>
      </c>
      <c r="J638" s="42" t="str">
        <f>VLOOKUP(Ruimtestaat[[#This Row],[Ruimte code]],Ruimtegroepen[[#All],[Code]:[Ruimte omschrijving]],2,FALSE)</f>
        <v>Magazijnen/bergingen</v>
      </c>
      <c r="L638" s="6"/>
      <c r="M638" s="124"/>
      <c r="N638" s="124">
        <v>14.8</v>
      </c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  <c r="BO638" s="4"/>
      <c r="BP638" s="4"/>
      <c r="BQ638" s="4"/>
      <c r="BR638" s="4"/>
      <c r="BS638" s="4"/>
      <c r="BT638" s="4"/>
      <c r="BU638" s="4"/>
      <c r="BV638" s="4"/>
      <c r="BW638" s="4"/>
      <c r="BX638" s="4"/>
      <c r="BY638" s="4"/>
      <c r="BZ638" s="4"/>
      <c r="CA638" s="4"/>
      <c r="CB638" s="4"/>
      <c r="CC638" s="4"/>
      <c r="CD638" s="4"/>
      <c r="CE638" s="4"/>
      <c r="CF638" s="4"/>
      <c r="CG638" s="4"/>
      <c r="CH638" s="4"/>
      <c r="CI638" s="4"/>
      <c r="CJ638" s="4"/>
      <c r="CK638" s="4"/>
      <c r="CL638" s="4"/>
      <c r="CM638" s="4"/>
      <c r="CN638" s="4"/>
      <c r="CO638" s="4"/>
      <c r="CP638" s="4"/>
      <c r="CQ638" s="4"/>
      <c r="CR638" s="4"/>
      <c r="CS638" s="4"/>
      <c r="CT638" s="4"/>
      <c r="CU638" s="4"/>
      <c r="CV638" s="4"/>
      <c r="CW638" s="4"/>
      <c r="CX638" s="4"/>
      <c r="CY638" s="4"/>
      <c r="CZ638" s="4"/>
      <c r="DA638" s="4"/>
      <c r="DB638" s="4"/>
      <c r="DC638" s="4"/>
      <c r="DD638" s="4"/>
      <c r="DE638" s="4"/>
      <c r="DF638" s="4"/>
      <c r="DG638" s="4"/>
      <c r="DH638" s="4"/>
      <c r="DI638" s="4"/>
      <c r="DJ638" s="4"/>
      <c r="DK638" s="4"/>
      <c r="DL638" s="4"/>
      <c r="DM638" s="4"/>
      <c r="DN638" s="4"/>
      <c r="DO638" s="4"/>
      <c r="DP638" s="4"/>
      <c r="DQ638" s="4"/>
      <c r="DR638" s="4"/>
      <c r="DS638" s="4"/>
      <c r="DT638" s="4"/>
      <c r="DU638" s="4"/>
      <c r="DV638" s="4"/>
      <c r="DW638" s="4"/>
      <c r="DX638" s="4"/>
      <c r="DY638" s="4"/>
      <c r="DZ638" s="4"/>
      <c r="EA638" s="4"/>
      <c r="EB638" s="4"/>
      <c r="EC638" s="4"/>
      <c r="ED638" s="4"/>
      <c r="EE638" s="4"/>
      <c r="EF638" s="4"/>
      <c r="EG638" s="4"/>
      <c r="EH638" s="4"/>
      <c r="EI638" s="4"/>
      <c r="EJ638" s="4"/>
      <c r="EK638" s="4"/>
      <c r="EL638" s="4"/>
      <c r="EM638" s="4"/>
      <c r="EN638" s="4"/>
      <c r="EO638" s="4"/>
      <c r="EP638" s="4"/>
      <c r="EQ638" s="4"/>
      <c r="ER638" s="4"/>
      <c r="ES638" s="4"/>
      <c r="ET638" s="4"/>
      <c r="EU638" s="4"/>
      <c r="EV638" s="4"/>
      <c r="EW638" s="4"/>
      <c r="EX638" s="4"/>
      <c r="EY638" s="4"/>
      <c r="EZ638" s="4"/>
      <c r="FA638" s="4"/>
      <c r="FB638" s="4"/>
      <c r="FC638" s="4"/>
    </row>
    <row r="639" spans="1:159" ht="15" customHeight="1">
      <c r="A639" s="6">
        <v>8</v>
      </c>
      <c r="B639" s="41" t="str">
        <f>VLOOKUP(Ruimtestaat[[#This Row],[Code]],Locaties[[Code]:[Locatie]],2,FALSE)</f>
        <v>Het Heerenlanden</v>
      </c>
      <c r="C639" s="41" t="str">
        <f>VLOOKUP(Ruimtestaat[[#This Row],[Code]],Locaties[#All],3,FALSE)</f>
        <v>Eksterlaan 48</v>
      </c>
      <c r="D639" s="41" t="str">
        <f>VLOOKUP(Ruimtestaat[[#This Row],[Code]],Locaties[#All],4,FALSE)</f>
        <v>Leerdam</v>
      </c>
      <c r="E639" s="42" t="s">
        <v>558</v>
      </c>
      <c r="F639" s="6" t="s">
        <v>279</v>
      </c>
      <c r="G639" s="126" t="s">
        <v>593</v>
      </c>
      <c r="H639" s="42" t="s">
        <v>276</v>
      </c>
      <c r="I639" s="6">
        <v>16</v>
      </c>
      <c r="J639" s="42" t="str">
        <f>VLOOKUP(Ruimtestaat[[#This Row],[Ruimte code]],Ruimtegroepen[[#All],[Code]:[Ruimte omschrijving]],2,FALSE)</f>
        <v>Leslokalen</v>
      </c>
      <c r="K639" s="6" t="s">
        <v>18</v>
      </c>
      <c r="L639" s="6" t="s">
        <v>124</v>
      </c>
      <c r="M639" s="124">
        <v>77.400000000000006</v>
      </c>
      <c r="N639" s="125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  <c r="BO639" s="4"/>
      <c r="BP639" s="4"/>
      <c r="BQ639" s="4"/>
      <c r="BR639" s="4"/>
      <c r="BS639" s="4"/>
      <c r="BT639" s="4"/>
      <c r="BU639" s="4"/>
      <c r="BV639" s="4"/>
      <c r="BW639" s="4"/>
      <c r="BX639" s="4"/>
      <c r="BY639" s="4"/>
      <c r="BZ639" s="4"/>
      <c r="CA639" s="4"/>
      <c r="CB639" s="4"/>
      <c r="CC639" s="4"/>
      <c r="CD639" s="4"/>
      <c r="CE639" s="4"/>
      <c r="CF639" s="4"/>
      <c r="CG639" s="4"/>
      <c r="CH639" s="4"/>
      <c r="CI639" s="4"/>
      <c r="CJ639" s="4"/>
      <c r="CK639" s="4"/>
      <c r="CL639" s="4"/>
      <c r="CM639" s="4"/>
      <c r="CN639" s="4"/>
      <c r="CO639" s="4"/>
      <c r="CP639" s="4"/>
      <c r="CQ639" s="4"/>
      <c r="CR639" s="4"/>
      <c r="CS639" s="4"/>
      <c r="CT639" s="4"/>
      <c r="CU639" s="4"/>
      <c r="CV639" s="4"/>
      <c r="CW639" s="4"/>
      <c r="CX639" s="4"/>
      <c r="CY639" s="4"/>
      <c r="CZ639" s="4"/>
      <c r="DA639" s="4"/>
      <c r="DB639" s="4"/>
      <c r="DC639" s="4"/>
      <c r="DD639" s="4"/>
      <c r="DE639" s="4"/>
      <c r="DF639" s="4"/>
      <c r="DG639" s="4"/>
      <c r="DH639" s="4"/>
      <c r="DI639" s="4"/>
      <c r="DJ639" s="4"/>
      <c r="DK639" s="4"/>
      <c r="DL639" s="4"/>
      <c r="DM639" s="4"/>
      <c r="DN639" s="4"/>
      <c r="DO639" s="4"/>
      <c r="DP639" s="4"/>
      <c r="DQ639" s="4"/>
      <c r="DR639" s="4"/>
      <c r="DS639" s="4"/>
      <c r="DT639" s="4"/>
      <c r="DU639" s="4"/>
      <c r="DV639" s="4"/>
      <c r="DW639" s="4"/>
      <c r="DX639" s="4"/>
      <c r="DY639" s="4"/>
      <c r="DZ639" s="4"/>
      <c r="EA639" s="4"/>
      <c r="EB639" s="4"/>
      <c r="EC639" s="4"/>
      <c r="ED639" s="4"/>
      <c r="EE639" s="4"/>
      <c r="EF639" s="4"/>
      <c r="EG639" s="4"/>
      <c r="EH639" s="4"/>
      <c r="EI639" s="4"/>
      <c r="EJ639" s="4"/>
      <c r="EK639" s="4"/>
      <c r="EL639" s="4"/>
      <c r="EM639" s="4"/>
      <c r="EN639" s="4"/>
      <c r="EO639" s="4"/>
      <c r="EP639" s="4"/>
      <c r="EQ639" s="4"/>
      <c r="ER639" s="4"/>
      <c r="ES639" s="4"/>
      <c r="ET639" s="4"/>
      <c r="EU639" s="4"/>
      <c r="EV639" s="4"/>
      <c r="EW639" s="4"/>
      <c r="EX639" s="4"/>
      <c r="EY639" s="4"/>
      <c r="EZ639" s="4"/>
      <c r="FA639" s="4"/>
      <c r="FB639" s="4"/>
      <c r="FC639" s="4"/>
    </row>
    <row r="640" spans="1:159" ht="15" customHeight="1">
      <c r="A640" s="6">
        <v>8</v>
      </c>
      <c r="B640" s="41" t="str">
        <f>VLOOKUP(Ruimtestaat[[#This Row],[Code]],Locaties[[Code]:[Locatie]],2,FALSE)</f>
        <v>Het Heerenlanden</v>
      </c>
      <c r="C640" s="41" t="str">
        <f>VLOOKUP(Ruimtestaat[[#This Row],[Code]],Locaties[#All],3,FALSE)</f>
        <v>Eksterlaan 48</v>
      </c>
      <c r="D640" s="41" t="str">
        <f>VLOOKUP(Ruimtestaat[[#This Row],[Code]],Locaties[#All],4,FALSE)</f>
        <v>Leerdam</v>
      </c>
      <c r="E640" s="42" t="s">
        <v>558</v>
      </c>
      <c r="F640" s="6" t="s">
        <v>279</v>
      </c>
      <c r="G640" s="126" t="s">
        <v>594</v>
      </c>
      <c r="H640" s="42" t="s">
        <v>276</v>
      </c>
      <c r="I640" s="6">
        <v>16</v>
      </c>
      <c r="J640" s="42" t="str">
        <f>VLOOKUP(Ruimtestaat[[#This Row],[Ruimte code]],Ruimtegroepen[[#All],[Code]:[Ruimte omschrijving]],2,FALSE)</f>
        <v>Leslokalen</v>
      </c>
      <c r="K640" s="6" t="s">
        <v>18</v>
      </c>
      <c r="L640" s="6" t="s">
        <v>124</v>
      </c>
      <c r="M640" s="124">
        <v>53.6</v>
      </c>
      <c r="N640" s="125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  <c r="BO640" s="4"/>
      <c r="BP640" s="4"/>
      <c r="BQ640" s="4"/>
      <c r="BR640" s="4"/>
      <c r="BS640" s="4"/>
      <c r="BT640" s="4"/>
      <c r="BU640" s="4"/>
      <c r="BV640" s="4"/>
      <c r="BW640" s="4"/>
      <c r="BX640" s="4"/>
      <c r="BY640" s="4"/>
      <c r="BZ640" s="4"/>
      <c r="CA640" s="4"/>
      <c r="CB640" s="4"/>
      <c r="CC640" s="4"/>
      <c r="CD640" s="4"/>
      <c r="CE640" s="4"/>
      <c r="CF640" s="4"/>
      <c r="CG640" s="4"/>
      <c r="CH640" s="4"/>
      <c r="CI640" s="4"/>
      <c r="CJ640" s="4"/>
      <c r="CK640" s="4"/>
      <c r="CL640" s="4"/>
      <c r="CM640" s="4"/>
      <c r="CN640" s="4"/>
      <c r="CO640" s="4"/>
      <c r="CP640" s="4"/>
      <c r="CQ640" s="4"/>
      <c r="CR640" s="4"/>
      <c r="CS640" s="4"/>
      <c r="CT640" s="4"/>
      <c r="CU640" s="4"/>
      <c r="CV640" s="4"/>
      <c r="CW640" s="4"/>
      <c r="CX640" s="4"/>
      <c r="CY640" s="4"/>
      <c r="CZ640" s="4"/>
      <c r="DA640" s="4"/>
      <c r="DB640" s="4"/>
      <c r="DC640" s="4"/>
      <c r="DD640" s="4"/>
      <c r="DE640" s="4"/>
      <c r="DF640" s="4"/>
      <c r="DG640" s="4"/>
      <c r="DH640" s="4"/>
      <c r="DI640" s="4"/>
      <c r="DJ640" s="4"/>
      <c r="DK640" s="4"/>
      <c r="DL640" s="4"/>
      <c r="DM640" s="4"/>
      <c r="DN640" s="4"/>
      <c r="DO640" s="4"/>
      <c r="DP640" s="4"/>
      <c r="DQ640" s="4"/>
      <c r="DR640" s="4"/>
      <c r="DS640" s="4"/>
      <c r="DT640" s="4"/>
      <c r="DU640" s="4"/>
      <c r="DV640" s="4"/>
      <c r="DW640" s="4"/>
      <c r="DX640" s="4"/>
      <c r="DY640" s="4"/>
      <c r="DZ640" s="4"/>
      <c r="EA640" s="4"/>
      <c r="EB640" s="4"/>
      <c r="EC640" s="4"/>
      <c r="ED640" s="4"/>
      <c r="EE640" s="4"/>
      <c r="EF640" s="4"/>
      <c r="EG640" s="4"/>
      <c r="EH640" s="4"/>
      <c r="EI640" s="4"/>
      <c r="EJ640" s="4"/>
      <c r="EK640" s="4"/>
      <c r="EL640" s="4"/>
      <c r="EM640" s="4"/>
      <c r="EN640" s="4"/>
      <c r="EO640" s="4"/>
      <c r="EP640" s="4"/>
      <c r="EQ640" s="4"/>
      <c r="ER640" s="4"/>
      <c r="ES640" s="4"/>
      <c r="ET640" s="4"/>
      <c r="EU640" s="4"/>
      <c r="EV640" s="4"/>
      <c r="EW640" s="4"/>
      <c r="EX640" s="4"/>
      <c r="EY640" s="4"/>
      <c r="EZ640" s="4"/>
      <c r="FA640" s="4"/>
      <c r="FB640" s="4"/>
      <c r="FC640" s="4"/>
    </row>
    <row r="641" spans="1:159" ht="15" customHeight="1">
      <c r="A641" s="6">
        <v>8</v>
      </c>
      <c r="B641" s="41" t="str">
        <f>VLOOKUP(Ruimtestaat[[#This Row],[Code]],Locaties[[Code]:[Locatie]],2,FALSE)</f>
        <v>Het Heerenlanden</v>
      </c>
      <c r="C641" s="41" t="str">
        <f>VLOOKUP(Ruimtestaat[[#This Row],[Code]],Locaties[#All],3,FALSE)</f>
        <v>Eksterlaan 48</v>
      </c>
      <c r="D641" s="41" t="str">
        <f>VLOOKUP(Ruimtestaat[[#This Row],[Code]],Locaties[#All],4,FALSE)</f>
        <v>Leerdam</v>
      </c>
      <c r="E641" s="42" t="s">
        <v>558</v>
      </c>
      <c r="F641" s="6" t="s">
        <v>279</v>
      </c>
      <c r="G641" s="126" t="s">
        <v>595</v>
      </c>
      <c r="H641" s="42" t="s">
        <v>276</v>
      </c>
      <c r="I641" s="6">
        <v>16</v>
      </c>
      <c r="J641" s="42" t="str">
        <f>VLOOKUP(Ruimtestaat[[#This Row],[Ruimte code]],Ruimtegroepen[[#All],[Code]:[Ruimte omschrijving]],2,FALSE)</f>
        <v>Leslokalen</v>
      </c>
      <c r="K641" s="6" t="s">
        <v>18</v>
      </c>
      <c r="L641" s="6" t="s">
        <v>124</v>
      </c>
      <c r="M641" s="124">
        <v>61.8</v>
      </c>
      <c r="N641" s="125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  <c r="BO641" s="4"/>
      <c r="BP641" s="4"/>
      <c r="BQ641" s="4"/>
      <c r="BR641" s="4"/>
      <c r="BS641" s="4"/>
      <c r="BT641" s="4"/>
      <c r="BU641" s="4"/>
      <c r="BV641" s="4"/>
      <c r="BW641" s="4"/>
      <c r="BX641" s="4"/>
      <c r="BY641" s="4"/>
      <c r="BZ641" s="4"/>
      <c r="CA641" s="4"/>
      <c r="CB641" s="4"/>
      <c r="CC641" s="4"/>
      <c r="CD641" s="4"/>
      <c r="CE641" s="4"/>
      <c r="CF641" s="4"/>
      <c r="CG641" s="4"/>
      <c r="CH641" s="4"/>
      <c r="CI641" s="4"/>
      <c r="CJ641" s="4"/>
      <c r="CK641" s="4"/>
      <c r="CL641" s="4"/>
      <c r="CM641" s="4"/>
      <c r="CN641" s="4"/>
      <c r="CO641" s="4"/>
      <c r="CP641" s="4"/>
      <c r="CQ641" s="4"/>
      <c r="CR641" s="4"/>
      <c r="CS641" s="4"/>
      <c r="CT641" s="4"/>
      <c r="CU641" s="4"/>
      <c r="CV641" s="4"/>
      <c r="CW641" s="4"/>
      <c r="CX641" s="4"/>
      <c r="CY641" s="4"/>
      <c r="CZ641" s="4"/>
      <c r="DA641" s="4"/>
      <c r="DB641" s="4"/>
      <c r="DC641" s="4"/>
      <c r="DD641" s="4"/>
      <c r="DE641" s="4"/>
      <c r="DF641" s="4"/>
      <c r="DG641" s="4"/>
      <c r="DH641" s="4"/>
      <c r="DI641" s="4"/>
      <c r="DJ641" s="4"/>
      <c r="DK641" s="4"/>
      <c r="DL641" s="4"/>
      <c r="DM641" s="4"/>
      <c r="DN641" s="4"/>
      <c r="DO641" s="4"/>
      <c r="DP641" s="4"/>
      <c r="DQ641" s="4"/>
      <c r="DR641" s="4"/>
      <c r="DS641" s="4"/>
      <c r="DT641" s="4"/>
      <c r="DU641" s="4"/>
      <c r="DV641" s="4"/>
      <c r="DW641" s="4"/>
      <c r="DX641" s="4"/>
      <c r="DY641" s="4"/>
      <c r="DZ641" s="4"/>
      <c r="EA641" s="4"/>
      <c r="EB641" s="4"/>
      <c r="EC641" s="4"/>
      <c r="ED641" s="4"/>
      <c r="EE641" s="4"/>
      <c r="EF641" s="4"/>
      <c r="EG641" s="4"/>
      <c r="EH641" s="4"/>
      <c r="EI641" s="4"/>
      <c r="EJ641" s="4"/>
      <c r="EK641" s="4"/>
      <c r="EL641" s="4"/>
      <c r="EM641" s="4"/>
      <c r="EN641" s="4"/>
      <c r="EO641" s="4"/>
      <c r="EP641" s="4"/>
      <c r="EQ641" s="4"/>
      <c r="ER641" s="4"/>
      <c r="ES641" s="4"/>
      <c r="ET641" s="4"/>
      <c r="EU641" s="4"/>
      <c r="EV641" s="4"/>
      <c r="EW641" s="4"/>
      <c r="EX641" s="4"/>
      <c r="EY641" s="4"/>
      <c r="EZ641" s="4"/>
      <c r="FA641" s="4"/>
      <c r="FB641" s="4"/>
      <c r="FC641" s="4"/>
    </row>
    <row r="642" spans="1:159" ht="15" customHeight="1">
      <c r="A642" s="6">
        <v>8</v>
      </c>
      <c r="B642" s="41" t="str">
        <f>VLOOKUP(Ruimtestaat[[#This Row],[Code]],Locaties[[Code]:[Locatie]],2,FALSE)</f>
        <v>Het Heerenlanden</v>
      </c>
      <c r="C642" s="41" t="str">
        <f>VLOOKUP(Ruimtestaat[[#This Row],[Code]],Locaties[#All],3,FALSE)</f>
        <v>Eksterlaan 48</v>
      </c>
      <c r="D642" s="41" t="str">
        <f>VLOOKUP(Ruimtestaat[[#This Row],[Code]],Locaties[#All],4,FALSE)</f>
        <v>Leerdam</v>
      </c>
      <c r="E642" s="42" t="s">
        <v>558</v>
      </c>
      <c r="F642" s="6" t="s">
        <v>279</v>
      </c>
      <c r="G642" s="126" t="s">
        <v>596</v>
      </c>
      <c r="H642" s="42" t="s">
        <v>276</v>
      </c>
      <c r="I642" s="6">
        <v>16</v>
      </c>
      <c r="J642" s="42" t="str">
        <f>VLOOKUP(Ruimtestaat[[#This Row],[Ruimte code]],Ruimtegroepen[[#All],[Code]:[Ruimte omschrijving]],2,FALSE)</f>
        <v>Leslokalen</v>
      </c>
      <c r="K642" s="6" t="s">
        <v>18</v>
      </c>
      <c r="L642" s="6" t="s">
        <v>124</v>
      </c>
      <c r="M642" s="124">
        <v>50.9</v>
      </c>
      <c r="N642" s="125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  <c r="BO642" s="4"/>
      <c r="BP642" s="4"/>
      <c r="BQ642" s="4"/>
      <c r="BR642" s="4"/>
      <c r="BS642" s="4"/>
      <c r="BT642" s="4"/>
      <c r="BU642" s="4"/>
      <c r="BV642" s="4"/>
      <c r="BW642" s="4"/>
      <c r="BX642" s="4"/>
      <c r="BY642" s="4"/>
      <c r="BZ642" s="4"/>
      <c r="CA642" s="4"/>
      <c r="CB642" s="4"/>
      <c r="CC642" s="4"/>
      <c r="CD642" s="4"/>
      <c r="CE642" s="4"/>
      <c r="CF642" s="4"/>
      <c r="CG642" s="4"/>
      <c r="CH642" s="4"/>
      <c r="CI642" s="4"/>
      <c r="CJ642" s="4"/>
      <c r="CK642" s="4"/>
      <c r="CL642" s="4"/>
      <c r="CM642" s="4"/>
      <c r="CN642" s="4"/>
      <c r="CO642" s="4"/>
      <c r="CP642" s="4"/>
      <c r="CQ642" s="4"/>
      <c r="CR642" s="4"/>
      <c r="CS642" s="4"/>
      <c r="CT642" s="4"/>
      <c r="CU642" s="4"/>
      <c r="CV642" s="4"/>
      <c r="CW642" s="4"/>
      <c r="CX642" s="4"/>
      <c r="CY642" s="4"/>
      <c r="CZ642" s="4"/>
      <c r="DA642" s="4"/>
      <c r="DB642" s="4"/>
      <c r="DC642" s="4"/>
      <c r="DD642" s="4"/>
      <c r="DE642" s="4"/>
      <c r="DF642" s="4"/>
      <c r="DG642" s="4"/>
      <c r="DH642" s="4"/>
      <c r="DI642" s="4"/>
      <c r="DJ642" s="4"/>
      <c r="DK642" s="4"/>
      <c r="DL642" s="4"/>
      <c r="DM642" s="4"/>
      <c r="DN642" s="4"/>
      <c r="DO642" s="4"/>
      <c r="DP642" s="4"/>
      <c r="DQ642" s="4"/>
      <c r="DR642" s="4"/>
      <c r="DS642" s="4"/>
      <c r="DT642" s="4"/>
      <c r="DU642" s="4"/>
      <c r="DV642" s="4"/>
      <c r="DW642" s="4"/>
      <c r="DX642" s="4"/>
      <c r="DY642" s="4"/>
      <c r="DZ642" s="4"/>
      <c r="EA642" s="4"/>
      <c r="EB642" s="4"/>
      <c r="EC642" s="4"/>
      <c r="ED642" s="4"/>
      <c r="EE642" s="4"/>
      <c r="EF642" s="4"/>
      <c r="EG642" s="4"/>
      <c r="EH642" s="4"/>
      <c r="EI642" s="4"/>
      <c r="EJ642" s="4"/>
      <c r="EK642" s="4"/>
      <c r="EL642" s="4"/>
      <c r="EM642" s="4"/>
      <c r="EN642" s="4"/>
      <c r="EO642" s="4"/>
      <c r="EP642" s="4"/>
      <c r="EQ642" s="4"/>
      <c r="ER642" s="4"/>
      <c r="ES642" s="4"/>
      <c r="ET642" s="4"/>
      <c r="EU642" s="4"/>
      <c r="EV642" s="4"/>
      <c r="EW642" s="4"/>
      <c r="EX642" s="4"/>
      <c r="EY642" s="4"/>
      <c r="EZ642" s="4"/>
      <c r="FA642" s="4"/>
      <c r="FB642" s="4"/>
      <c r="FC642" s="4"/>
    </row>
    <row r="643" spans="1:159" ht="15" customHeight="1">
      <c r="A643" s="6">
        <v>8</v>
      </c>
      <c r="B643" s="41" t="str">
        <f>VLOOKUP(Ruimtestaat[[#This Row],[Code]],Locaties[[Code]:[Locatie]],2,FALSE)</f>
        <v>Het Heerenlanden</v>
      </c>
      <c r="C643" s="41" t="str">
        <f>VLOOKUP(Ruimtestaat[[#This Row],[Code]],Locaties[#All],3,FALSE)</f>
        <v>Eksterlaan 48</v>
      </c>
      <c r="D643" s="41" t="str">
        <f>VLOOKUP(Ruimtestaat[[#This Row],[Code]],Locaties[#All],4,FALSE)</f>
        <v>Leerdam</v>
      </c>
      <c r="E643" s="42" t="s">
        <v>558</v>
      </c>
      <c r="F643" s="6" t="s">
        <v>279</v>
      </c>
      <c r="G643" s="126" t="s">
        <v>597</v>
      </c>
      <c r="H643" s="42" t="s">
        <v>276</v>
      </c>
      <c r="I643" s="6">
        <v>16</v>
      </c>
      <c r="J643" s="42" t="str">
        <f>VLOOKUP(Ruimtestaat[[#This Row],[Ruimte code]],Ruimtegroepen[[#All],[Code]:[Ruimte omschrijving]],2,FALSE)</f>
        <v>Leslokalen</v>
      </c>
      <c r="K643" s="6" t="s">
        <v>18</v>
      </c>
      <c r="L643" s="6" t="s">
        <v>124</v>
      </c>
      <c r="M643" s="124">
        <v>50.9</v>
      </c>
      <c r="N643" s="125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  <c r="BO643" s="4"/>
      <c r="BP643" s="4"/>
      <c r="BQ643" s="4"/>
      <c r="BR643" s="4"/>
      <c r="BS643" s="4"/>
      <c r="BT643" s="4"/>
      <c r="BU643" s="4"/>
      <c r="BV643" s="4"/>
      <c r="BW643" s="4"/>
      <c r="BX643" s="4"/>
      <c r="BY643" s="4"/>
      <c r="BZ643" s="4"/>
      <c r="CA643" s="4"/>
      <c r="CB643" s="4"/>
      <c r="CC643" s="4"/>
      <c r="CD643" s="4"/>
      <c r="CE643" s="4"/>
      <c r="CF643" s="4"/>
      <c r="CG643" s="4"/>
      <c r="CH643" s="4"/>
      <c r="CI643" s="4"/>
      <c r="CJ643" s="4"/>
      <c r="CK643" s="4"/>
      <c r="CL643" s="4"/>
      <c r="CM643" s="4"/>
      <c r="CN643" s="4"/>
      <c r="CO643" s="4"/>
      <c r="CP643" s="4"/>
      <c r="CQ643" s="4"/>
      <c r="CR643" s="4"/>
      <c r="CS643" s="4"/>
      <c r="CT643" s="4"/>
      <c r="CU643" s="4"/>
      <c r="CV643" s="4"/>
      <c r="CW643" s="4"/>
      <c r="CX643" s="4"/>
      <c r="CY643" s="4"/>
      <c r="CZ643" s="4"/>
      <c r="DA643" s="4"/>
      <c r="DB643" s="4"/>
      <c r="DC643" s="4"/>
      <c r="DD643" s="4"/>
      <c r="DE643" s="4"/>
      <c r="DF643" s="4"/>
      <c r="DG643" s="4"/>
      <c r="DH643" s="4"/>
      <c r="DI643" s="4"/>
      <c r="DJ643" s="4"/>
      <c r="DK643" s="4"/>
      <c r="DL643" s="4"/>
      <c r="DM643" s="4"/>
      <c r="DN643" s="4"/>
      <c r="DO643" s="4"/>
      <c r="DP643" s="4"/>
      <c r="DQ643" s="4"/>
      <c r="DR643" s="4"/>
      <c r="DS643" s="4"/>
      <c r="DT643" s="4"/>
      <c r="DU643" s="4"/>
      <c r="DV643" s="4"/>
      <c r="DW643" s="4"/>
      <c r="DX643" s="4"/>
      <c r="DY643" s="4"/>
      <c r="DZ643" s="4"/>
      <c r="EA643" s="4"/>
      <c r="EB643" s="4"/>
      <c r="EC643" s="4"/>
      <c r="ED643" s="4"/>
      <c r="EE643" s="4"/>
      <c r="EF643" s="4"/>
      <c r="EG643" s="4"/>
      <c r="EH643" s="4"/>
      <c r="EI643" s="4"/>
      <c r="EJ643" s="4"/>
      <c r="EK643" s="4"/>
      <c r="EL643" s="4"/>
      <c r="EM643" s="4"/>
      <c r="EN643" s="4"/>
      <c r="EO643" s="4"/>
      <c r="EP643" s="4"/>
      <c r="EQ643" s="4"/>
      <c r="ER643" s="4"/>
      <c r="ES643" s="4"/>
      <c r="ET643" s="4"/>
      <c r="EU643" s="4"/>
      <c r="EV643" s="4"/>
      <c r="EW643" s="4"/>
      <c r="EX643" s="4"/>
      <c r="EY643" s="4"/>
      <c r="EZ643" s="4"/>
      <c r="FA643" s="4"/>
      <c r="FB643" s="4"/>
      <c r="FC643" s="4"/>
    </row>
    <row r="644" spans="1:159" ht="15" customHeight="1">
      <c r="A644" s="6">
        <v>8</v>
      </c>
      <c r="B644" s="41" t="str">
        <f>VLOOKUP(Ruimtestaat[[#This Row],[Code]],Locaties[[Code]:[Locatie]],2,FALSE)</f>
        <v>Het Heerenlanden</v>
      </c>
      <c r="C644" s="41" t="str">
        <f>VLOOKUP(Ruimtestaat[[#This Row],[Code]],Locaties[#All],3,FALSE)</f>
        <v>Eksterlaan 48</v>
      </c>
      <c r="D644" s="41" t="str">
        <f>VLOOKUP(Ruimtestaat[[#This Row],[Code]],Locaties[#All],4,FALSE)</f>
        <v>Leerdam</v>
      </c>
      <c r="E644" s="42" t="s">
        <v>558</v>
      </c>
      <c r="F644" s="6" t="s">
        <v>279</v>
      </c>
      <c r="G644" s="126" t="s">
        <v>598</v>
      </c>
      <c r="H644" s="42" t="s">
        <v>276</v>
      </c>
      <c r="I644" s="6">
        <v>16</v>
      </c>
      <c r="J644" s="42" t="str">
        <f>VLOOKUP(Ruimtestaat[[#This Row],[Ruimte code]],Ruimtegroepen[[#All],[Code]:[Ruimte omschrijving]],2,FALSE)</f>
        <v>Leslokalen</v>
      </c>
      <c r="K644" s="6" t="s">
        <v>18</v>
      </c>
      <c r="L644" s="6" t="s">
        <v>124</v>
      </c>
      <c r="M644" s="124">
        <v>61.8</v>
      </c>
      <c r="N644" s="125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  <c r="BO644" s="4"/>
      <c r="BP644" s="4"/>
      <c r="BQ644" s="4"/>
      <c r="BR644" s="4"/>
      <c r="BS644" s="4"/>
      <c r="BT644" s="4"/>
      <c r="BU644" s="4"/>
      <c r="BV644" s="4"/>
      <c r="BW644" s="4"/>
      <c r="BX644" s="4"/>
      <c r="BY644" s="4"/>
      <c r="BZ644" s="4"/>
      <c r="CA644" s="4"/>
      <c r="CB644" s="4"/>
      <c r="CC644" s="4"/>
      <c r="CD644" s="4"/>
      <c r="CE644" s="4"/>
      <c r="CF644" s="4"/>
      <c r="CG644" s="4"/>
      <c r="CH644" s="4"/>
      <c r="CI644" s="4"/>
      <c r="CJ644" s="4"/>
      <c r="CK644" s="4"/>
      <c r="CL644" s="4"/>
      <c r="CM644" s="4"/>
      <c r="CN644" s="4"/>
      <c r="CO644" s="4"/>
      <c r="CP644" s="4"/>
      <c r="CQ644" s="4"/>
      <c r="CR644" s="4"/>
      <c r="CS644" s="4"/>
      <c r="CT644" s="4"/>
      <c r="CU644" s="4"/>
      <c r="CV644" s="4"/>
      <c r="CW644" s="4"/>
      <c r="CX644" s="4"/>
      <c r="CY644" s="4"/>
      <c r="CZ644" s="4"/>
      <c r="DA644" s="4"/>
      <c r="DB644" s="4"/>
      <c r="DC644" s="4"/>
      <c r="DD644" s="4"/>
      <c r="DE644" s="4"/>
      <c r="DF644" s="4"/>
      <c r="DG644" s="4"/>
      <c r="DH644" s="4"/>
      <c r="DI644" s="4"/>
      <c r="DJ644" s="4"/>
      <c r="DK644" s="4"/>
      <c r="DL644" s="4"/>
      <c r="DM644" s="4"/>
      <c r="DN644" s="4"/>
      <c r="DO644" s="4"/>
      <c r="DP644" s="4"/>
      <c r="DQ644" s="4"/>
      <c r="DR644" s="4"/>
      <c r="DS644" s="4"/>
      <c r="DT644" s="4"/>
      <c r="DU644" s="4"/>
      <c r="DV644" s="4"/>
      <c r="DW644" s="4"/>
      <c r="DX644" s="4"/>
      <c r="DY644" s="4"/>
      <c r="DZ644" s="4"/>
      <c r="EA644" s="4"/>
      <c r="EB644" s="4"/>
      <c r="EC644" s="4"/>
      <c r="ED644" s="4"/>
      <c r="EE644" s="4"/>
      <c r="EF644" s="4"/>
      <c r="EG644" s="4"/>
      <c r="EH644" s="4"/>
      <c r="EI644" s="4"/>
      <c r="EJ644" s="4"/>
      <c r="EK644" s="4"/>
      <c r="EL644" s="4"/>
      <c r="EM644" s="4"/>
      <c r="EN644" s="4"/>
      <c r="EO644" s="4"/>
      <c r="EP644" s="4"/>
      <c r="EQ644" s="4"/>
      <c r="ER644" s="4"/>
      <c r="ES644" s="4"/>
      <c r="ET644" s="4"/>
      <c r="EU644" s="4"/>
      <c r="EV644" s="4"/>
      <c r="EW644" s="4"/>
      <c r="EX644" s="4"/>
      <c r="EY644" s="4"/>
      <c r="EZ644" s="4"/>
      <c r="FA644" s="4"/>
      <c r="FB644" s="4"/>
      <c r="FC644" s="4"/>
    </row>
    <row r="645" spans="1:159" ht="15" customHeight="1">
      <c r="A645" s="6">
        <v>8</v>
      </c>
      <c r="B645" s="41" t="str">
        <f>VLOOKUP(Ruimtestaat[[#This Row],[Code]],Locaties[[Code]:[Locatie]],2,FALSE)</f>
        <v>Het Heerenlanden</v>
      </c>
      <c r="C645" s="41" t="str">
        <f>VLOOKUP(Ruimtestaat[[#This Row],[Code]],Locaties[#All],3,FALSE)</f>
        <v>Eksterlaan 48</v>
      </c>
      <c r="D645" s="41" t="str">
        <f>VLOOKUP(Ruimtestaat[[#This Row],[Code]],Locaties[#All],4,FALSE)</f>
        <v>Leerdam</v>
      </c>
      <c r="E645" s="42" t="s">
        <v>558</v>
      </c>
      <c r="F645" s="6" t="s">
        <v>279</v>
      </c>
      <c r="G645" s="126" t="s">
        <v>599</v>
      </c>
      <c r="H645" s="42" t="s">
        <v>276</v>
      </c>
      <c r="I645" s="6">
        <v>16</v>
      </c>
      <c r="J645" s="42" t="str">
        <f>VLOOKUP(Ruimtestaat[[#This Row],[Ruimte code]],Ruimtegroepen[[#All],[Code]:[Ruimte omschrijving]],2,FALSE)</f>
        <v>Leslokalen</v>
      </c>
      <c r="K645" s="6" t="s">
        <v>18</v>
      </c>
      <c r="L645" s="6" t="s">
        <v>124</v>
      </c>
      <c r="M645" s="124">
        <v>53.7</v>
      </c>
      <c r="N645" s="125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  <c r="BO645" s="4"/>
      <c r="BP645" s="4"/>
      <c r="BQ645" s="4"/>
      <c r="BR645" s="4"/>
      <c r="BS645" s="4"/>
      <c r="BT645" s="4"/>
      <c r="BU645" s="4"/>
      <c r="BV645" s="4"/>
      <c r="BW645" s="4"/>
      <c r="BX645" s="4"/>
      <c r="BY645" s="4"/>
      <c r="BZ645" s="4"/>
      <c r="CA645" s="4"/>
      <c r="CB645" s="4"/>
      <c r="CC645" s="4"/>
      <c r="CD645" s="4"/>
      <c r="CE645" s="4"/>
      <c r="CF645" s="4"/>
      <c r="CG645" s="4"/>
      <c r="CH645" s="4"/>
      <c r="CI645" s="4"/>
      <c r="CJ645" s="4"/>
      <c r="CK645" s="4"/>
      <c r="CL645" s="4"/>
      <c r="CM645" s="4"/>
      <c r="CN645" s="4"/>
      <c r="CO645" s="4"/>
      <c r="CP645" s="4"/>
      <c r="CQ645" s="4"/>
      <c r="CR645" s="4"/>
      <c r="CS645" s="4"/>
      <c r="CT645" s="4"/>
      <c r="CU645" s="4"/>
      <c r="CV645" s="4"/>
      <c r="CW645" s="4"/>
      <c r="CX645" s="4"/>
      <c r="CY645" s="4"/>
      <c r="CZ645" s="4"/>
      <c r="DA645" s="4"/>
      <c r="DB645" s="4"/>
      <c r="DC645" s="4"/>
      <c r="DD645" s="4"/>
      <c r="DE645" s="4"/>
      <c r="DF645" s="4"/>
      <c r="DG645" s="4"/>
      <c r="DH645" s="4"/>
      <c r="DI645" s="4"/>
      <c r="DJ645" s="4"/>
      <c r="DK645" s="4"/>
      <c r="DL645" s="4"/>
      <c r="DM645" s="4"/>
      <c r="DN645" s="4"/>
      <c r="DO645" s="4"/>
      <c r="DP645" s="4"/>
      <c r="DQ645" s="4"/>
      <c r="DR645" s="4"/>
      <c r="DS645" s="4"/>
      <c r="DT645" s="4"/>
      <c r="DU645" s="4"/>
      <c r="DV645" s="4"/>
      <c r="DW645" s="4"/>
      <c r="DX645" s="4"/>
      <c r="DY645" s="4"/>
      <c r="DZ645" s="4"/>
      <c r="EA645" s="4"/>
      <c r="EB645" s="4"/>
      <c r="EC645" s="4"/>
      <c r="ED645" s="4"/>
      <c r="EE645" s="4"/>
      <c r="EF645" s="4"/>
      <c r="EG645" s="4"/>
      <c r="EH645" s="4"/>
      <c r="EI645" s="4"/>
      <c r="EJ645" s="4"/>
      <c r="EK645" s="4"/>
      <c r="EL645" s="4"/>
      <c r="EM645" s="4"/>
      <c r="EN645" s="4"/>
      <c r="EO645" s="4"/>
      <c r="EP645" s="4"/>
      <c r="EQ645" s="4"/>
      <c r="ER645" s="4"/>
      <c r="ES645" s="4"/>
      <c r="ET645" s="4"/>
      <c r="EU645" s="4"/>
      <c r="EV645" s="4"/>
      <c r="EW645" s="4"/>
      <c r="EX645" s="4"/>
      <c r="EY645" s="4"/>
      <c r="EZ645" s="4"/>
      <c r="FA645" s="4"/>
      <c r="FB645" s="4"/>
      <c r="FC645" s="4"/>
    </row>
    <row r="646" spans="1:159" ht="15" customHeight="1">
      <c r="A646" s="6">
        <v>8</v>
      </c>
      <c r="B646" s="41" t="str">
        <f>VLOOKUP(Ruimtestaat[[#This Row],[Code]],Locaties[[Code]:[Locatie]],2,FALSE)</f>
        <v>Het Heerenlanden</v>
      </c>
      <c r="C646" s="41" t="str">
        <f>VLOOKUP(Ruimtestaat[[#This Row],[Code]],Locaties[#All],3,FALSE)</f>
        <v>Eksterlaan 48</v>
      </c>
      <c r="D646" s="41" t="str">
        <f>VLOOKUP(Ruimtestaat[[#This Row],[Code]],Locaties[#All],4,FALSE)</f>
        <v>Leerdam</v>
      </c>
      <c r="E646" s="42" t="s">
        <v>558</v>
      </c>
      <c r="F646" s="6" t="s">
        <v>279</v>
      </c>
      <c r="G646" s="126">
        <v>18</v>
      </c>
      <c r="H646" s="42" t="s">
        <v>302</v>
      </c>
      <c r="I646" s="6">
        <v>1</v>
      </c>
      <c r="J646" s="42" t="str">
        <f>VLOOKUP(Ruimtestaat[[#This Row],[Ruimte code]],Ruimtegroepen[[#All],[Code]:[Ruimte omschrijving]],2,FALSE)</f>
        <v>Magazijnen/bergingen</v>
      </c>
      <c r="L646" s="6"/>
      <c r="M646" s="124"/>
      <c r="N646" s="124">
        <v>14.8</v>
      </c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  <c r="BO646" s="4"/>
      <c r="BP646" s="4"/>
      <c r="BQ646" s="4"/>
      <c r="BR646" s="4"/>
      <c r="BS646" s="4"/>
      <c r="BT646" s="4"/>
      <c r="BU646" s="4"/>
      <c r="BV646" s="4"/>
      <c r="BW646" s="4"/>
      <c r="BX646" s="4"/>
      <c r="BY646" s="4"/>
      <c r="BZ646" s="4"/>
      <c r="CA646" s="4"/>
      <c r="CB646" s="4"/>
      <c r="CC646" s="4"/>
      <c r="CD646" s="4"/>
      <c r="CE646" s="4"/>
      <c r="CF646" s="4"/>
      <c r="CG646" s="4"/>
      <c r="CH646" s="4"/>
      <c r="CI646" s="4"/>
      <c r="CJ646" s="4"/>
      <c r="CK646" s="4"/>
      <c r="CL646" s="4"/>
      <c r="CM646" s="4"/>
      <c r="CN646" s="4"/>
      <c r="CO646" s="4"/>
      <c r="CP646" s="4"/>
      <c r="CQ646" s="4"/>
      <c r="CR646" s="4"/>
      <c r="CS646" s="4"/>
      <c r="CT646" s="4"/>
      <c r="CU646" s="4"/>
      <c r="CV646" s="4"/>
      <c r="CW646" s="4"/>
      <c r="CX646" s="4"/>
      <c r="CY646" s="4"/>
      <c r="CZ646" s="4"/>
      <c r="DA646" s="4"/>
      <c r="DB646" s="4"/>
      <c r="DC646" s="4"/>
      <c r="DD646" s="4"/>
      <c r="DE646" s="4"/>
      <c r="DF646" s="4"/>
      <c r="DG646" s="4"/>
      <c r="DH646" s="4"/>
      <c r="DI646" s="4"/>
      <c r="DJ646" s="4"/>
      <c r="DK646" s="4"/>
      <c r="DL646" s="4"/>
      <c r="DM646" s="4"/>
      <c r="DN646" s="4"/>
      <c r="DO646" s="4"/>
      <c r="DP646" s="4"/>
      <c r="DQ646" s="4"/>
      <c r="DR646" s="4"/>
      <c r="DS646" s="4"/>
      <c r="DT646" s="4"/>
      <c r="DU646" s="4"/>
      <c r="DV646" s="4"/>
      <c r="DW646" s="4"/>
      <c r="DX646" s="4"/>
      <c r="DY646" s="4"/>
      <c r="DZ646" s="4"/>
      <c r="EA646" s="4"/>
      <c r="EB646" s="4"/>
      <c r="EC646" s="4"/>
      <c r="ED646" s="4"/>
      <c r="EE646" s="4"/>
      <c r="EF646" s="4"/>
      <c r="EG646" s="4"/>
      <c r="EH646" s="4"/>
      <c r="EI646" s="4"/>
      <c r="EJ646" s="4"/>
      <c r="EK646" s="4"/>
      <c r="EL646" s="4"/>
      <c r="EM646" s="4"/>
      <c r="EN646" s="4"/>
      <c r="EO646" s="4"/>
      <c r="EP646" s="4"/>
      <c r="EQ646" s="4"/>
      <c r="ER646" s="4"/>
      <c r="ES646" s="4"/>
      <c r="ET646" s="4"/>
      <c r="EU646" s="4"/>
      <c r="EV646" s="4"/>
      <c r="EW646" s="4"/>
      <c r="EX646" s="4"/>
      <c r="EY646" s="4"/>
      <c r="EZ646" s="4"/>
      <c r="FA646" s="4"/>
      <c r="FB646" s="4"/>
      <c r="FC646" s="4"/>
    </row>
    <row r="647" spans="1:159" ht="15" customHeight="1">
      <c r="A647" s="6">
        <v>8</v>
      </c>
      <c r="B647" s="41" t="str">
        <f>VLOOKUP(Ruimtestaat[[#This Row],[Code]],Locaties[[Code]:[Locatie]],2,FALSE)</f>
        <v>Het Heerenlanden</v>
      </c>
      <c r="C647" s="41" t="str">
        <f>VLOOKUP(Ruimtestaat[[#This Row],[Code]],Locaties[#All],3,FALSE)</f>
        <v>Eksterlaan 48</v>
      </c>
      <c r="D647" s="41" t="str">
        <f>VLOOKUP(Ruimtestaat[[#This Row],[Code]],Locaties[#All],4,FALSE)</f>
        <v>Leerdam</v>
      </c>
      <c r="E647" s="42" t="s">
        <v>558</v>
      </c>
      <c r="F647" s="6" t="s">
        <v>279</v>
      </c>
      <c r="G647" s="126">
        <v>20</v>
      </c>
      <c r="H647" s="42" t="s">
        <v>294</v>
      </c>
      <c r="I647" s="6">
        <v>5</v>
      </c>
      <c r="J647" s="42" t="str">
        <f>VLOOKUP(Ruimtestaat[[#This Row],[Ruimte code]],Ruimtegroepen[[#All],[Code]:[Ruimte omschrijving]],2,FALSE)</f>
        <v>Sanitair</v>
      </c>
      <c r="K647" s="6" t="s">
        <v>19</v>
      </c>
      <c r="L647" s="6" t="s">
        <v>28</v>
      </c>
      <c r="M647" s="124">
        <v>9.8000000000000007</v>
      </c>
      <c r="N647" s="125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  <c r="BO647" s="4"/>
      <c r="BP647" s="4"/>
      <c r="BQ647" s="4"/>
      <c r="BR647" s="4"/>
      <c r="BS647" s="4"/>
      <c r="BT647" s="4"/>
      <c r="BU647" s="4"/>
      <c r="BV647" s="4"/>
      <c r="BW647" s="4"/>
      <c r="BX647" s="4"/>
      <c r="BY647" s="4"/>
      <c r="BZ647" s="4"/>
      <c r="CA647" s="4"/>
      <c r="CB647" s="4"/>
      <c r="CC647" s="4"/>
      <c r="CD647" s="4"/>
      <c r="CE647" s="4"/>
      <c r="CF647" s="4"/>
      <c r="CG647" s="4"/>
      <c r="CH647" s="4"/>
      <c r="CI647" s="4"/>
      <c r="CJ647" s="4"/>
      <c r="CK647" s="4"/>
      <c r="CL647" s="4"/>
      <c r="CM647" s="4"/>
      <c r="CN647" s="4"/>
      <c r="CO647" s="4"/>
      <c r="CP647" s="4"/>
      <c r="CQ647" s="4"/>
      <c r="CR647" s="4"/>
      <c r="CS647" s="4"/>
      <c r="CT647" s="4"/>
      <c r="CU647" s="4"/>
      <c r="CV647" s="4"/>
      <c r="CW647" s="4"/>
      <c r="CX647" s="4"/>
      <c r="CY647" s="4"/>
      <c r="CZ647" s="4"/>
      <c r="DA647" s="4"/>
      <c r="DB647" s="4"/>
      <c r="DC647" s="4"/>
      <c r="DD647" s="4"/>
      <c r="DE647" s="4"/>
      <c r="DF647" s="4"/>
      <c r="DG647" s="4"/>
      <c r="DH647" s="4"/>
      <c r="DI647" s="4"/>
      <c r="DJ647" s="4"/>
      <c r="DK647" s="4"/>
      <c r="DL647" s="4"/>
      <c r="DM647" s="4"/>
      <c r="DN647" s="4"/>
      <c r="DO647" s="4"/>
      <c r="DP647" s="4"/>
      <c r="DQ647" s="4"/>
      <c r="DR647" s="4"/>
      <c r="DS647" s="4"/>
      <c r="DT647" s="4"/>
      <c r="DU647" s="4"/>
      <c r="DV647" s="4"/>
      <c r="DW647" s="4"/>
      <c r="DX647" s="4"/>
      <c r="DY647" s="4"/>
      <c r="DZ647" s="4"/>
      <c r="EA647" s="4"/>
      <c r="EB647" s="4"/>
      <c r="EC647" s="4"/>
      <c r="ED647" s="4"/>
      <c r="EE647" s="4"/>
      <c r="EF647" s="4"/>
      <c r="EG647" s="4"/>
      <c r="EH647" s="4"/>
      <c r="EI647" s="4"/>
      <c r="EJ647" s="4"/>
      <c r="EK647" s="4"/>
      <c r="EL647" s="4"/>
      <c r="EM647" s="4"/>
      <c r="EN647" s="4"/>
      <c r="EO647" s="4"/>
      <c r="EP647" s="4"/>
      <c r="EQ647" s="4"/>
      <c r="ER647" s="4"/>
      <c r="ES647" s="4"/>
      <c r="ET647" s="4"/>
      <c r="EU647" s="4"/>
      <c r="EV647" s="4"/>
      <c r="EW647" s="4"/>
      <c r="EX647" s="4"/>
      <c r="EY647" s="4"/>
      <c r="EZ647" s="4"/>
      <c r="FA647" s="4"/>
      <c r="FB647" s="4"/>
      <c r="FC647" s="4"/>
    </row>
    <row r="648" spans="1:159" ht="15" customHeight="1">
      <c r="A648" s="6">
        <v>8</v>
      </c>
      <c r="B648" s="41" t="str">
        <f>VLOOKUP(Ruimtestaat[[#This Row],[Code]],Locaties[[Code]:[Locatie]],2,FALSE)</f>
        <v>Het Heerenlanden</v>
      </c>
      <c r="C648" s="41" t="str">
        <f>VLOOKUP(Ruimtestaat[[#This Row],[Code]],Locaties[#All],3,FALSE)</f>
        <v>Eksterlaan 48</v>
      </c>
      <c r="D648" s="41" t="str">
        <f>VLOOKUP(Ruimtestaat[[#This Row],[Code]],Locaties[#All],4,FALSE)</f>
        <v>Leerdam</v>
      </c>
      <c r="E648" s="42" t="s">
        <v>558</v>
      </c>
      <c r="F648" s="6" t="s">
        <v>279</v>
      </c>
      <c r="G648" s="126">
        <v>21</v>
      </c>
      <c r="H648" s="42" t="s">
        <v>294</v>
      </c>
      <c r="I648" s="6">
        <v>5</v>
      </c>
      <c r="J648" s="42" t="str">
        <f>VLOOKUP(Ruimtestaat[[#This Row],[Ruimte code]],Ruimtegroepen[[#All],[Code]:[Ruimte omschrijving]],2,FALSE)</f>
        <v>Sanitair</v>
      </c>
      <c r="K648" s="6" t="s">
        <v>19</v>
      </c>
      <c r="L648" s="6" t="s">
        <v>28</v>
      </c>
      <c r="M648" s="124">
        <v>14</v>
      </c>
      <c r="N648" s="125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  <c r="BO648" s="4"/>
      <c r="BP648" s="4"/>
      <c r="BQ648" s="4"/>
      <c r="BR648" s="4"/>
      <c r="BS648" s="4"/>
      <c r="BT648" s="4"/>
      <c r="BU648" s="4"/>
      <c r="BV648" s="4"/>
      <c r="BW648" s="4"/>
      <c r="BX648" s="4"/>
      <c r="BY648" s="4"/>
      <c r="BZ648" s="4"/>
      <c r="CA648" s="4"/>
      <c r="CB648" s="4"/>
      <c r="CC648" s="4"/>
      <c r="CD648" s="4"/>
      <c r="CE648" s="4"/>
      <c r="CF648" s="4"/>
      <c r="CG648" s="4"/>
      <c r="CH648" s="4"/>
      <c r="CI648" s="4"/>
      <c r="CJ648" s="4"/>
      <c r="CK648" s="4"/>
      <c r="CL648" s="4"/>
      <c r="CM648" s="4"/>
      <c r="CN648" s="4"/>
      <c r="CO648" s="4"/>
      <c r="CP648" s="4"/>
      <c r="CQ648" s="4"/>
      <c r="CR648" s="4"/>
      <c r="CS648" s="4"/>
      <c r="CT648" s="4"/>
      <c r="CU648" s="4"/>
      <c r="CV648" s="4"/>
      <c r="CW648" s="4"/>
      <c r="CX648" s="4"/>
      <c r="CY648" s="4"/>
      <c r="CZ648" s="4"/>
      <c r="DA648" s="4"/>
      <c r="DB648" s="4"/>
      <c r="DC648" s="4"/>
      <c r="DD648" s="4"/>
      <c r="DE648" s="4"/>
      <c r="DF648" s="4"/>
      <c r="DG648" s="4"/>
      <c r="DH648" s="4"/>
      <c r="DI648" s="4"/>
      <c r="DJ648" s="4"/>
      <c r="DK648" s="4"/>
      <c r="DL648" s="4"/>
      <c r="DM648" s="4"/>
      <c r="DN648" s="4"/>
      <c r="DO648" s="4"/>
      <c r="DP648" s="4"/>
      <c r="DQ648" s="4"/>
      <c r="DR648" s="4"/>
      <c r="DS648" s="4"/>
      <c r="DT648" s="4"/>
      <c r="DU648" s="4"/>
      <c r="DV648" s="4"/>
      <c r="DW648" s="4"/>
      <c r="DX648" s="4"/>
      <c r="DY648" s="4"/>
      <c r="DZ648" s="4"/>
      <c r="EA648" s="4"/>
      <c r="EB648" s="4"/>
      <c r="EC648" s="4"/>
      <c r="ED648" s="4"/>
      <c r="EE648" s="4"/>
      <c r="EF648" s="4"/>
      <c r="EG648" s="4"/>
      <c r="EH648" s="4"/>
      <c r="EI648" s="4"/>
      <c r="EJ648" s="4"/>
      <c r="EK648" s="4"/>
      <c r="EL648" s="4"/>
      <c r="EM648" s="4"/>
      <c r="EN648" s="4"/>
      <c r="EO648" s="4"/>
      <c r="EP648" s="4"/>
      <c r="EQ648" s="4"/>
      <c r="ER648" s="4"/>
      <c r="ES648" s="4"/>
      <c r="ET648" s="4"/>
      <c r="EU648" s="4"/>
      <c r="EV648" s="4"/>
      <c r="EW648" s="4"/>
      <c r="EX648" s="4"/>
      <c r="EY648" s="4"/>
      <c r="EZ648" s="4"/>
      <c r="FA648" s="4"/>
      <c r="FB648" s="4"/>
      <c r="FC648" s="4"/>
    </row>
    <row r="649" spans="1:159" ht="15" customHeight="1">
      <c r="A649" s="6">
        <v>8</v>
      </c>
      <c r="B649" s="41" t="str">
        <f>VLOOKUP(Ruimtestaat[[#This Row],[Code]],Locaties[[Code]:[Locatie]],2,FALSE)</f>
        <v>Het Heerenlanden</v>
      </c>
      <c r="C649" s="41" t="str">
        <f>VLOOKUP(Ruimtestaat[[#This Row],[Code]],Locaties[#All],3,FALSE)</f>
        <v>Eksterlaan 48</v>
      </c>
      <c r="D649" s="41" t="str">
        <f>VLOOKUP(Ruimtestaat[[#This Row],[Code]],Locaties[#All],4,FALSE)</f>
        <v>Leerdam</v>
      </c>
      <c r="E649" s="42" t="s">
        <v>558</v>
      </c>
      <c r="F649" s="6" t="s">
        <v>279</v>
      </c>
      <c r="G649" s="126">
        <v>22</v>
      </c>
      <c r="H649" s="42" t="s">
        <v>601</v>
      </c>
      <c r="I649" s="6">
        <v>20</v>
      </c>
      <c r="J649" s="42" t="str">
        <f>VLOOKUP(Ruimtestaat[[#This Row],[Ruimte code]],Ruimtegroepen[[#All],[Code]:[Ruimte omschrijving]],2,FALSE)</f>
        <v>Niet in Onderhoud</v>
      </c>
      <c r="L649" s="6"/>
      <c r="M649" s="124"/>
      <c r="N649" s="124">
        <v>4.0999999999999996</v>
      </c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  <c r="BO649" s="4"/>
      <c r="BP649" s="4"/>
      <c r="BQ649" s="4"/>
      <c r="BR649" s="4"/>
      <c r="BS649" s="4"/>
      <c r="BT649" s="4"/>
      <c r="BU649" s="4"/>
      <c r="BV649" s="4"/>
      <c r="BW649" s="4"/>
      <c r="BX649" s="4"/>
      <c r="BY649" s="4"/>
      <c r="BZ649" s="4"/>
      <c r="CA649" s="4"/>
      <c r="CB649" s="4"/>
      <c r="CC649" s="4"/>
      <c r="CD649" s="4"/>
      <c r="CE649" s="4"/>
      <c r="CF649" s="4"/>
      <c r="CG649" s="4"/>
      <c r="CH649" s="4"/>
      <c r="CI649" s="4"/>
      <c r="CJ649" s="4"/>
      <c r="CK649" s="4"/>
      <c r="CL649" s="4"/>
      <c r="CM649" s="4"/>
      <c r="CN649" s="4"/>
      <c r="CO649" s="4"/>
      <c r="CP649" s="4"/>
      <c r="CQ649" s="4"/>
      <c r="CR649" s="4"/>
      <c r="CS649" s="4"/>
      <c r="CT649" s="4"/>
      <c r="CU649" s="4"/>
      <c r="CV649" s="4"/>
      <c r="CW649" s="4"/>
      <c r="CX649" s="4"/>
      <c r="CY649" s="4"/>
      <c r="CZ649" s="4"/>
      <c r="DA649" s="4"/>
      <c r="DB649" s="4"/>
      <c r="DC649" s="4"/>
      <c r="DD649" s="4"/>
      <c r="DE649" s="4"/>
      <c r="DF649" s="4"/>
      <c r="DG649" s="4"/>
      <c r="DH649" s="4"/>
      <c r="DI649" s="4"/>
      <c r="DJ649" s="4"/>
      <c r="DK649" s="4"/>
      <c r="DL649" s="4"/>
      <c r="DM649" s="4"/>
      <c r="DN649" s="4"/>
      <c r="DO649" s="4"/>
      <c r="DP649" s="4"/>
      <c r="DQ649" s="4"/>
      <c r="DR649" s="4"/>
      <c r="DS649" s="4"/>
      <c r="DT649" s="4"/>
      <c r="DU649" s="4"/>
      <c r="DV649" s="4"/>
      <c r="DW649" s="4"/>
      <c r="DX649" s="4"/>
      <c r="DY649" s="4"/>
      <c r="DZ649" s="4"/>
      <c r="EA649" s="4"/>
      <c r="EB649" s="4"/>
      <c r="EC649" s="4"/>
      <c r="ED649" s="4"/>
      <c r="EE649" s="4"/>
      <c r="EF649" s="4"/>
      <c r="EG649" s="4"/>
      <c r="EH649" s="4"/>
      <c r="EI649" s="4"/>
      <c r="EJ649" s="4"/>
      <c r="EK649" s="4"/>
      <c r="EL649" s="4"/>
      <c r="EM649" s="4"/>
      <c r="EN649" s="4"/>
      <c r="EO649" s="4"/>
      <c r="EP649" s="4"/>
      <c r="EQ649" s="4"/>
      <c r="ER649" s="4"/>
      <c r="ES649" s="4"/>
      <c r="ET649" s="4"/>
      <c r="EU649" s="4"/>
      <c r="EV649" s="4"/>
      <c r="EW649" s="4"/>
      <c r="EX649" s="4"/>
      <c r="EY649" s="4"/>
      <c r="EZ649" s="4"/>
      <c r="FA649" s="4"/>
      <c r="FB649" s="4"/>
      <c r="FC649" s="4"/>
    </row>
    <row r="650" spans="1:159" ht="15" customHeight="1">
      <c r="A650" s="6">
        <v>8</v>
      </c>
      <c r="B650" s="41" t="str">
        <f>VLOOKUP(Ruimtestaat[[#This Row],[Code]],Locaties[[Code]:[Locatie]],2,FALSE)</f>
        <v>Het Heerenlanden</v>
      </c>
      <c r="C650" s="41" t="str">
        <f>VLOOKUP(Ruimtestaat[[#This Row],[Code]],Locaties[#All],3,FALSE)</f>
        <v>Eksterlaan 48</v>
      </c>
      <c r="D650" s="41" t="str">
        <f>VLOOKUP(Ruimtestaat[[#This Row],[Code]],Locaties[#All],4,FALSE)</f>
        <v>Leerdam</v>
      </c>
      <c r="E650" s="42" t="s">
        <v>558</v>
      </c>
      <c r="F650" s="6" t="s">
        <v>279</v>
      </c>
      <c r="G650" s="126">
        <v>23</v>
      </c>
      <c r="H650" s="42" t="s">
        <v>602</v>
      </c>
      <c r="I650" s="6">
        <v>20</v>
      </c>
      <c r="J650" s="42" t="str">
        <f>VLOOKUP(Ruimtestaat[[#This Row],[Ruimte code]],Ruimtegroepen[[#All],[Code]:[Ruimte omschrijving]],2,FALSE)</f>
        <v>Niet in Onderhoud</v>
      </c>
      <c r="L650" s="6"/>
      <c r="M650" s="124"/>
      <c r="N650" s="124">
        <v>5.0999999999999996</v>
      </c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  <c r="BO650" s="4"/>
      <c r="BP650" s="4"/>
      <c r="BQ650" s="4"/>
      <c r="BR650" s="4"/>
      <c r="BS650" s="4"/>
      <c r="BT650" s="4"/>
      <c r="BU650" s="4"/>
      <c r="BV650" s="4"/>
      <c r="BW650" s="4"/>
      <c r="BX650" s="4"/>
      <c r="BY650" s="4"/>
      <c r="BZ650" s="4"/>
      <c r="CA650" s="4"/>
      <c r="CB650" s="4"/>
      <c r="CC650" s="4"/>
      <c r="CD650" s="4"/>
      <c r="CE650" s="4"/>
      <c r="CF650" s="4"/>
      <c r="CG650" s="4"/>
      <c r="CH650" s="4"/>
      <c r="CI650" s="4"/>
      <c r="CJ650" s="4"/>
      <c r="CK650" s="4"/>
      <c r="CL650" s="4"/>
      <c r="CM650" s="4"/>
      <c r="CN650" s="4"/>
      <c r="CO650" s="4"/>
      <c r="CP650" s="4"/>
      <c r="CQ650" s="4"/>
      <c r="CR650" s="4"/>
      <c r="CS650" s="4"/>
      <c r="CT650" s="4"/>
      <c r="CU650" s="4"/>
      <c r="CV650" s="4"/>
      <c r="CW650" s="4"/>
      <c r="CX650" s="4"/>
      <c r="CY650" s="4"/>
      <c r="CZ650" s="4"/>
      <c r="DA650" s="4"/>
      <c r="DB650" s="4"/>
      <c r="DC650" s="4"/>
      <c r="DD650" s="4"/>
      <c r="DE650" s="4"/>
      <c r="DF650" s="4"/>
      <c r="DG650" s="4"/>
      <c r="DH650" s="4"/>
      <c r="DI650" s="4"/>
      <c r="DJ650" s="4"/>
      <c r="DK650" s="4"/>
      <c r="DL650" s="4"/>
      <c r="DM650" s="4"/>
      <c r="DN650" s="4"/>
      <c r="DO650" s="4"/>
      <c r="DP650" s="4"/>
      <c r="DQ650" s="4"/>
      <c r="DR650" s="4"/>
      <c r="DS650" s="4"/>
      <c r="DT650" s="4"/>
      <c r="DU650" s="4"/>
      <c r="DV650" s="4"/>
      <c r="DW650" s="4"/>
      <c r="DX650" s="4"/>
      <c r="DY650" s="4"/>
      <c r="DZ650" s="4"/>
      <c r="EA650" s="4"/>
      <c r="EB650" s="4"/>
      <c r="EC650" s="4"/>
      <c r="ED650" s="4"/>
      <c r="EE650" s="4"/>
      <c r="EF650" s="4"/>
      <c r="EG650" s="4"/>
      <c r="EH650" s="4"/>
      <c r="EI650" s="4"/>
      <c r="EJ650" s="4"/>
      <c r="EK650" s="4"/>
      <c r="EL650" s="4"/>
      <c r="EM650" s="4"/>
      <c r="EN650" s="4"/>
      <c r="EO650" s="4"/>
      <c r="EP650" s="4"/>
      <c r="EQ650" s="4"/>
      <c r="ER650" s="4"/>
      <c r="ES650" s="4"/>
      <c r="ET650" s="4"/>
      <c r="EU650" s="4"/>
      <c r="EV650" s="4"/>
      <c r="EW650" s="4"/>
      <c r="EX650" s="4"/>
      <c r="EY650" s="4"/>
      <c r="EZ650" s="4"/>
      <c r="FA650" s="4"/>
      <c r="FB650" s="4"/>
      <c r="FC650" s="4"/>
    </row>
    <row r="651" spans="1:159" ht="15" customHeight="1">
      <c r="A651" s="6">
        <v>8</v>
      </c>
      <c r="B651" s="41" t="str">
        <f>VLOOKUP(Ruimtestaat[[#This Row],[Code]],Locaties[[Code]:[Locatie]],2,FALSE)</f>
        <v>Het Heerenlanden</v>
      </c>
      <c r="C651" s="41" t="str">
        <f>VLOOKUP(Ruimtestaat[[#This Row],[Code]],Locaties[#All],3,FALSE)</f>
        <v>Eksterlaan 48</v>
      </c>
      <c r="D651" s="41" t="str">
        <f>VLOOKUP(Ruimtestaat[[#This Row],[Code]],Locaties[#All],4,FALSE)</f>
        <v>Leerdam</v>
      </c>
      <c r="E651" s="42" t="s">
        <v>564</v>
      </c>
      <c r="F651" s="6" t="s">
        <v>279</v>
      </c>
      <c r="G651" s="126">
        <v>1</v>
      </c>
      <c r="H651" s="42" t="s">
        <v>128</v>
      </c>
      <c r="I651" s="6">
        <v>6</v>
      </c>
      <c r="J651" s="42" t="str">
        <f>VLOOKUP(Ruimtestaat[[#This Row],[Ruimte code]],Ruimtegroepen[[#All],[Code]:[Ruimte omschrijving]],2,FALSE)</f>
        <v>Gangen/hallen</v>
      </c>
      <c r="K651" s="6" t="s">
        <v>18</v>
      </c>
      <c r="L651" s="6" t="s">
        <v>124</v>
      </c>
      <c r="M651" s="124">
        <v>91.6</v>
      </c>
      <c r="N651" s="125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  <c r="BO651" s="4"/>
      <c r="BP651" s="4"/>
      <c r="BQ651" s="4"/>
      <c r="BR651" s="4"/>
      <c r="BS651" s="4"/>
      <c r="BT651" s="4"/>
      <c r="BU651" s="4"/>
      <c r="BV651" s="4"/>
      <c r="BW651" s="4"/>
      <c r="BX651" s="4"/>
      <c r="BY651" s="4"/>
      <c r="BZ651" s="4"/>
      <c r="CA651" s="4"/>
      <c r="CB651" s="4"/>
      <c r="CC651" s="4"/>
      <c r="CD651" s="4"/>
      <c r="CE651" s="4"/>
      <c r="CF651" s="4"/>
      <c r="CG651" s="4"/>
      <c r="CH651" s="4"/>
      <c r="CI651" s="4"/>
      <c r="CJ651" s="4"/>
      <c r="CK651" s="4"/>
      <c r="CL651" s="4"/>
      <c r="CM651" s="4"/>
      <c r="CN651" s="4"/>
      <c r="CO651" s="4"/>
      <c r="CP651" s="4"/>
      <c r="CQ651" s="4"/>
      <c r="CR651" s="4"/>
      <c r="CS651" s="4"/>
      <c r="CT651" s="4"/>
      <c r="CU651" s="4"/>
      <c r="CV651" s="4"/>
      <c r="CW651" s="4"/>
      <c r="CX651" s="4"/>
      <c r="CY651" s="4"/>
      <c r="CZ651" s="4"/>
      <c r="DA651" s="4"/>
      <c r="DB651" s="4"/>
      <c r="DC651" s="4"/>
      <c r="DD651" s="4"/>
      <c r="DE651" s="4"/>
      <c r="DF651" s="4"/>
      <c r="DG651" s="4"/>
      <c r="DH651" s="4"/>
      <c r="DI651" s="4"/>
      <c r="DJ651" s="4"/>
      <c r="DK651" s="4"/>
      <c r="DL651" s="4"/>
      <c r="DM651" s="4"/>
      <c r="DN651" s="4"/>
      <c r="DO651" s="4"/>
      <c r="DP651" s="4"/>
      <c r="DQ651" s="4"/>
      <c r="DR651" s="4"/>
      <c r="DS651" s="4"/>
      <c r="DT651" s="4"/>
      <c r="DU651" s="4"/>
      <c r="DV651" s="4"/>
      <c r="DW651" s="4"/>
      <c r="DX651" s="4"/>
      <c r="DY651" s="4"/>
      <c r="DZ651" s="4"/>
      <c r="EA651" s="4"/>
      <c r="EB651" s="4"/>
      <c r="EC651" s="4"/>
      <c r="ED651" s="4"/>
      <c r="EE651" s="4"/>
      <c r="EF651" s="4"/>
      <c r="EG651" s="4"/>
      <c r="EH651" s="4"/>
      <c r="EI651" s="4"/>
      <c r="EJ651" s="4"/>
      <c r="EK651" s="4"/>
      <c r="EL651" s="4"/>
      <c r="EM651" s="4"/>
      <c r="EN651" s="4"/>
      <c r="EO651" s="4"/>
      <c r="EP651" s="4"/>
      <c r="EQ651" s="4"/>
      <c r="ER651" s="4"/>
      <c r="ES651" s="4"/>
      <c r="ET651" s="4"/>
      <c r="EU651" s="4"/>
      <c r="EV651" s="4"/>
      <c r="EW651" s="4"/>
      <c r="EX651" s="4"/>
      <c r="EY651" s="4"/>
      <c r="EZ651" s="4"/>
      <c r="FA651" s="4"/>
      <c r="FB651" s="4"/>
      <c r="FC651" s="4"/>
    </row>
    <row r="652" spans="1:159" ht="15" customHeight="1">
      <c r="A652" s="6">
        <v>8</v>
      </c>
      <c r="B652" s="41" t="str">
        <f>VLOOKUP(Ruimtestaat[[#This Row],[Code]],Locaties[[Code]:[Locatie]],2,FALSE)</f>
        <v>Het Heerenlanden</v>
      </c>
      <c r="C652" s="41" t="str">
        <f>VLOOKUP(Ruimtestaat[[#This Row],[Code]],Locaties[#All],3,FALSE)</f>
        <v>Eksterlaan 48</v>
      </c>
      <c r="D652" s="41" t="str">
        <f>VLOOKUP(Ruimtestaat[[#This Row],[Code]],Locaties[#All],4,FALSE)</f>
        <v>Leerdam</v>
      </c>
      <c r="E652" s="42" t="s">
        <v>564</v>
      </c>
      <c r="F652" s="6" t="s">
        <v>279</v>
      </c>
      <c r="G652" s="126">
        <v>4</v>
      </c>
      <c r="H652" s="42" t="s">
        <v>140</v>
      </c>
      <c r="I652" s="6">
        <v>10</v>
      </c>
      <c r="J652" s="42" t="str">
        <f>VLOOKUP(Ruimtestaat[[#This Row],[Ruimte code]],Ruimtegroepen[[#All],[Code]:[Ruimte omschrijving]],2,FALSE)</f>
        <v>Trappenhuizen/lift</v>
      </c>
      <c r="K652" s="6" t="s">
        <v>19</v>
      </c>
      <c r="L652" s="6" t="s">
        <v>28</v>
      </c>
      <c r="M652" s="124">
        <v>16.399999999999999</v>
      </c>
      <c r="N652" s="125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  <c r="BO652" s="4"/>
      <c r="BP652" s="4"/>
      <c r="BQ652" s="4"/>
      <c r="BR652" s="4"/>
      <c r="BS652" s="4"/>
      <c r="BT652" s="4"/>
      <c r="BU652" s="4"/>
      <c r="BV652" s="4"/>
      <c r="BW652" s="4"/>
      <c r="BX652" s="4"/>
      <c r="BY652" s="4"/>
      <c r="BZ652" s="4"/>
      <c r="CA652" s="4"/>
      <c r="CB652" s="4"/>
      <c r="CC652" s="4"/>
      <c r="CD652" s="4"/>
      <c r="CE652" s="4"/>
      <c r="CF652" s="4"/>
      <c r="CG652" s="4"/>
      <c r="CH652" s="4"/>
      <c r="CI652" s="4"/>
      <c r="CJ652" s="4"/>
      <c r="CK652" s="4"/>
      <c r="CL652" s="4"/>
      <c r="CM652" s="4"/>
      <c r="CN652" s="4"/>
      <c r="CO652" s="4"/>
      <c r="CP652" s="4"/>
      <c r="CQ652" s="4"/>
      <c r="CR652" s="4"/>
      <c r="CS652" s="4"/>
      <c r="CT652" s="4"/>
      <c r="CU652" s="4"/>
      <c r="CV652" s="4"/>
      <c r="CW652" s="4"/>
      <c r="CX652" s="4"/>
      <c r="CY652" s="4"/>
      <c r="CZ652" s="4"/>
      <c r="DA652" s="4"/>
      <c r="DB652" s="4"/>
      <c r="DC652" s="4"/>
      <c r="DD652" s="4"/>
      <c r="DE652" s="4"/>
      <c r="DF652" s="4"/>
      <c r="DG652" s="4"/>
      <c r="DH652" s="4"/>
      <c r="DI652" s="4"/>
      <c r="DJ652" s="4"/>
      <c r="DK652" s="4"/>
      <c r="DL652" s="4"/>
      <c r="DM652" s="4"/>
      <c r="DN652" s="4"/>
      <c r="DO652" s="4"/>
      <c r="DP652" s="4"/>
      <c r="DQ652" s="4"/>
      <c r="DR652" s="4"/>
      <c r="DS652" s="4"/>
      <c r="DT652" s="4"/>
      <c r="DU652" s="4"/>
      <c r="DV652" s="4"/>
      <c r="DW652" s="4"/>
      <c r="DX652" s="4"/>
      <c r="DY652" s="4"/>
      <c r="DZ652" s="4"/>
      <c r="EA652" s="4"/>
      <c r="EB652" s="4"/>
      <c r="EC652" s="4"/>
      <c r="ED652" s="4"/>
      <c r="EE652" s="4"/>
      <c r="EF652" s="4"/>
      <c r="EG652" s="4"/>
      <c r="EH652" s="4"/>
      <c r="EI652" s="4"/>
      <c r="EJ652" s="4"/>
      <c r="EK652" s="4"/>
      <c r="EL652" s="4"/>
      <c r="EM652" s="4"/>
      <c r="EN652" s="4"/>
      <c r="EO652" s="4"/>
      <c r="EP652" s="4"/>
      <c r="EQ652" s="4"/>
      <c r="ER652" s="4"/>
      <c r="ES652" s="4"/>
      <c r="ET652" s="4"/>
      <c r="EU652" s="4"/>
      <c r="EV652" s="4"/>
      <c r="EW652" s="4"/>
      <c r="EX652" s="4"/>
      <c r="EY652" s="4"/>
      <c r="EZ652" s="4"/>
      <c r="FA652" s="4"/>
      <c r="FB652" s="4"/>
      <c r="FC652" s="4"/>
    </row>
    <row r="653" spans="1:159" ht="15" customHeight="1">
      <c r="A653" s="6">
        <v>8</v>
      </c>
      <c r="B653" s="41" t="str">
        <f>VLOOKUP(Ruimtestaat[[#This Row],[Code]],Locaties[[Code]:[Locatie]],2,FALSE)</f>
        <v>Het Heerenlanden</v>
      </c>
      <c r="C653" s="41" t="str">
        <f>VLOOKUP(Ruimtestaat[[#This Row],[Code]],Locaties[#All],3,FALSE)</f>
        <v>Eksterlaan 48</v>
      </c>
      <c r="D653" s="41" t="str">
        <f>VLOOKUP(Ruimtestaat[[#This Row],[Code]],Locaties[#All],4,FALSE)</f>
        <v>Leerdam</v>
      </c>
      <c r="E653" s="42" t="s">
        <v>564</v>
      </c>
      <c r="F653" s="6" t="s">
        <v>279</v>
      </c>
      <c r="G653" s="126">
        <v>5</v>
      </c>
      <c r="H653" s="42" t="s">
        <v>302</v>
      </c>
      <c r="I653" s="6">
        <v>1</v>
      </c>
      <c r="J653" s="42" t="str">
        <f>VLOOKUP(Ruimtestaat[[#This Row],[Ruimte code]],Ruimtegroepen[[#All],[Code]:[Ruimte omschrijving]],2,FALSE)</f>
        <v>Magazijnen/bergingen</v>
      </c>
      <c r="K653" s="6" t="s">
        <v>19</v>
      </c>
      <c r="L653" s="6" t="s">
        <v>28</v>
      </c>
      <c r="M653" s="124">
        <v>5.9</v>
      </c>
      <c r="N653" s="125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  <c r="BO653" s="4"/>
      <c r="BP653" s="4"/>
      <c r="BQ653" s="4"/>
      <c r="BR653" s="4"/>
      <c r="BS653" s="4"/>
      <c r="BT653" s="4"/>
      <c r="BU653" s="4"/>
      <c r="BV653" s="4"/>
      <c r="BW653" s="4"/>
      <c r="BX653" s="4"/>
      <c r="BY653" s="4"/>
      <c r="BZ653" s="4"/>
      <c r="CA653" s="4"/>
      <c r="CB653" s="4"/>
      <c r="CC653" s="4"/>
      <c r="CD653" s="4"/>
      <c r="CE653" s="4"/>
      <c r="CF653" s="4"/>
      <c r="CG653" s="4"/>
      <c r="CH653" s="4"/>
      <c r="CI653" s="4"/>
      <c r="CJ653" s="4"/>
      <c r="CK653" s="4"/>
      <c r="CL653" s="4"/>
      <c r="CM653" s="4"/>
      <c r="CN653" s="4"/>
      <c r="CO653" s="4"/>
      <c r="CP653" s="4"/>
      <c r="CQ653" s="4"/>
      <c r="CR653" s="4"/>
      <c r="CS653" s="4"/>
      <c r="CT653" s="4"/>
      <c r="CU653" s="4"/>
      <c r="CV653" s="4"/>
      <c r="CW653" s="4"/>
      <c r="CX653" s="4"/>
      <c r="CY653" s="4"/>
      <c r="CZ653" s="4"/>
      <c r="DA653" s="4"/>
      <c r="DB653" s="4"/>
      <c r="DC653" s="4"/>
      <c r="DD653" s="4"/>
      <c r="DE653" s="4"/>
      <c r="DF653" s="4"/>
      <c r="DG653" s="4"/>
      <c r="DH653" s="4"/>
      <c r="DI653" s="4"/>
      <c r="DJ653" s="4"/>
      <c r="DK653" s="4"/>
      <c r="DL653" s="4"/>
      <c r="DM653" s="4"/>
      <c r="DN653" s="4"/>
      <c r="DO653" s="4"/>
      <c r="DP653" s="4"/>
      <c r="DQ653" s="4"/>
      <c r="DR653" s="4"/>
      <c r="DS653" s="4"/>
      <c r="DT653" s="4"/>
      <c r="DU653" s="4"/>
      <c r="DV653" s="4"/>
      <c r="DW653" s="4"/>
      <c r="DX653" s="4"/>
      <c r="DY653" s="4"/>
      <c r="DZ653" s="4"/>
      <c r="EA653" s="4"/>
      <c r="EB653" s="4"/>
      <c r="EC653" s="4"/>
      <c r="ED653" s="4"/>
      <c r="EE653" s="4"/>
      <c r="EF653" s="4"/>
      <c r="EG653" s="4"/>
      <c r="EH653" s="4"/>
      <c r="EI653" s="4"/>
      <c r="EJ653" s="4"/>
      <c r="EK653" s="4"/>
      <c r="EL653" s="4"/>
      <c r="EM653" s="4"/>
      <c r="EN653" s="4"/>
      <c r="EO653" s="4"/>
      <c r="EP653" s="4"/>
      <c r="EQ653" s="4"/>
      <c r="ER653" s="4"/>
      <c r="ES653" s="4"/>
      <c r="ET653" s="4"/>
      <c r="EU653" s="4"/>
      <c r="EV653" s="4"/>
      <c r="EW653" s="4"/>
      <c r="EX653" s="4"/>
      <c r="EY653" s="4"/>
      <c r="EZ653" s="4"/>
      <c r="FA653" s="4"/>
      <c r="FB653" s="4"/>
      <c r="FC653" s="4"/>
    </row>
    <row r="654" spans="1:159" ht="15" customHeight="1">
      <c r="A654" s="6">
        <v>8</v>
      </c>
      <c r="B654" s="41" t="str">
        <f>VLOOKUP(Ruimtestaat[[#This Row],[Code]],Locaties[[Code]:[Locatie]],2,FALSE)</f>
        <v>Het Heerenlanden</v>
      </c>
      <c r="C654" s="41" t="str">
        <f>VLOOKUP(Ruimtestaat[[#This Row],[Code]],Locaties[#All],3,FALSE)</f>
        <v>Eksterlaan 48</v>
      </c>
      <c r="D654" s="41" t="str">
        <f>VLOOKUP(Ruimtestaat[[#This Row],[Code]],Locaties[#All],4,FALSE)</f>
        <v>Leerdam</v>
      </c>
      <c r="E654" s="42" t="s">
        <v>564</v>
      </c>
      <c r="F654" s="6" t="s">
        <v>279</v>
      </c>
      <c r="G654" s="126">
        <v>6</v>
      </c>
      <c r="H654" s="42" t="s">
        <v>294</v>
      </c>
      <c r="I654" s="6">
        <v>5</v>
      </c>
      <c r="J654" s="42" t="str">
        <f>VLOOKUP(Ruimtestaat[[#This Row],[Ruimte code]],Ruimtegroepen[[#All],[Code]:[Ruimte omschrijving]],2,FALSE)</f>
        <v>Sanitair</v>
      </c>
      <c r="K654" s="6" t="s">
        <v>19</v>
      </c>
      <c r="L654" s="6" t="s">
        <v>28</v>
      </c>
      <c r="M654" s="124">
        <v>4.9000000000000004</v>
      </c>
      <c r="N654" s="125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  <c r="BO654" s="4"/>
      <c r="BP654" s="4"/>
      <c r="BQ654" s="4"/>
      <c r="BR654" s="4"/>
      <c r="BS654" s="4"/>
      <c r="BT654" s="4"/>
      <c r="BU654" s="4"/>
      <c r="BV654" s="4"/>
      <c r="BW654" s="4"/>
      <c r="BX654" s="4"/>
      <c r="BY654" s="4"/>
      <c r="BZ654" s="4"/>
      <c r="CA654" s="4"/>
      <c r="CB654" s="4"/>
      <c r="CC654" s="4"/>
      <c r="CD654" s="4"/>
      <c r="CE654" s="4"/>
      <c r="CF654" s="4"/>
      <c r="CG654" s="4"/>
      <c r="CH654" s="4"/>
      <c r="CI654" s="4"/>
      <c r="CJ654" s="4"/>
      <c r="CK654" s="4"/>
      <c r="CL654" s="4"/>
      <c r="CM654" s="4"/>
      <c r="CN654" s="4"/>
      <c r="CO654" s="4"/>
      <c r="CP654" s="4"/>
      <c r="CQ654" s="4"/>
      <c r="CR654" s="4"/>
      <c r="CS654" s="4"/>
      <c r="CT654" s="4"/>
      <c r="CU654" s="4"/>
      <c r="CV654" s="4"/>
      <c r="CW654" s="4"/>
      <c r="CX654" s="4"/>
      <c r="CY654" s="4"/>
      <c r="CZ654" s="4"/>
      <c r="DA654" s="4"/>
      <c r="DB654" s="4"/>
      <c r="DC654" s="4"/>
      <c r="DD654" s="4"/>
      <c r="DE654" s="4"/>
      <c r="DF654" s="4"/>
      <c r="DG654" s="4"/>
      <c r="DH654" s="4"/>
      <c r="DI654" s="4"/>
      <c r="DJ654" s="4"/>
      <c r="DK654" s="4"/>
      <c r="DL654" s="4"/>
      <c r="DM654" s="4"/>
      <c r="DN654" s="4"/>
      <c r="DO654" s="4"/>
      <c r="DP654" s="4"/>
      <c r="DQ654" s="4"/>
      <c r="DR654" s="4"/>
      <c r="DS654" s="4"/>
      <c r="DT654" s="4"/>
      <c r="DU654" s="4"/>
      <c r="DV654" s="4"/>
      <c r="DW654" s="4"/>
      <c r="DX654" s="4"/>
      <c r="DY654" s="4"/>
      <c r="DZ654" s="4"/>
      <c r="EA654" s="4"/>
      <c r="EB654" s="4"/>
      <c r="EC654" s="4"/>
      <c r="ED654" s="4"/>
      <c r="EE654" s="4"/>
      <c r="EF654" s="4"/>
      <c r="EG654" s="4"/>
      <c r="EH654" s="4"/>
      <c r="EI654" s="4"/>
      <c r="EJ654" s="4"/>
      <c r="EK654" s="4"/>
      <c r="EL654" s="4"/>
      <c r="EM654" s="4"/>
      <c r="EN654" s="4"/>
      <c r="EO654" s="4"/>
      <c r="EP654" s="4"/>
      <c r="EQ654" s="4"/>
      <c r="ER654" s="4"/>
      <c r="ES654" s="4"/>
      <c r="ET654" s="4"/>
      <c r="EU654" s="4"/>
      <c r="EV654" s="4"/>
      <c r="EW654" s="4"/>
      <c r="EX654" s="4"/>
      <c r="EY654" s="4"/>
      <c r="EZ654" s="4"/>
      <c r="FA654" s="4"/>
      <c r="FB654" s="4"/>
      <c r="FC654" s="4"/>
    </row>
    <row r="655" spans="1:159" ht="15" customHeight="1">
      <c r="A655" s="6">
        <v>8</v>
      </c>
      <c r="B655" s="41" t="str">
        <f>VLOOKUP(Ruimtestaat[[#This Row],[Code]],Locaties[[Code]:[Locatie]],2,FALSE)</f>
        <v>Het Heerenlanden</v>
      </c>
      <c r="C655" s="41" t="str">
        <f>VLOOKUP(Ruimtestaat[[#This Row],[Code]],Locaties[#All],3,FALSE)</f>
        <v>Eksterlaan 48</v>
      </c>
      <c r="D655" s="41" t="str">
        <f>VLOOKUP(Ruimtestaat[[#This Row],[Code]],Locaties[#All],4,FALSE)</f>
        <v>Leerdam</v>
      </c>
      <c r="E655" s="42" t="s">
        <v>564</v>
      </c>
      <c r="F655" s="6" t="s">
        <v>279</v>
      </c>
      <c r="G655" s="126">
        <v>7</v>
      </c>
      <c r="H655" s="42" t="s">
        <v>294</v>
      </c>
      <c r="I655" s="6">
        <v>5</v>
      </c>
      <c r="J655" s="42" t="str">
        <f>VLOOKUP(Ruimtestaat[[#This Row],[Ruimte code]],Ruimtegroepen[[#All],[Code]:[Ruimte omschrijving]],2,FALSE)</f>
        <v>Sanitair</v>
      </c>
      <c r="K655" s="6" t="s">
        <v>19</v>
      </c>
      <c r="L655" s="6" t="s">
        <v>28</v>
      </c>
      <c r="M655" s="124">
        <v>4.9000000000000004</v>
      </c>
      <c r="N655" s="125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  <c r="BO655" s="4"/>
      <c r="BP655" s="4"/>
      <c r="BQ655" s="4"/>
      <c r="BR655" s="4"/>
      <c r="BS655" s="4"/>
      <c r="BT655" s="4"/>
      <c r="BU655" s="4"/>
      <c r="BV655" s="4"/>
      <c r="BW655" s="4"/>
      <c r="BX655" s="4"/>
      <c r="BY655" s="4"/>
      <c r="BZ655" s="4"/>
      <c r="CA655" s="4"/>
      <c r="CB655" s="4"/>
      <c r="CC655" s="4"/>
      <c r="CD655" s="4"/>
      <c r="CE655" s="4"/>
      <c r="CF655" s="4"/>
      <c r="CG655" s="4"/>
      <c r="CH655" s="4"/>
      <c r="CI655" s="4"/>
      <c r="CJ655" s="4"/>
      <c r="CK655" s="4"/>
      <c r="CL655" s="4"/>
      <c r="CM655" s="4"/>
      <c r="CN655" s="4"/>
      <c r="CO655" s="4"/>
      <c r="CP655" s="4"/>
      <c r="CQ655" s="4"/>
      <c r="CR655" s="4"/>
      <c r="CS655" s="4"/>
      <c r="CT655" s="4"/>
      <c r="CU655" s="4"/>
      <c r="CV655" s="4"/>
      <c r="CW655" s="4"/>
      <c r="CX655" s="4"/>
      <c r="CY655" s="4"/>
      <c r="CZ655" s="4"/>
      <c r="DA655" s="4"/>
      <c r="DB655" s="4"/>
      <c r="DC655" s="4"/>
      <c r="DD655" s="4"/>
      <c r="DE655" s="4"/>
      <c r="DF655" s="4"/>
      <c r="DG655" s="4"/>
      <c r="DH655" s="4"/>
      <c r="DI655" s="4"/>
      <c r="DJ655" s="4"/>
      <c r="DK655" s="4"/>
      <c r="DL655" s="4"/>
      <c r="DM655" s="4"/>
      <c r="DN655" s="4"/>
      <c r="DO655" s="4"/>
      <c r="DP655" s="4"/>
      <c r="DQ655" s="4"/>
      <c r="DR655" s="4"/>
      <c r="DS655" s="4"/>
      <c r="DT655" s="4"/>
      <c r="DU655" s="4"/>
      <c r="DV655" s="4"/>
      <c r="DW655" s="4"/>
      <c r="DX655" s="4"/>
      <c r="DY655" s="4"/>
      <c r="DZ655" s="4"/>
      <c r="EA655" s="4"/>
      <c r="EB655" s="4"/>
      <c r="EC655" s="4"/>
      <c r="ED655" s="4"/>
      <c r="EE655" s="4"/>
      <c r="EF655" s="4"/>
      <c r="EG655" s="4"/>
      <c r="EH655" s="4"/>
      <c r="EI655" s="4"/>
      <c r="EJ655" s="4"/>
      <c r="EK655" s="4"/>
      <c r="EL655" s="4"/>
      <c r="EM655" s="4"/>
      <c r="EN655" s="4"/>
      <c r="EO655" s="4"/>
      <c r="EP655" s="4"/>
      <c r="EQ655" s="4"/>
      <c r="ER655" s="4"/>
      <c r="ES655" s="4"/>
      <c r="ET655" s="4"/>
      <c r="EU655" s="4"/>
      <c r="EV655" s="4"/>
      <c r="EW655" s="4"/>
      <c r="EX655" s="4"/>
      <c r="EY655" s="4"/>
      <c r="EZ655" s="4"/>
      <c r="FA655" s="4"/>
      <c r="FB655" s="4"/>
      <c r="FC655" s="4"/>
    </row>
    <row r="656" spans="1:159" ht="15" customHeight="1">
      <c r="A656" s="6">
        <v>8</v>
      </c>
      <c r="B656" s="41" t="str">
        <f>VLOOKUP(Ruimtestaat[[#This Row],[Code]],Locaties[[Code]:[Locatie]],2,FALSE)</f>
        <v>Het Heerenlanden</v>
      </c>
      <c r="C656" s="41" t="str">
        <f>VLOOKUP(Ruimtestaat[[#This Row],[Code]],Locaties[#All],3,FALSE)</f>
        <v>Eksterlaan 48</v>
      </c>
      <c r="D656" s="41" t="str">
        <f>VLOOKUP(Ruimtestaat[[#This Row],[Code]],Locaties[#All],4,FALSE)</f>
        <v>Leerdam</v>
      </c>
      <c r="E656" s="42" t="s">
        <v>564</v>
      </c>
      <c r="F656" s="6" t="s">
        <v>279</v>
      </c>
      <c r="G656" s="126">
        <v>11</v>
      </c>
      <c r="H656" s="42" t="s">
        <v>313</v>
      </c>
      <c r="I656" s="6">
        <v>2</v>
      </c>
      <c r="J656" s="42" t="str">
        <f>VLOOKUP(Ruimtestaat[[#This Row],[Ruimte code]],Ruimtegroepen[[#All],[Code]:[Ruimte omschrijving]],2,FALSE)</f>
        <v>Kantoren</v>
      </c>
      <c r="K656" s="6" t="s">
        <v>18</v>
      </c>
      <c r="L656" s="6" t="s">
        <v>124</v>
      </c>
      <c r="M656" s="124">
        <v>47.7</v>
      </c>
      <c r="N656" s="125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  <c r="BO656" s="4"/>
      <c r="BP656" s="4"/>
      <c r="BQ656" s="4"/>
      <c r="BR656" s="4"/>
      <c r="BS656" s="4"/>
      <c r="BT656" s="4"/>
      <c r="BU656" s="4"/>
      <c r="BV656" s="4"/>
      <c r="BW656" s="4"/>
      <c r="BX656" s="4"/>
      <c r="BY656" s="4"/>
      <c r="BZ656" s="4"/>
      <c r="CA656" s="4"/>
      <c r="CB656" s="4"/>
      <c r="CC656" s="4"/>
      <c r="CD656" s="4"/>
      <c r="CE656" s="4"/>
      <c r="CF656" s="4"/>
      <c r="CG656" s="4"/>
      <c r="CH656" s="4"/>
      <c r="CI656" s="4"/>
      <c r="CJ656" s="4"/>
      <c r="CK656" s="4"/>
      <c r="CL656" s="4"/>
      <c r="CM656" s="4"/>
      <c r="CN656" s="4"/>
      <c r="CO656" s="4"/>
      <c r="CP656" s="4"/>
      <c r="CQ656" s="4"/>
      <c r="CR656" s="4"/>
      <c r="CS656" s="4"/>
      <c r="CT656" s="4"/>
      <c r="CU656" s="4"/>
      <c r="CV656" s="4"/>
      <c r="CW656" s="4"/>
      <c r="CX656" s="4"/>
      <c r="CY656" s="4"/>
      <c r="CZ656" s="4"/>
      <c r="DA656" s="4"/>
      <c r="DB656" s="4"/>
      <c r="DC656" s="4"/>
      <c r="DD656" s="4"/>
      <c r="DE656" s="4"/>
      <c r="DF656" s="4"/>
      <c r="DG656" s="4"/>
      <c r="DH656" s="4"/>
      <c r="DI656" s="4"/>
      <c r="DJ656" s="4"/>
      <c r="DK656" s="4"/>
      <c r="DL656" s="4"/>
      <c r="DM656" s="4"/>
      <c r="DN656" s="4"/>
      <c r="DO656" s="4"/>
      <c r="DP656" s="4"/>
      <c r="DQ656" s="4"/>
      <c r="DR656" s="4"/>
      <c r="DS656" s="4"/>
      <c r="DT656" s="4"/>
      <c r="DU656" s="4"/>
      <c r="DV656" s="4"/>
      <c r="DW656" s="4"/>
      <c r="DX656" s="4"/>
      <c r="DY656" s="4"/>
      <c r="DZ656" s="4"/>
      <c r="EA656" s="4"/>
      <c r="EB656" s="4"/>
      <c r="EC656" s="4"/>
      <c r="ED656" s="4"/>
      <c r="EE656" s="4"/>
      <c r="EF656" s="4"/>
      <c r="EG656" s="4"/>
      <c r="EH656" s="4"/>
      <c r="EI656" s="4"/>
      <c r="EJ656" s="4"/>
      <c r="EK656" s="4"/>
      <c r="EL656" s="4"/>
      <c r="EM656" s="4"/>
      <c r="EN656" s="4"/>
      <c r="EO656" s="4"/>
      <c r="EP656" s="4"/>
      <c r="EQ656" s="4"/>
      <c r="ER656" s="4"/>
      <c r="ES656" s="4"/>
      <c r="ET656" s="4"/>
      <c r="EU656" s="4"/>
      <c r="EV656" s="4"/>
      <c r="EW656" s="4"/>
      <c r="EX656" s="4"/>
      <c r="EY656" s="4"/>
      <c r="EZ656" s="4"/>
      <c r="FA656" s="4"/>
      <c r="FB656" s="4"/>
      <c r="FC656" s="4"/>
    </row>
    <row r="657" spans="1:159" ht="15" customHeight="1">
      <c r="A657" s="6">
        <v>8</v>
      </c>
      <c r="B657" s="41" t="str">
        <f>VLOOKUP(Ruimtestaat[[#This Row],[Code]],Locaties[[Code]:[Locatie]],2,FALSE)</f>
        <v>Het Heerenlanden</v>
      </c>
      <c r="C657" s="41" t="str">
        <f>VLOOKUP(Ruimtestaat[[#This Row],[Code]],Locaties[#All],3,FALSE)</f>
        <v>Eksterlaan 48</v>
      </c>
      <c r="D657" s="41" t="str">
        <f>VLOOKUP(Ruimtestaat[[#This Row],[Code]],Locaties[#All],4,FALSE)</f>
        <v>Leerdam</v>
      </c>
      <c r="E657" s="42" t="s">
        <v>564</v>
      </c>
      <c r="F657" s="6" t="s">
        <v>279</v>
      </c>
      <c r="G657" s="126">
        <v>13</v>
      </c>
      <c r="H657" s="42" t="s">
        <v>302</v>
      </c>
      <c r="I657" s="6">
        <v>1</v>
      </c>
      <c r="J657" s="42" t="str">
        <f>VLOOKUP(Ruimtestaat[[#This Row],[Ruimte code]],Ruimtegroepen[[#All],[Code]:[Ruimte omschrijving]],2,FALSE)</f>
        <v>Magazijnen/bergingen</v>
      </c>
      <c r="L657" s="6"/>
      <c r="M657" s="124"/>
      <c r="N657" s="124">
        <v>6.6</v>
      </c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  <c r="BO657" s="4"/>
      <c r="BP657" s="4"/>
      <c r="BQ657" s="4"/>
      <c r="BR657" s="4"/>
      <c r="BS657" s="4"/>
      <c r="BT657" s="4"/>
      <c r="BU657" s="4"/>
      <c r="BV657" s="4"/>
      <c r="BW657" s="4"/>
      <c r="BX657" s="4"/>
      <c r="BY657" s="4"/>
      <c r="BZ657" s="4"/>
      <c r="CA657" s="4"/>
      <c r="CB657" s="4"/>
      <c r="CC657" s="4"/>
      <c r="CD657" s="4"/>
      <c r="CE657" s="4"/>
      <c r="CF657" s="4"/>
      <c r="CG657" s="4"/>
      <c r="CH657" s="4"/>
      <c r="CI657" s="4"/>
      <c r="CJ657" s="4"/>
      <c r="CK657" s="4"/>
      <c r="CL657" s="4"/>
      <c r="CM657" s="4"/>
      <c r="CN657" s="4"/>
      <c r="CO657" s="4"/>
      <c r="CP657" s="4"/>
      <c r="CQ657" s="4"/>
      <c r="CR657" s="4"/>
      <c r="CS657" s="4"/>
      <c r="CT657" s="4"/>
      <c r="CU657" s="4"/>
      <c r="CV657" s="4"/>
      <c r="CW657" s="4"/>
      <c r="CX657" s="4"/>
      <c r="CY657" s="4"/>
      <c r="CZ657" s="4"/>
      <c r="DA657" s="4"/>
      <c r="DB657" s="4"/>
      <c r="DC657" s="4"/>
      <c r="DD657" s="4"/>
      <c r="DE657" s="4"/>
      <c r="DF657" s="4"/>
      <c r="DG657" s="4"/>
      <c r="DH657" s="4"/>
      <c r="DI657" s="4"/>
      <c r="DJ657" s="4"/>
      <c r="DK657" s="4"/>
      <c r="DL657" s="4"/>
      <c r="DM657" s="4"/>
      <c r="DN657" s="4"/>
      <c r="DO657" s="4"/>
      <c r="DP657" s="4"/>
      <c r="DQ657" s="4"/>
      <c r="DR657" s="4"/>
      <c r="DS657" s="4"/>
      <c r="DT657" s="4"/>
      <c r="DU657" s="4"/>
      <c r="DV657" s="4"/>
      <c r="DW657" s="4"/>
      <c r="DX657" s="4"/>
      <c r="DY657" s="4"/>
      <c r="DZ657" s="4"/>
      <c r="EA657" s="4"/>
      <c r="EB657" s="4"/>
      <c r="EC657" s="4"/>
      <c r="ED657" s="4"/>
      <c r="EE657" s="4"/>
      <c r="EF657" s="4"/>
      <c r="EG657" s="4"/>
      <c r="EH657" s="4"/>
      <c r="EI657" s="4"/>
      <c r="EJ657" s="4"/>
      <c r="EK657" s="4"/>
      <c r="EL657" s="4"/>
      <c r="EM657" s="4"/>
      <c r="EN657" s="4"/>
      <c r="EO657" s="4"/>
      <c r="EP657" s="4"/>
      <c r="EQ657" s="4"/>
      <c r="ER657" s="4"/>
      <c r="ES657" s="4"/>
      <c r="ET657" s="4"/>
      <c r="EU657" s="4"/>
      <c r="EV657" s="4"/>
      <c r="EW657" s="4"/>
      <c r="EX657" s="4"/>
      <c r="EY657" s="4"/>
      <c r="EZ657" s="4"/>
      <c r="FA657" s="4"/>
      <c r="FB657" s="4"/>
      <c r="FC657" s="4"/>
    </row>
    <row r="658" spans="1:159" ht="15" customHeight="1">
      <c r="A658" s="6">
        <v>8</v>
      </c>
      <c r="B658" s="41" t="str">
        <f>VLOOKUP(Ruimtestaat[[#This Row],[Code]],Locaties[[Code]:[Locatie]],2,FALSE)</f>
        <v>Het Heerenlanden</v>
      </c>
      <c r="C658" s="41" t="str">
        <f>VLOOKUP(Ruimtestaat[[#This Row],[Code]],Locaties[#All],3,FALSE)</f>
        <v>Eksterlaan 48</v>
      </c>
      <c r="D658" s="41" t="str">
        <f>VLOOKUP(Ruimtestaat[[#This Row],[Code]],Locaties[#All],4,FALSE)</f>
        <v>Leerdam</v>
      </c>
      <c r="E658" s="42" t="s">
        <v>564</v>
      </c>
      <c r="F658" s="6" t="s">
        <v>279</v>
      </c>
      <c r="G658" s="126">
        <v>14</v>
      </c>
      <c r="H658" s="42" t="s">
        <v>294</v>
      </c>
      <c r="I658" s="6">
        <v>5</v>
      </c>
      <c r="J658" s="42" t="str">
        <f>VLOOKUP(Ruimtestaat[[#This Row],[Ruimte code]],Ruimtegroepen[[#All],[Code]:[Ruimte omschrijving]],2,FALSE)</f>
        <v>Sanitair</v>
      </c>
      <c r="K658" s="6" t="s">
        <v>19</v>
      </c>
      <c r="L658" s="6" t="s">
        <v>28</v>
      </c>
      <c r="M658" s="124">
        <v>4.9000000000000004</v>
      </c>
      <c r="N658" s="125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  <c r="BO658" s="4"/>
      <c r="BP658" s="4"/>
      <c r="BQ658" s="4"/>
      <c r="BR658" s="4"/>
      <c r="BS658" s="4"/>
      <c r="BT658" s="4"/>
      <c r="BU658" s="4"/>
      <c r="BV658" s="4"/>
      <c r="BW658" s="4"/>
      <c r="BX658" s="4"/>
      <c r="BY658" s="4"/>
      <c r="BZ658" s="4"/>
      <c r="CA658" s="4"/>
      <c r="CB658" s="4"/>
      <c r="CC658" s="4"/>
      <c r="CD658" s="4"/>
      <c r="CE658" s="4"/>
      <c r="CF658" s="4"/>
      <c r="CG658" s="4"/>
      <c r="CH658" s="4"/>
      <c r="CI658" s="4"/>
      <c r="CJ658" s="4"/>
      <c r="CK658" s="4"/>
      <c r="CL658" s="4"/>
      <c r="CM658" s="4"/>
      <c r="CN658" s="4"/>
      <c r="CO658" s="4"/>
      <c r="CP658" s="4"/>
      <c r="CQ658" s="4"/>
      <c r="CR658" s="4"/>
      <c r="CS658" s="4"/>
      <c r="CT658" s="4"/>
      <c r="CU658" s="4"/>
      <c r="CV658" s="4"/>
      <c r="CW658" s="4"/>
      <c r="CX658" s="4"/>
      <c r="CY658" s="4"/>
      <c r="CZ658" s="4"/>
      <c r="DA658" s="4"/>
      <c r="DB658" s="4"/>
      <c r="DC658" s="4"/>
      <c r="DD658" s="4"/>
      <c r="DE658" s="4"/>
      <c r="DF658" s="4"/>
      <c r="DG658" s="4"/>
      <c r="DH658" s="4"/>
      <c r="DI658" s="4"/>
      <c r="DJ658" s="4"/>
      <c r="DK658" s="4"/>
      <c r="DL658" s="4"/>
      <c r="DM658" s="4"/>
      <c r="DN658" s="4"/>
      <c r="DO658" s="4"/>
      <c r="DP658" s="4"/>
      <c r="DQ658" s="4"/>
      <c r="DR658" s="4"/>
      <c r="DS658" s="4"/>
      <c r="DT658" s="4"/>
      <c r="DU658" s="4"/>
      <c r="DV658" s="4"/>
      <c r="DW658" s="4"/>
      <c r="DX658" s="4"/>
      <c r="DY658" s="4"/>
      <c r="DZ658" s="4"/>
      <c r="EA658" s="4"/>
      <c r="EB658" s="4"/>
      <c r="EC658" s="4"/>
      <c r="ED658" s="4"/>
      <c r="EE658" s="4"/>
      <c r="EF658" s="4"/>
      <c r="EG658" s="4"/>
      <c r="EH658" s="4"/>
      <c r="EI658" s="4"/>
      <c r="EJ658" s="4"/>
      <c r="EK658" s="4"/>
      <c r="EL658" s="4"/>
      <c r="EM658" s="4"/>
      <c r="EN658" s="4"/>
      <c r="EO658" s="4"/>
      <c r="EP658" s="4"/>
      <c r="EQ658" s="4"/>
      <c r="ER658" s="4"/>
      <c r="ES658" s="4"/>
      <c r="ET658" s="4"/>
      <c r="EU658" s="4"/>
      <c r="EV658" s="4"/>
      <c r="EW658" s="4"/>
      <c r="EX658" s="4"/>
      <c r="EY658" s="4"/>
      <c r="EZ658" s="4"/>
      <c r="FA658" s="4"/>
      <c r="FB658" s="4"/>
      <c r="FC658" s="4"/>
    </row>
    <row r="659" spans="1:159" ht="15" customHeight="1">
      <c r="A659" s="6">
        <v>8</v>
      </c>
      <c r="B659" s="41" t="str">
        <f>VLOOKUP(Ruimtestaat[[#This Row],[Code]],Locaties[[Code]:[Locatie]],2,FALSE)</f>
        <v>Het Heerenlanden</v>
      </c>
      <c r="C659" s="41" t="str">
        <f>VLOOKUP(Ruimtestaat[[#This Row],[Code]],Locaties[#All],3,FALSE)</f>
        <v>Eksterlaan 48</v>
      </c>
      <c r="D659" s="41" t="str">
        <f>VLOOKUP(Ruimtestaat[[#This Row],[Code]],Locaties[#All],4,FALSE)</f>
        <v>Leerdam</v>
      </c>
      <c r="E659" s="42" t="s">
        <v>564</v>
      </c>
      <c r="F659" s="6" t="s">
        <v>279</v>
      </c>
      <c r="G659" s="126">
        <v>15</v>
      </c>
      <c r="H659" s="42" t="s">
        <v>294</v>
      </c>
      <c r="I659" s="6">
        <v>5</v>
      </c>
      <c r="J659" s="42" t="str">
        <f>VLOOKUP(Ruimtestaat[[#This Row],[Ruimte code]],Ruimtegroepen[[#All],[Code]:[Ruimte omschrijving]],2,FALSE)</f>
        <v>Sanitair</v>
      </c>
      <c r="K659" s="6" t="s">
        <v>19</v>
      </c>
      <c r="L659" s="6" t="s">
        <v>28</v>
      </c>
      <c r="M659" s="124">
        <v>4.9000000000000004</v>
      </c>
      <c r="N659" s="125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  <c r="BO659" s="4"/>
      <c r="BP659" s="4"/>
      <c r="BQ659" s="4"/>
      <c r="BR659" s="4"/>
      <c r="BS659" s="4"/>
      <c r="BT659" s="4"/>
      <c r="BU659" s="4"/>
      <c r="BV659" s="4"/>
      <c r="BW659" s="4"/>
      <c r="BX659" s="4"/>
      <c r="BY659" s="4"/>
      <c r="BZ659" s="4"/>
      <c r="CA659" s="4"/>
      <c r="CB659" s="4"/>
      <c r="CC659" s="4"/>
      <c r="CD659" s="4"/>
      <c r="CE659" s="4"/>
      <c r="CF659" s="4"/>
      <c r="CG659" s="4"/>
      <c r="CH659" s="4"/>
      <c r="CI659" s="4"/>
      <c r="CJ659" s="4"/>
      <c r="CK659" s="4"/>
      <c r="CL659" s="4"/>
      <c r="CM659" s="4"/>
      <c r="CN659" s="4"/>
      <c r="CO659" s="4"/>
      <c r="CP659" s="4"/>
      <c r="CQ659" s="4"/>
      <c r="CR659" s="4"/>
      <c r="CS659" s="4"/>
      <c r="CT659" s="4"/>
      <c r="CU659" s="4"/>
      <c r="CV659" s="4"/>
      <c r="CW659" s="4"/>
      <c r="CX659" s="4"/>
      <c r="CY659" s="4"/>
      <c r="CZ659" s="4"/>
      <c r="DA659" s="4"/>
      <c r="DB659" s="4"/>
      <c r="DC659" s="4"/>
      <c r="DD659" s="4"/>
      <c r="DE659" s="4"/>
      <c r="DF659" s="4"/>
      <c r="DG659" s="4"/>
      <c r="DH659" s="4"/>
      <c r="DI659" s="4"/>
      <c r="DJ659" s="4"/>
      <c r="DK659" s="4"/>
      <c r="DL659" s="4"/>
      <c r="DM659" s="4"/>
      <c r="DN659" s="4"/>
      <c r="DO659" s="4"/>
      <c r="DP659" s="4"/>
      <c r="DQ659" s="4"/>
      <c r="DR659" s="4"/>
      <c r="DS659" s="4"/>
      <c r="DT659" s="4"/>
      <c r="DU659" s="4"/>
      <c r="DV659" s="4"/>
      <c r="DW659" s="4"/>
      <c r="DX659" s="4"/>
      <c r="DY659" s="4"/>
      <c r="DZ659" s="4"/>
      <c r="EA659" s="4"/>
      <c r="EB659" s="4"/>
      <c r="EC659" s="4"/>
      <c r="ED659" s="4"/>
      <c r="EE659" s="4"/>
      <c r="EF659" s="4"/>
      <c r="EG659" s="4"/>
      <c r="EH659" s="4"/>
      <c r="EI659" s="4"/>
      <c r="EJ659" s="4"/>
      <c r="EK659" s="4"/>
      <c r="EL659" s="4"/>
      <c r="EM659" s="4"/>
      <c r="EN659" s="4"/>
      <c r="EO659" s="4"/>
      <c r="EP659" s="4"/>
      <c r="EQ659" s="4"/>
      <c r="ER659" s="4"/>
      <c r="ES659" s="4"/>
      <c r="ET659" s="4"/>
      <c r="EU659" s="4"/>
      <c r="EV659" s="4"/>
      <c r="EW659" s="4"/>
      <c r="EX659" s="4"/>
      <c r="EY659" s="4"/>
      <c r="EZ659" s="4"/>
      <c r="FA659" s="4"/>
      <c r="FB659" s="4"/>
      <c r="FC659" s="4"/>
    </row>
    <row r="660" spans="1:159" ht="15" customHeight="1">
      <c r="A660" s="6">
        <v>8</v>
      </c>
      <c r="B660" s="41" t="str">
        <f>VLOOKUP(Ruimtestaat[[#This Row],[Code]],Locaties[[Code]:[Locatie]],2,FALSE)</f>
        <v>Het Heerenlanden</v>
      </c>
      <c r="C660" s="41" t="str">
        <f>VLOOKUP(Ruimtestaat[[#This Row],[Code]],Locaties[#All],3,FALSE)</f>
        <v>Eksterlaan 48</v>
      </c>
      <c r="D660" s="41" t="str">
        <f>VLOOKUP(Ruimtestaat[[#This Row],[Code]],Locaties[#All],4,FALSE)</f>
        <v>Leerdam</v>
      </c>
      <c r="E660" s="42" t="s">
        <v>564</v>
      </c>
      <c r="F660" s="6" t="s">
        <v>279</v>
      </c>
      <c r="G660" s="126" t="s">
        <v>434</v>
      </c>
      <c r="H660" s="42" t="s">
        <v>276</v>
      </c>
      <c r="I660" s="6">
        <v>16</v>
      </c>
      <c r="J660" s="42" t="str">
        <f>VLOOKUP(Ruimtestaat[[#This Row],[Ruimte code]],Ruimtegroepen[[#All],[Code]:[Ruimte omschrijving]],2,FALSE)</f>
        <v>Leslokalen</v>
      </c>
      <c r="K660" s="6" t="s">
        <v>18</v>
      </c>
      <c r="L660" s="6" t="s">
        <v>124</v>
      </c>
      <c r="M660" s="124">
        <v>665</v>
      </c>
      <c r="N660" s="125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  <c r="BO660" s="4"/>
      <c r="BP660" s="4"/>
      <c r="BQ660" s="4"/>
      <c r="BR660" s="4"/>
      <c r="BS660" s="4"/>
      <c r="BT660" s="4"/>
      <c r="BU660" s="4"/>
      <c r="BV660" s="4"/>
      <c r="BW660" s="4"/>
      <c r="BX660" s="4"/>
      <c r="BY660" s="4"/>
      <c r="BZ660" s="4"/>
      <c r="CA660" s="4"/>
      <c r="CB660" s="4"/>
      <c r="CC660" s="4"/>
      <c r="CD660" s="4"/>
      <c r="CE660" s="4"/>
      <c r="CF660" s="4"/>
      <c r="CG660" s="4"/>
      <c r="CH660" s="4"/>
      <c r="CI660" s="4"/>
      <c r="CJ660" s="4"/>
      <c r="CK660" s="4"/>
      <c r="CL660" s="4"/>
      <c r="CM660" s="4"/>
      <c r="CN660" s="4"/>
      <c r="CO660" s="4"/>
      <c r="CP660" s="4"/>
      <c r="CQ660" s="4"/>
      <c r="CR660" s="4"/>
      <c r="CS660" s="4"/>
      <c r="CT660" s="4"/>
      <c r="CU660" s="4"/>
      <c r="CV660" s="4"/>
      <c r="CW660" s="4"/>
      <c r="CX660" s="4"/>
      <c r="CY660" s="4"/>
      <c r="CZ660" s="4"/>
      <c r="DA660" s="4"/>
      <c r="DB660" s="4"/>
      <c r="DC660" s="4"/>
      <c r="DD660" s="4"/>
      <c r="DE660" s="4"/>
      <c r="DF660" s="4"/>
      <c r="DG660" s="4"/>
      <c r="DH660" s="4"/>
      <c r="DI660" s="4"/>
      <c r="DJ660" s="4"/>
      <c r="DK660" s="4"/>
      <c r="DL660" s="4"/>
      <c r="DM660" s="4"/>
      <c r="DN660" s="4"/>
      <c r="DO660" s="4"/>
      <c r="DP660" s="4"/>
      <c r="DQ660" s="4"/>
      <c r="DR660" s="4"/>
      <c r="DS660" s="4"/>
      <c r="DT660" s="4"/>
      <c r="DU660" s="4"/>
      <c r="DV660" s="4"/>
      <c r="DW660" s="4"/>
      <c r="DX660" s="4"/>
      <c r="DY660" s="4"/>
      <c r="DZ660" s="4"/>
      <c r="EA660" s="4"/>
      <c r="EB660" s="4"/>
      <c r="EC660" s="4"/>
      <c r="ED660" s="4"/>
      <c r="EE660" s="4"/>
      <c r="EF660" s="4"/>
      <c r="EG660" s="4"/>
      <c r="EH660" s="4"/>
      <c r="EI660" s="4"/>
      <c r="EJ660" s="4"/>
      <c r="EK660" s="4"/>
      <c r="EL660" s="4"/>
      <c r="EM660" s="4"/>
      <c r="EN660" s="4"/>
      <c r="EO660" s="4"/>
      <c r="EP660" s="4"/>
      <c r="EQ660" s="4"/>
      <c r="ER660" s="4"/>
      <c r="ES660" s="4"/>
      <c r="ET660" s="4"/>
      <c r="EU660" s="4"/>
      <c r="EV660" s="4"/>
      <c r="EW660" s="4"/>
      <c r="EX660" s="4"/>
      <c r="EY660" s="4"/>
      <c r="EZ660" s="4"/>
      <c r="FA660" s="4"/>
      <c r="FB660" s="4"/>
      <c r="FC660" s="4"/>
    </row>
    <row r="661" spans="1:159" ht="15" customHeight="1">
      <c r="A661" s="6">
        <v>8</v>
      </c>
      <c r="B661" s="41" t="str">
        <f>VLOOKUP(Ruimtestaat[[#This Row],[Code]],Locaties[[Code]:[Locatie]],2,FALSE)</f>
        <v>Het Heerenlanden</v>
      </c>
      <c r="C661" s="41" t="str">
        <f>VLOOKUP(Ruimtestaat[[#This Row],[Code]],Locaties[#All],3,FALSE)</f>
        <v>Eksterlaan 48</v>
      </c>
      <c r="D661" s="41" t="str">
        <f>VLOOKUP(Ruimtestaat[[#This Row],[Code]],Locaties[#All],4,FALSE)</f>
        <v>Leerdam</v>
      </c>
      <c r="E661" s="42" t="s">
        <v>564</v>
      </c>
      <c r="F661" s="6" t="s">
        <v>279</v>
      </c>
      <c r="G661" s="126" t="s">
        <v>395</v>
      </c>
      <c r="H661" s="42" t="s">
        <v>276</v>
      </c>
      <c r="I661" s="6">
        <v>16</v>
      </c>
      <c r="J661" s="42" t="str">
        <f>VLOOKUP(Ruimtestaat[[#This Row],[Ruimte code]],Ruimtegroepen[[#All],[Code]:[Ruimte omschrijving]],2,FALSE)</f>
        <v>Leslokalen</v>
      </c>
      <c r="K661" s="6" t="s">
        <v>18</v>
      </c>
      <c r="L661" s="6" t="s">
        <v>124</v>
      </c>
      <c r="M661" s="124">
        <v>66.8</v>
      </c>
      <c r="N661" s="125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  <c r="BO661" s="4"/>
      <c r="BP661" s="4"/>
      <c r="BQ661" s="4"/>
      <c r="BR661" s="4"/>
      <c r="BS661" s="4"/>
      <c r="BT661" s="4"/>
      <c r="BU661" s="4"/>
      <c r="BV661" s="4"/>
      <c r="BW661" s="4"/>
      <c r="BX661" s="4"/>
      <c r="BY661" s="4"/>
      <c r="BZ661" s="4"/>
      <c r="CA661" s="4"/>
      <c r="CB661" s="4"/>
      <c r="CC661" s="4"/>
      <c r="CD661" s="4"/>
      <c r="CE661" s="4"/>
      <c r="CF661" s="4"/>
      <c r="CG661" s="4"/>
      <c r="CH661" s="4"/>
      <c r="CI661" s="4"/>
      <c r="CJ661" s="4"/>
      <c r="CK661" s="4"/>
      <c r="CL661" s="4"/>
      <c r="CM661" s="4"/>
      <c r="CN661" s="4"/>
      <c r="CO661" s="4"/>
      <c r="CP661" s="4"/>
      <c r="CQ661" s="4"/>
      <c r="CR661" s="4"/>
      <c r="CS661" s="4"/>
      <c r="CT661" s="4"/>
      <c r="CU661" s="4"/>
      <c r="CV661" s="4"/>
      <c r="CW661" s="4"/>
      <c r="CX661" s="4"/>
      <c r="CY661" s="4"/>
      <c r="CZ661" s="4"/>
      <c r="DA661" s="4"/>
      <c r="DB661" s="4"/>
      <c r="DC661" s="4"/>
      <c r="DD661" s="4"/>
      <c r="DE661" s="4"/>
      <c r="DF661" s="4"/>
      <c r="DG661" s="4"/>
      <c r="DH661" s="4"/>
      <c r="DI661" s="4"/>
      <c r="DJ661" s="4"/>
      <c r="DK661" s="4"/>
      <c r="DL661" s="4"/>
      <c r="DM661" s="4"/>
      <c r="DN661" s="4"/>
      <c r="DO661" s="4"/>
      <c r="DP661" s="4"/>
      <c r="DQ661" s="4"/>
      <c r="DR661" s="4"/>
      <c r="DS661" s="4"/>
      <c r="DT661" s="4"/>
      <c r="DU661" s="4"/>
      <c r="DV661" s="4"/>
      <c r="DW661" s="4"/>
      <c r="DX661" s="4"/>
      <c r="DY661" s="4"/>
      <c r="DZ661" s="4"/>
      <c r="EA661" s="4"/>
      <c r="EB661" s="4"/>
      <c r="EC661" s="4"/>
      <c r="ED661" s="4"/>
      <c r="EE661" s="4"/>
      <c r="EF661" s="4"/>
      <c r="EG661" s="4"/>
      <c r="EH661" s="4"/>
      <c r="EI661" s="4"/>
      <c r="EJ661" s="4"/>
      <c r="EK661" s="4"/>
      <c r="EL661" s="4"/>
      <c r="EM661" s="4"/>
      <c r="EN661" s="4"/>
      <c r="EO661" s="4"/>
      <c r="EP661" s="4"/>
      <c r="EQ661" s="4"/>
      <c r="ER661" s="4"/>
      <c r="ES661" s="4"/>
      <c r="ET661" s="4"/>
      <c r="EU661" s="4"/>
      <c r="EV661" s="4"/>
      <c r="EW661" s="4"/>
      <c r="EX661" s="4"/>
      <c r="EY661" s="4"/>
      <c r="EZ661" s="4"/>
      <c r="FA661" s="4"/>
      <c r="FB661" s="4"/>
      <c r="FC661" s="4"/>
    </row>
    <row r="662" spans="1:159" ht="15" customHeight="1">
      <c r="A662" s="6">
        <v>8</v>
      </c>
      <c r="B662" s="41" t="str">
        <f>VLOOKUP(Ruimtestaat[[#This Row],[Code]],Locaties[[Code]:[Locatie]],2,FALSE)</f>
        <v>Het Heerenlanden</v>
      </c>
      <c r="C662" s="41" t="str">
        <f>VLOOKUP(Ruimtestaat[[#This Row],[Code]],Locaties[#All],3,FALSE)</f>
        <v>Eksterlaan 48</v>
      </c>
      <c r="D662" s="41" t="str">
        <f>VLOOKUP(Ruimtestaat[[#This Row],[Code]],Locaties[#All],4,FALSE)</f>
        <v>Leerdam</v>
      </c>
      <c r="E662" s="42" t="s">
        <v>564</v>
      </c>
      <c r="F662" s="6" t="s">
        <v>279</v>
      </c>
      <c r="G662" s="126" t="s">
        <v>435</v>
      </c>
      <c r="H662" s="42" t="s">
        <v>276</v>
      </c>
      <c r="I662" s="6">
        <v>16</v>
      </c>
      <c r="J662" s="42" t="str">
        <f>VLOOKUP(Ruimtestaat[[#This Row],[Ruimte code]],Ruimtegroepen[[#All],[Code]:[Ruimte omschrijving]],2,FALSE)</f>
        <v>Leslokalen</v>
      </c>
      <c r="K662" s="6" t="s">
        <v>18</v>
      </c>
      <c r="L662" s="6" t="s">
        <v>124</v>
      </c>
      <c r="M662" s="124">
        <v>66.8</v>
      </c>
      <c r="N662" s="125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  <c r="BO662" s="4"/>
      <c r="BP662" s="4"/>
      <c r="BQ662" s="4"/>
      <c r="BR662" s="4"/>
      <c r="BS662" s="4"/>
      <c r="BT662" s="4"/>
      <c r="BU662" s="4"/>
      <c r="BV662" s="4"/>
      <c r="BW662" s="4"/>
      <c r="BX662" s="4"/>
      <c r="BY662" s="4"/>
      <c r="BZ662" s="4"/>
      <c r="CA662" s="4"/>
      <c r="CB662" s="4"/>
      <c r="CC662" s="4"/>
      <c r="CD662" s="4"/>
      <c r="CE662" s="4"/>
      <c r="CF662" s="4"/>
      <c r="CG662" s="4"/>
      <c r="CH662" s="4"/>
      <c r="CI662" s="4"/>
      <c r="CJ662" s="4"/>
      <c r="CK662" s="4"/>
      <c r="CL662" s="4"/>
      <c r="CM662" s="4"/>
      <c r="CN662" s="4"/>
      <c r="CO662" s="4"/>
      <c r="CP662" s="4"/>
      <c r="CQ662" s="4"/>
      <c r="CR662" s="4"/>
      <c r="CS662" s="4"/>
      <c r="CT662" s="4"/>
      <c r="CU662" s="4"/>
      <c r="CV662" s="4"/>
      <c r="CW662" s="4"/>
      <c r="CX662" s="4"/>
      <c r="CY662" s="4"/>
      <c r="CZ662" s="4"/>
      <c r="DA662" s="4"/>
      <c r="DB662" s="4"/>
      <c r="DC662" s="4"/>
      <c r="DD662" s="4"/>
      <c r="DE662" s="4"/>
      <c r="DF662" s="4"/>
      <c r="DG662" s="4"/>
      <c r="DH662" s="4"/>
      <c r="DI662" s="4"/>
      <c r="DJ662" s="4"/>
      <c r="DK662" s="4"/>
      <c r="DL662" s="4"/>
      <c r="DM662" s="4"/>
      <c r="DN662" s="4"/>
      <c r="DO662" s="4"/>
      <c r="DP662" s="4"/>
      <c r="DQ662" s="4"/>
      <c r="DR662" s="4"/>
      <c r="DS662" s="4"/>
      <c r="DT662" s="4"/>
      <c r="DU662" s="4"/>
      <c r="DV662" s="4"/>
      <c r="DW662" s="4"/>
      <c r="DX662" s="4"/>
      <c r="DY662" s="4"/>
      <c r="DZ662" s="4"/>
      <c r="EA662" s="4"/>
      <c r="EB662" s="4"/>
      <c r="EC662" s="4"/>
      <c r="ED662" s="4"/>
      <c r="EE662" s="4"/>
      <c r="EF662" s="4"/>
      <c r="EG662" s="4"/>
      <c r="EH662" s="4"/>
      <c r="EI662" s="4"/>
      <c r="EJ662" s="4"/>
      <c r="EK662" s="4"/>
      <c r="EL662" s="4"/>
      <c r="EM662" s="4"/>
      <c r="EN662" s="4"/>
      <c r="EO662" s="4"/>
      <c r="EP662" s="4"/>
      <c r="EQ662" s="4"/>
      <c r="ER662" s="4"/>
      <c r="ES662" s="4"/>
      <c r="ET662" s="4"/>
      <c r="EU662" s="4"/>
      <c r="EV662" s="4"/>
      <c r="EW662" s="4"/>
      <c r="EX662" s="4"/>
      <c r="EY662" s="4"/>
      <c r="EZ662" s="4"/>
      <c r="FA662" s="4"/>
      <c r="FB662" s="4"/>
      <c r="FC662" s="4"/>
    </row>
    <row r="663" spans="1:159" ht="15" customHeight="1">
      <c r="A663" s="6">
        <v>8</v>
      </c>
      <c r="B663" s="41" t="str">
        <f>VLOOKUP(Ruimtestaat[[#This Row],[Code]],Locaties[[Code]:[Locatie]],2,FALSE)</f>
        <v>Het Heerenlanden</v>
      </c>
      <c r="C663" s="41" t="str">
        <f>VLOOKUP(Ruimtestaat[[#This Row],[Code]],Locaties[#All],3,FALSE)</f>
        <v>Eksterlaan 48</v>
      </c>
      <c r="D663" s="41" t="str">
        <f>VLOOKUP(Ruimtestaat[[#This Row],[Code]],Locaties[#All],4,FALSE)</f>
        <v>Leerdam</v>
      </c>
      <c r="E663" s="42" t="s">
        <v>564</v>
      </c>
      <c r="F663" s="6" t="s">
        <v>279</v>
      </c>
      <c r="G663" s="126" t="s">
        <v>312</v>
      </c>
      <c r="H663" s="42" t="s">
        <v>276</v>
      </c>
      <c r="I663" s="6">
        <v>16</v>
      </c>
      <c r="J663" s="42" t="str">
        <f>VLOOKUP(Ruimtestaat[[#This Row],[Ruimte code]],Ruimtegroepen[[#All],[Code]:[Ruimte omschrijving]],2,FALSE)</f>
        <v>Leslokalen</v>
      </c>
      <c r="K663" s="6" t="s">
        <v>18</v>
      </c>
      <c r="L663" s="6" t="s">
        <v>124</v>
      </c>
      <c r="M663" s="124">
        <v>66.5</v>
      </c>
      <c r="N663" s="125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  <c r="BO663" s="4"/>
      <c r="BP663" s="4"/>
      <c r="BQ663" s="4"/>
      <c r="BR663" s="4"/>
      <c r="BS663" s="4"/>
      <c r="BT663" s="4"/>
      <c r="BU663" s="4"/>
      <c r="BV663" s="4"/>
      <c r="BW663" s="4"/>
      <c r="BX663" s="4"/>
      <c r="BY663" s="4"/>
      <c r="BZ663" s="4"/>
      <c r="CA663" s="4"/>
      <c r="CB663" s="4"/>
      <c r="CC663" s="4"/>
      <c r="CD663" s="4"/>
      <c r="CE663" s="4"/>
      <c r="CF663" s="4"/>
      <c r="CG663" s="4"/>
      <c r="CH663" s="4"/>
      <c r="CI663" s="4"/>
      <c r="CJ663" s="4"/>
      <c r="CK663" s="4"/>
      <c r="CL663" s="4"/>
      <c r="CM663" s="4"/>
      <c r="CN663" s="4"/>
      <c r="CO663" s="4"/>
      <c r="CP663" s="4"/>
      <c r="CQ663" s="4"/>
      <c r="CR663" s="4"/>
      <c r="CS663" s="4"/>
      <c r="CT663" s="4"/>
      <c r="CU663" s="4"/>
      <c r="CV663" s="4"/>
      <c r="CW663" s="4"/>
      <c r="CX663" s="4"/>
      <c r="CY663" s="4"/>
      <c r="CZ663" s="4"/>
      <c r="DA663" s="4"/>
      <c r="DB663" s="4"/>
      <c r="DC663" s="4"/>
      <c r="DD663" s="4"/>
      <c r="DE663" s="4"/>
      <c r="DF663" s="4"/>
      <c r="DG663" s="4"/>
      <c r="DH663" s="4"/>
      <c r="DI663" s="4"/>
      <c r="DJ663" s="4"/>
      <c r="DK663" s="4"/>
      <c r="DL663" s="4"/>
      <c r="DM663" s="4"/>
      <c r="DN663" s="4"/>
      <c r="DO663" s="4"/>
      <c r="DP663" s="4"/>
      <c r="DQ663" s="4"/>
      <c r="DR663" s="4"/>
      <c r="DS663" s="4"/>
      <c r="DT663" s="4"/>
      <c r="DU663" s="4"/>
      <c r="DV663" s="4"/>
      <c r="DW663" s="4"/>
      <c r="DX663" s="4"/>
      <c r="DY663" s="4"/>
      <c r="DZ663" s="4"/>
      <c r="EA663" s="4"/>
      <c r="EB663" s="4"/>
      <c r="EC663" s="4"/>
      <c r="ED663" s="4"/>
      <c r="EE663" s="4"/>
      <c r="EF663" s="4"/>
      <c r="EG663" s="4"/>
      <c r="EH663" s="4"/>
      <c r="EI663" s="4"/>
      <c r="EJ663" s="4"/>
      <c r="EK663" s="4"/>
      <c r="EL663" s="4"/>
      <c r="EM663" s="4"/>
      <c r="EN663" s="4"/>
      <c r="EO663" s="4"/>
      <c r="EP663" s="4"/>
      <c r="EQ663" s="4"/>
      <c r="ER663" s="4"/>
      <c r="ES663" s="4"/>
      <c r="ET663" s="4"/>
      <c r="EU663" s="4"/>
      <c r="EV663" s="4"/>
      <c r="EW663" s="4"/>
      <c r="EX663" s="4"/>
      <c r="EY663" s="4"/>
      <c r="EZ663" s="4"/>
      <c r="FA663" s="4"/>
      <c r="FB663" s="4"/>
      <c r="FC663" s="4"/>
    </row>
    <row r="664" spans="1:159" ht="15" customHeight="1">
      <c r="A664" s="6">
        <v>8</v>
      </c>
      <c r="B664" s="41" t="str">
        <f>VLOOKUP(Ruimtestaat[[#This Row],[Code]],Locaties[[Code]:[Locatie]],2,FALSE)</f>
        <v>Het Heerenlanden</v>
      </c>
      <c r="C664" s="41" t="str">
        <f>VLOOKUP(Ruimtestaat[[#This Row],[Code]],Locaties[#All],3,FALSE)</f>
        <v>Eksterlaan 48</v>
      </c>
      <c r="D664" s="41" t="str">
        <f>VLOOKUP(Ruimtestaat[[#This Row],[Code]],Locaties[#All],4,FALSE)</f>
        <v>Leerdam</v>
      </c>
      <c r="E664" s="42" t="s">
        <v>564</v>
      </c>
      <c r="F664" s="6" t="s">
        <v>279</v>
      </c>
      <c r="G664" s="126" t="s">
        <v>416</v>
      </c>
      <c r="H664" s="42" t="s">
        <v>136</v>
      </c>
      <c r="I664" s="6">
        <v>2</v>
      </c>
      <c r="J664" s="42" t="str">
        <f>VLOOKUP(Ruimtestaat[[#This Row],[Ruimte code]],Ruimtegroepen[[#All],[Code]:[Ruimte omschrijving]],2,FALSE)</f>
        <v>Kantoren</v>
      </c>
      <c r="K664" s="6" t="s">
        <v>17</v>
      </c>
      <c r="L664" s="6" t="s">
        <v>6</v>
      </c>
      <c r="M664" s="124">
        <v>22.8</v>
      </c>
      <c r="N664" s="125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  <c r="BO664" s="4"/>
      <c r="BP664" s="4"/>
      <c r="BQ664" s="4"/>
      <c r="BR664" s="4"/>
      <c r="BS664" s="4"/>
      <c r="BT664" s="4"/>
      <c r="BU664" s="4"/>
      <c r="BV664" s="4"/>
      <c r="BW664" s="4"/>
      <c r="BX664" s="4"/>
      <c r="BY664" s="4"/>
      <c r="BZ664" s="4"/>
      <c r="CA664" s="4"/>
      <c r="CB664" s="4"/>
      <c r="CC664" s="4"/>
      <c r="CD664" s="4"/>
      <c r="CE664" s="4"/>
      <c r="CF664" s="4"/>
      <c r="CG664" s="4"/>
      <c r="CH664" s="4"/>
      <c r="CI664" s="4"/>
      <c r="CJ664" s="4"/>
      <c r="CK664" s="4"/>
      <c r="CL664" s="4"/>
      <c r="CM664" s="4"/>
      <c r="CN664" s="4"/>
      <c r="CO664" s="4"/>
      <c r="CP664" s="4"/>
      <c r="CQ664" s="4"/>
      <c r="CR664" s="4"/>
      <c r="CS664" s="4"/>
      <c r="CT664" s="4"/>
      <c r="CU664" s="4"/>
      <c r="CV664" s="4"/>
      <c r="CW664" s="4"/>
      <c r="CX664" s="4"/>
      <c r="CY664" s="4"/>
      <c r="CZ664" s="4"/>
      <c r="DA664" s="4"/>
      <c r="DB664" s="4"/>
      <c r="DC664" s="4"/>
      <c r="DD664" s="4"/>
      <c r="DE664" s="4"/>
      <c r="DF664" s="4"/>
      <c r="DG664" s="4"/>
      <c r="DH664" s="4"/>
      <c r="DI664" s="4"/>
      <c r="DJ664" s="4"/>
      <c r="DK664" s="4"/>
      <c r="DL664" s="4"/>
      <c r="DM664" s="4"/>
      <c r="DN664" s="4"/>
      <c r="DO664" s="4"/>
      <c r="DP664" s="4"/>
      <c r="DQ664" s="4"/>
      <c r="DR664" s="4"/>
      <c r="DS664" s="4"/>
      <c r="DT664" s="4"/>
      <c r="DU664" s="4"/>
      <c r="DV664" s="4"/>
      <c r="DW664" s="4"/>
      <c r="DX664" s="4"/>
      <c r="DY664" s="4"/>
      <c r="DZ664" s="4"/>
      <c r="EA664" s="4"/>
      <c r="EB664" s="4"/>
      <c r="EC664" s="4"/>
      <c r="ED664" s="4"/>
      <c r="EE664" s="4"/>
      <c r="EF664" s="4"/>
      <c r="EG664" s="4"/>
      <c r="EH664" s="4"/>
      <c r="EI664" s="4"/>
      <c r="EJ664" s="4"/>
      <c r="EK664" s="4"/>
      <c r="EL664" s="4"/>
      <c r="EM664" s="4"/>
      <c r="EN664" s="4"/>
      <c r="EO664" s="4"/>
      <c r="EP664" s="4"/>
      <c r="EQ664" s="4"/>
      <c r="ER664" s="4"/>
      <c r="ES664" s="4"/>
      <c r="ET664" s="4"/>
      <c r="EU664" s="4"/>
      <c r="EV664" s="4"/>
      <c r="EW664" s="4"/>
      <c r="EX664" s="4"/>
      <c r="EY664" s="4"/>
      <c r="EZ664" s="4"/>
      <c r="FA664" s="4"/>
      <c r="FB664" s="4"/>
      <c r="FC664" s="4"/>
    </row>
    <row r="665" spans="1:159" ht="15" customHeight="1">
      <c r="A665" s="6">
        <v>8</v>
      </c>
      <c r="B665" s="41" t="str">
        <f>VLOOKUP(Ruimtestaat[[#This Row],[Code]],Locaties[[Code]:[Locatie]],2,FALSE)</f>
        <v>Het Heerenlanden</v>
      </c>
      <c r="C665" s="41" t="str">
        <f>VLOOKUP(Ruimtestaat[[#This Row],[Code]],Locaties[#All],3,FALSE)</f>
        <v>Eksterlaan 48</v>
      </c>
      <c r="D665" s="41" t="str">
        <f>VLOOKUP(Ruimtestaat[[#This Row],[Code]],Locaties[#All],4,FALSE)</f>
        <v>Leerdam</v>
      </c>
      <c r="E665" s="42" t="s">
        <v>568</v>
      </c>
      <c r="F665" s="6" t="s">
        <v>279</v>
      </c>
      <c r="G665" s="126">
        <v>1</v>
      </c>
      <c r="H665" s="42" t="s">
        <v>128</v>
      </c>
      <c r="I665" s="6">
        <v>6</v>
      </c>
      <c r="J665" s="42" t="str">
        <f>VLOOKUP(Ruimtestaat[[#This Row],[Ruimte code]],Ruimtegroepen[[#All],[Code]:[Ruimte omschrijving]],2,FALSE)</f>
        <v>Gangen/hallen</v>
      </c>
      <c r="K665" s="6" t="s">
        <v>18</v>
      </c>
      <c r="L665" s="6" t="s">
        <v>124</v>
      </c>
      <c r="M665" s="124">
        <v>71.099999999999994</v>
      </c>
      <c r="N665" s="125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  <c r="BO665" s="4"/>
      <c r="BP665" s="4"/>
      <c r="BQ665" s="4"/>
      <c r="BR665" s="4"/>
      <c r="BS665" s="4"/>
      <c r="BT665" s="4"/>
      <c r="BU665" s="4"/>
      <c r="BV665" s="4"/>
      <c r="BW665" s="4"/>
      <c r="BX665" s="4"/>
      <c r="BY665" s="4"/>
      <c r="BZ665" s="4"/>
      <c r="CA665" s="4"/>
      <c r="CB665" s="4"/>
      <c r="CC665" s="4"/>
      <c r="CD665" s="4"/>
      <c r="CE665" s="4"/>
      <c r="CF665" s="4"/>
      <c r="CG665" s="4"/>
      <c r="CH665" s="4"/>
      <c r="CI665" s="4"/>
      <c r="CJ665" s="4"/>
      <c r="CK665" s="4"/>
      <c r="CL665" s="4"/>
      <c r="CM665" s="4"/>
      <c r="CN665" s="4"/>
      <c r="CO665" s="4"/>
      <c r="CP665" s="4"/>
      <c r="CQ665" s="4"/>
      <c r="CR665" s="4"/>
      <c r="CS665" s="4"/>
      <c r="CT665" s="4"/>
      <c r="CU665" s="4"/>
      <c r="CV665" s="4"/>
      <c r="CW665" s="4"/>
      <c r="CX665" s="4"/>
      <c r="CY665" s="4"/>
      <c r="CZ665" s="4"/>
      <c r="DA665" s="4"/>
      <c r="DB665" s="4"/>
      <c r="DC665" s="4"/>
      <c r="DD665" s="4"/>
      <c r="DE665" s="4"/>
      <c r="DF665" s="4"/>
      <c r="DG665" s="4"/>
      <c r="DH665" s="4"/>
      <c r="DI665" s="4"/>
      <c r="DJ665" s="4"/>
      <c r="DK665" s="4"/>
      <c r="DL665" s="4"/>
      <c r="DM665" s="4"/>
      <c r="DN665" s="4"/>
      <c r="DO665" s="4"/>
      <c r="DP665" s="4"/>
      <c r="DQ665" s="4"/>
      <c r="DR665" s="4"/>
      <c r="DS665" s="4"/>
      <c r="DT665" s="4"/>
      <c r="DU665" s="4"/>
      <c r="DV665" s="4"/>
      <c r="DW665" s="4"/>
      <c r="DX665" s="4"/>
      <c r="DY665" s="4"/>
      <c r="DZ665" s="4"/>
      <c r="EA665" s="4"/>
      <c r="EB665" s="4"/>
      <c r="EC665" s="4"/>
      <c r="ED665" s="4"/>
      <c r="EE665" s="4"/>
      <c r="EF665" s="4"/>
      <c r="EG665" s="4"/>
      <c r="EH665" s="4"/>
      <c r="EI665" s="4"/>
      <c r="EJ665" s="4"/>
      <c r="EK665" s="4"/>
      <c r="EL665" s="4"/>
      <c r="EM665" s="4"/>
      <c r="EN665" s="4"/>
      <c r="EO665" s="4"/>
      <c r="EP665" s="4"/>
      <c r="EQ665" s="4"/>
      <c r="ER665" s="4"/>
      <c r="ES665" s="4"/>
      <c r="ET665" s="4"/>
      <c r="EU665" s="4"/>
      <c r="EV665" s="4"/>
      <c r="EW665" s="4"/>
      <c r="EX665" s="4"/>
      <c r="EY665" s="4"/>
      <c r="EZ665" s="4"/>
      <c r="FA665" s="4"/>
      <c r="FB665" s="4"/>
      <c r="FC665" s="4"/>
    </row>
    <row r="666" spans="1:159" ht="15" customHeight="1">
      <c r="A666" s="6">
        <v>8</v>
      </c>
      <c r="B666" s="41" t="str">
        <f>VLOOKUP(Ruimtestaat[[#This Row],[Code]],Locaties[[Code]:[Locatie]],2,FALSE)</f>
        <v>Het Heerenlanden</v>
      </c>
      <c r="C666" s="41" t="str">
        <f>VLOOKUP(Ruimtestaat[[#This Row],[Code]],Locaties[#All],3,FALSE)</f>
        <v>Eksterlaan 48</v>
      </c>
      <c r="D666" s="41" t="str">
        <f>VLOOKUP(Ruimtestaat[[#This Row],[Code]],Locaties[#All],4,FALSE)</f>
        <v>Leerdam</v>
      </c>
      <c r="E666" s="42" t="s">
        <v>568</v>
      </c>
      <c r="F666" s="6" t="s">
        <v>279</v>
      </c>
      <c r="G666" s="126">
        <v>3</v>
      </c>
      <c r="H666" s="42" t="s">
        <v>294</v>
      </c>
      <c r="I666" s="6">
        <v>5</v>
      </c>
      <c r="J666" s="42" t="str">
        <f>VLOOKUP(Ruimtestaat[[#This Row],[Ruimte code]],Ruimtegroepen[[#All],[Code]:[Ruimte omschrijving]],2,FALSE)</f>
        <v>Sanitair</v>
      </c>
      <c r="K666" s="6" t="s">
        <v>19</v>
      </c>
      <c r="L666" s="6" t="s">
        <v>28</v>
      </c>
      <c r="M666" s="124">
        <v>5.7</v>
      </c>
      <c r="N666" s="125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  <c r="BO666" s="4"/>
      <c r="BP666" s="4"/>
      <c r="BQ666" s="4"/>
      <c r="BR666" s="4"/>
      <c r="BS666" s="4"/>
      <c r="BT666" s="4"/>
      <c r="BU666" s="4"/>
      <c r="BV666" s="4"/>
      <c r="BW666" s="4"/>
      <c r="BX666" s="4"/>
      <c r="BY666" s="4"/>
      <c r="BZ666" s="4"/>
      <c r="CA666" s="4"/>
      <c r="CB666" s="4"/>
      <c r="CC666" s="4"/>
      <c r="CD666" s="4"/>
      <c r="CE666" s="4"/>
      <c r="CF666" s="4"/>
      <c r="CG666" s="4"/>
      <c r="CH666" s="4"/>
      <c r="CI666" s="4"/>
      <c r="CJ666" s="4"/>
      <c r="CK666" s="4"/>
      <c r="CL666" s="4"/>
      <c r="CM666" s="4"/>
      <c r="CN666" s="4"/>
      <c r="CO666" s="4"/>
      <c r="CP666" s="4"/>
      <c r="CQ666" s="4"/>
      <c r="CR666" s="4"/>
      <c r="CS666" s="4"/>
      <c r="CT666" s="4"/>
      <c r="CU666" s="4"/>
      <c r="CV666" s="4"/>
      <c r="CW666" s="4"/>
      <c r="CX666" s="4"/>
      <c r="CY666" s="4"/>
      <c r="CZ666" s="4"/>
      <c r="DA666" s="4"/>
      <c r="DB666" s="4"/>
      <c r="DC666" s="4"/>
      <c r="DD666" s="4"/>
      <c r="DE666" s="4"/>
      <c r="DF666" s="4"/>
      <c r="DG666" s="4"/>
      <c r="DH666" s="4"/>
      <c r="DI666" s="4"/>
      <c r="DJ666" s="4"/>
      <c r="DK666" s="4"/>
      <c r="DL666" s="4"/>
      <c r="DM666" s="4"/>
      <c r="DN666" s="4"/>
      <c r="DO666" s="4"/>
      <c r="DP666" s="4"/>
      <c r="DQ666" s="4"/>
      <c r="DR666" s="4"/>
      <c r="DS666" s="4"/>
      <c r="DT666" s="4"/>
      <c r="DU666" s="4"/>
      <c r="DV666" s="4"/>
      <c r="DW666" s="4"/>
      <c r="DX666" s="4"/>
      <c r="DY666" s="4"/>
      <c r="DZ666" s="4"/>
      <c r="EA666" s="4"/>
      <c r="EB666" s="4"/>
      <c r="EC666" s="4"/>
      <c r="ED666" s="4"/>
      <c r="EE666" s="4"/>
      <c r="EF666" s="4"/>
      <c r="EG666" s="4"/>
      <c r="EH666" s="4"/>
      <c r="EI666" s="4"/>
      <c r="EJ666" s="4"/>
      <c r="EK666" s="4"/>
      <c r="EL666" s="4"/>
      <c r="EM666" s="4"/>
      <c r="EN666" s="4"/>
      <c r="EO666" s="4"/>
      <c r="EP666" s="4"/>
      <c r="EQ666" s="4"/>
      <c r="ER666" s="4"/>
      <c r="ES666" s="4"/>
      <c r="ET666" s="4"/>
      <c r="EU666" s="4"/>
      <c r="EV666" s="4"/>
      <c r="EW666" s="4"/>
      <c r="EX666" s="4"/>
      <c r="EY666" s="4"/>
      <c r="EZ666" s="4"/>
      <c r="FA666" s="4"/>
      <c r="FB666" s="4"/>
      <c r="FC666" s="4"/>
    </row>
    <row r="667" spans="1:159" ht="15" customHeight="1">
      <c r="A667" s="6">
        <v>8</v>
      </c>
      <c r="B667" s="41" t="str">
        <f>VLOOKUP(Ruimtestaat[[#This Row],[Code]],Locaties[[Code]:[Locatie]],2,FALSE)</f>
        <v>Het Heerenlanden</v>
      </c>
      <c r="C667" s="41" t="str">
        <f>VLOOKUP(Ruimtestaat[[#This Row],[Code]],Locaties[#All],3,FALSE)</f>
        <v>Eksterlaan 48</v>
      </c>
      <c r="D667" s="41" t="str">
        <f>VLOOKUP(Ruimtestaat[[#This Row],[Code]],Locaties[#All],4,FALSE)</f>
        <v>Leerdam</v>
      </c>
      <c r="E667" s="42" t="s">
        <v>568</v>
      </c>
      <c r="F667" s="6" t="s">
        <v>279</v>
      </c>
      <c r="G667" s="126">
        <v>4</v>
      </c>
      <c r="H667" s="42" t="s">
        <v>294</v>
      </c>
      <c r="I667" s="6">
        <v>5</v>
      </c>
      <c r="J667" s="42" t="str">
        <f>VLOOKUP(Ruimtestaat[[#This Row],[Ruimte code]],Ruimtegroepen[[#All],[Code]:[Ruimte omschrijving]],2,FALSE)</f>
        <v>Sanitair</v>
      </c>
      <c r="K667" s="6" t="s">
        <v>19</v>
      </c>
      <c r="L667" s="6" t="s">
        <v>28</v>
      </c>
      <c r="M667" s="124">
        <v>8.8000000000000007</v>
      </c>
      <c r="N667" s="125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  <c r="BO667" s="4"/>
      <c r="BP667" s="4"/>
      <c r="BQ667" s="4"/>
      <c r="BR667" s="4"/>
      <c r="BS667" s="4"/>
      <c r="BT667" s="4"/>
      <c r="BU667" s="4"/>
      <c r="BV667" s="4"/>
      <c r="BW667" s="4"/>
      <c r="BX667" s="4"/>
      <c r="BY667" s="4"/>
      <c r="BZ667" s="4"/>
      <c r="CA667" s="4"/>
      <c r="CB667" s="4"/>
      <c r="CC667" s="4"/>
      <c r="CD667" s="4"/>
      <c r="CE667" s="4"/>
      <c r="CF667" s="4"/>
      <c r="CG667" s="4"/>
      <c r="CH667" s="4"/>
      <c r="CI667" s="4"/>
      <c r="CJ667" s="4"/>
      <c r="CK667" s="4"/>
      <c r="CL667" s="4"/>
      <c r="CM667" s="4"/>
      <c r="CN667" s="4"/>
      <c r="CO667" s="4"/>
      <c r="CP667" s="4"/>
      <c r="CQ667" s="4"/>
      <c r="CR667" s="4"/>
      <c r="CS667" s="4"/>
      <c r="CT667" s="4"/>
      <c r="CU667" s="4"/>
      <c r="CV667" s="4"/>
      <c r="CW667" s="4"/>
      <c r="CX667" s="4"/>
      <c r="CY667" s="4"/>
      <c r="CZ667" s="4"/>
      <c r="DA667" s="4"/>
      <c r="DB667" s="4"/>
      <c r="DC667" s="4"/>
      <c r="DD667" s="4"/>
      <c r="DE667" s="4"/>
      <c r="DF667" s="4"/>
      <c r="DG667" s="4"/>
      <c r="DH667" s="4"/>
      <c r="DI667" s="4"/>
      <c r="DJ667" s="4"/>
      <c r="DK667" s="4"/>
      <c r="DL667" s="4"/>
      <c r="DM667" s="4"/>
      <c r="DN667" s="4"/>
      <c r="DO667" s="4"/>
      <c r="DP667" s="4"/>
      <c r="DQ667" s="4"/>
      <c r="DR667" s="4"/>
      <c r="DS667" s="4"/>
      <c r="DT667" s="4"/>
      <c r="DU667" s="4"/>
      <c r="DV667" s="4"/>
      <c r="DW667" s="4"/>
      <c r="DX667" s="4"/>
      <c r="DY667" s="4"/>
      <c r="DZ667" s="4"/>
      <c r="EA667" s="4"/>
      <c r="EB667" s="4"/>
      <c r="EC667" s="4"/>
      <c r="ED667" s="4"/>
      <c r="EE667" s="4"/>
      <c r="EF667" s="4"/>
      <c r="EG667" s="4"/>
      <c r="EH667" s="4"/>
      <c r="EI667" s="4"/>
      <c r="EJ667" s="4"/>
      <c r="EK667" s="4"/>
      <c r="EL667" s="4"/>
      <c r="EM667" s="4"/>
      <c r="EN667" s="4"/>
      <c r="EO667" s="4"/>
      <c r="EP667" s="4"/>
      <c r="EQ667" s="4"/>
      <c r="ER667" s="4"/>
      <c r="ES667" s="4"/>
      <c r="ET667" s="4"/>
      <c r="EU667" s="4"/>
      <c r="EV667" s="4"/>
      <c r="EW667" s="4"/>
      <c r="EX667" s="4"/>
      <c r="EY667" s="4"/>
      <c r="EZ667" s="4"/>
      <c r="FA667" s="4"/>
      <c r="FB667" s="4"/>
      <c r="FC667" s="4"/>
    </row>
    <row r="668" spans="1:159" ht="15" customHeight="1">
      <c r="A668" s="6">
        <v>8</v>
      </c>
      <c r="B668" s="41" t="str">
        <f>VLOOKUP(Ruimtestaat[[#This Row],[Code]],Locaties[[Code]:[Locatie]],2,FALSE)</f>
        <v>Het Heerenlanden</v>
      </c>
      <c r="C668" s="41" t="str">
        <f>VLOOKUP(Ruimtestaat[[#This Row],[Code]],Locaties[#All],3,FALSE)</f>
        <v>Eksterlaan 48</v>
      </c>
      <c r="D668" s="41" t="str">
        <f>VLOOKUP(Ruimtestaat[[#This Row],[Code]],Locaties[#All],4,FALSE)</f>
        <v>Leerdam</v>
      </c>
      <c r="E668" s="42" t="s">
        <v>568</v>
      </c>
      <c r="F668" s="6" t="s">
        <v>279</v>
      </c>
      <c r="G668" s="126">
        <v>10</v>
      </c>
      <c r="H668" s="42" t="s">
        <v>302</v>
      </c>
      <c r="I668" s="6">
        <v>1</v>
      </c>
      <c r="J668" s="42" t="str">
        <f>VLOOKUP(Ruimtestaat[[#This Row],[Ruimte code]],Ruimtegroepen[[#All],[Code]:[Ruimte omschrijving]],2,FALSE)</f>
        <v>Magazijnen/bergingen</v>
      </c>
      <c r="K668" s="6" t="s">
        <v>19</v>
      </c>
      <c r="L668" s="6" t="s">
        <v>28</v>
      </c>
      <c r="M668" s="124">
        <v>9.3000000000000007</v>
      </c>
      <c r="N668" s="125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  <c r="BO668" s="4"/>
      <c r="BP668" s="4"/>
      <c r="BQ668" s="4"/>
      <c r="BR668" s="4"/>
      <c r="BS668" s="4"/>
      <c r="BT668" s="4"/>
      <c r="BU668" s="4"/>
      <c r="BV668" s="4"/>
      <c r="BW668" s="4"/>
      <c r="BX668" s="4"/>
      <c r="BY668" s="4"/>
      <c r="BZ668" s="4"/>
      <c r="CA668" s="4"/>
      <c r="CB668" s="4"/>
      <c r="CC668" s="4"/>
      <c r="CD668" s="4"/>
      <c r="CE668" s="4"/>
      <c r="CF668" s="4"/>
      <c r="CG668" s="4"/>
      <c r="CH668" s="4"/>
      <c r="CI668" s="4"/>
      <c r="CJ668" s="4"/>
      <c r="CK668" s="4"/>
      <c r="CL668" s="4"/>
      <c r="CM668" s="4"/>
      <c r="CN668" s="4"/>
      <c r="CO668" s="4"/>
      <c r="CP668" s="4"/>
      <c r="CQ668" s="4"/>
      <c r="CR668" s="4"/>
      <c r="CS668" s="4"/>
      <c r="CT668" s="4"/>
      <c r="CU668" s="4"/>
      <c r="CV668" s="4"/>
      <c r="CW668" s="4"/>
      <c r="CX668" s="4"/>
      <c r="CY668" s="4"/>
      <c r="CZ668" s="4"/>
      <c r="DA668" s="4"/>
      <c r="DB668" s="4"/>
      <c r="DC668" s="4"/>
      <c r="DD668" s="4"/>
      <c r="DE668" s="4"/>
      <c r="DF668" s="4"/>
      <c r="DG668" s="4"/>
      <c r="DH668" s="4"/>
      <c r="DI668" s="4"/>
      <c r="DJ668" s="4"/>
      <c r="DK668" s="4"/>
      <c r="DL668" s="4"/>
      <c r="DM668" s="4"/>
      <c r="DN668" s="4"/>
      <c r="DO668" s="4"/>
      <c r="DP668" s="4"/>
      <c r="DQ668" s="4"/>
      <c r="DR668" s="4"/>
      <c r="DS668" s="4"/>
      <c r="DT668" s="4"/>
      <c r="DU668" s="4"/>
      <c r="DV668" s="4"/>
      <c r="DW668" s="4"/>
      <c r="DX668" s="4"/>
      <c r="DY668" s="4"/>
      <c r="DZ668" s="4"/>
      <c r="EA668" s="4"/>
      <c r="EB668" s="4"/>
      <c r="EC668" s="4"/>
      <c r="ED668" s="4"/>
      <c r="EE668" s="4"/>
      <c r="EF668" s="4"/>
      <c r="EG668" s="4"/>
      <c r="EH668" s="4"/>
      <c r="EI668" s="4"/>
      <c r="EJ668" s="4"/>
      <c r="EK668" s="4"/>
      <c r="EL668" s="4"/>
      <c r="EM668" s="4"/>
      <c r="EN668" s="4"/>
      <c r="EO668" s="4"/>
      <c r="EP668" s="4"/>
      <c r="EQ668" s="4"/>
      <c r="ER668" s="4"/>
      <c r="ES668" s="4"/>
      <c r="ET668" s="4"/>
      <c r="EU668" s="4"/>
      <c r="EV668" s="4"/>
      <c r="EW668" s="4"/>
      <c r="EX668" s="4"/>
      <c r="EY668" s="4"/>
      <c r="EZ668" s="4"/>
      <c r="FA668" s="4"/>
      <c r="FB668" s="4"/>
      <c r="FC668" s="4"/>
    </row>
    <row r="669" spans="1:159" ht="15" customHeight="1">
      <c r="A669" s="6">
        <v>8</v>
      </c>
      <c r="B669" s="41" t="str">
        <f>VLOOKUP(Ruimtestaat[[#This Row],[Code]],Locaties[[Code]:[Locatie]],2,FALSE)</f>
        <v>Het Heerenlanden</v>
      </c>
      <c r="C669" s="41" t="str">
        <f>VLOOKUP(Ruimtestaat[[#This Row],[Code]],Locaties[#All],3,FALSE)</f>
        <v>Eksterlaan 48</v>
      </c>
      <c r="D669" s="41" t="str">
        <f>VLOOKUP(Ruimtestaat[[#This Row],[Code]],Locaties[#All],4,FALSE)</f>
        <v>Leerdam</v>
      </c>
      <c r="E669" s="42" t="s">
        <v>568</v>
      </c>
      <c r="F669" s="6" t="s">
        <v>279</v>
      </c>
      <c r="G669" s="126" t="s">
        <v>327</v>
      </c>
      <c r="H669" s="42" t="s">
        <v>276</v>
      </c>
      <c r="I669" s="6">
        <v>16</v>
      </c>
      <c r="J669" s="42" t="str">
        <f>VLOOKUP(Ruimtestaat[[#This Row],[Ruimte code]],Ruimtegroepen[[#All],[Code]:[Ruimte omschrijving]],2,FALSE)</f>
        <v>Leslokalen</v>
      </c>
      <c r="K669" s="6" t="s">
        <v>18</v>
      </c>
      <c r="L669" s="6" t="s">
        <v>124</v>
      </c>
      <c r="M669" s="124">
        <v>50.5</v>
      </c>
      <c r="N669" s="125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  <c r="BO669" s="4"/>
      <c r="BP669" s="4"/>
      <c r="BQ669" s="4"/>
      <c r="BR669" s="4"/>
      <c r="BS669" s="4"/>
      <c r="BT669" s="4"/>
      <c r="BU669" s="4"/>
      <c r="BV669" s="4"/>
      <c r="BW669" s="4"/>
      <c r="BX669" s="4"/>
      <c r="BY669" s="4"/>
      <c r="BZ669" s="4"/>
      <c r="CA669" s="4"/>
      <c r="CB669" s="4"/>
      <c r="CC669" s="4"/>
      <c r="CD669" s="4"/>
      <c r="CE669" s="4"/>
      <c r="CF669" s="4"/>
      <c r="CG669" s="4"/>
      <c r="CH669" s="4"/>
      <c r="CI669" s="4"/>
      <c r="CJ669" s="4"/>
      <c r="CK669" s="4"/>
      <c r="CL669" s="4"/>
      <c r="CM669" s="4"/>
      <c r="CN669" s="4"/>
      <c r="CO669" s="4"/>
      <c r="CP669" s="4"/>
      <c r="CQ669" s="4"/>
      <c r="CR669" s="4"/>
      <c r="CS669" s="4"/>
      <c r="CT669" s="4"/>
      <c r="CU669" s="4"/>
      <c r="CV669" s="4"/>
      <c r="CW669" s="4"/>
      <c r="CX669" s="4"/>
      <c r="CY669" s="4"/>
      <c r="CZ669" s="4"/>
      <c r="DA669" s="4"/>
      <c r="DB669" s="4"/>
      <c r="DC669" s="4"/>
      <c r="DD669" s="4"/>
      <c r="DE669" s="4"/>
      <c r="DF669" s="4"/>
      <c r="DG669" s="4"/>
      <c r="DH669" s="4"/>
      <c r="DI669" s="4"/>
      <c r="DJ669" s="4"/>
      <c r="DK669" s="4"/>
      <c r="DL669" s="4"/>
      <c r="DM669" s="4"/>
      <c r="DN669" s="4"/>
      <c r="DO669" s="4"/>
      <c r="DP669" s="4"/>
      <c r="DQ669" s="4"/>
      <c r="DR669" s="4"/>
      <c r="DS669" s="4"/>
      <c r="DT669" s="4"/>
      <c r="DU669" s="4"/>
      <c r="DV669" s="4"/>
      <c r="DW669" s="4"/>
      <c r="DX669" s="4"/>
      <c r="DY669" s="4"/>
      <c r="DZ669" s="4"/>
      <c r="EA669" s="4"/>
      <c r="EB669" s="4"/>
      <c r="EC669" s="4"/>
      <c r="ED669" s="4"/>
      <c r="EE669" s="4"/>
      <c r="EF669" s="4"/>
      <c r="EG669" s="4"/>
      <c r="EH669" s="4"/>
      <c r="EI669" s="4"/>
      <c r="EJ669" s="4"/>
      <c r="EK669" s="4"/>
      <c r="EL669" s="4"/>
      <c r="EM669" s="4"/>
      <c r="EN669" s="4"/>
      <c r="EO669" s="4"/>
      <c r="EP669" s="4"/>
      <c r="EQ669" s="4"/>
      <c r="ER669" s="4"/>
      <c r="ES669" s="4"/>
      <c r="ET669" s="4"/>
      <c r="EU669" s="4"/>
      <c r="EV669" s="4"/>
      <c r="EW669" s="4"/>
      <c r="EX669" s="4"/>
      <c r="EY669" s="4"/>
      <c r="EZ669" s="4"/>
      <c r="FA669" s="4"/>
      <c r="FB669" s="4"/>
      <c r="FC669" s="4"/>
    </row>
    <row r="670" spans="1:159" ht="15" customHeight="1">
      <c r="A670" s="6">
        <v>8</v>
      </c>
      <c r="B670" s="41" t="str">
        <f>VLOOKUP(Ruimtestaat[[#This Row],[Code]],Locaties[[Code]:[Locatie]],2,FALSE)</f>
        <v>Het Heerenlanden</v>
      </c>
      <c r="C670" s="41" t="str">
        <f>VLOOKUP(Ruimtestaat[[#This Row],[Code]],Locaties[#All],3,FALSE)</f>
        <v>Eksterlaan 48</v>
      </c>
      <c r="D670" s="41" t="str">
        <f>VLOOKUP(Ruimtestaat[[#This Row],[Code]],Locaties[#All],4,FALSE)</f>
        <v>Leerdam</v>
      </c>
      <c r="E670" s="42" t="s">
        <v>568</v>
      </c>
      <c r="F670" s="6" t="s">
        <v>279</v>
      </c>
      <c r="G670" s="126" t="s">
        <v>603</v>
      </c>
      <c r="H670" s="42" t="s">
        <v>276</v>
      </c>
      <c r="I670" s="6">
        <v>16</v>
      </c>
      <c r="J670" s="42" t="str">
        <f>VLOOKUP(Ruimtestaat[[#This Row],[Ruimte code]],Ruimtegroepen[[#All],[Code]:[Ruimte omschrijving]],2,FALSE)</f>
        <v>Leslokalen</v>
      </c>
      <c r="K670" s="6" t="s">
        <v>18</v>
      </c>
      <c r="L670" s="6" t="s">
        <v>124</v>
      </c>
      <c r="M670" s="124">
        <v>50.3</v>
      </c>
      <c r="N670" s="125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  <c r="BO670" s="4"/>
      <c r="BP670" s="4"/>
      <c r="BQ670" s="4"/>
      <c r="BR670" s="4"/>
      <c r="BS670" s="4"/>
      <c r="BT670" s="4"/>
      <c r="BU670" s="4"/>
      <c r="BV670" s="4"/>
      <c r="BW670" s="4"/>
      <c r="BX670" s="4"/>
      <c r="BY670" s="4"/>
      <c r="BZ670" s="4"/>
      <c r="CA670" s="4"/>
      <c r="CB670" s="4"/>
      <c r="CC670" s="4"/>
      <c r="CD670" s="4"/>
      <c r="CE670" s="4"/>
      <c r="CF670" s="4"/>
      <c r="CG670" s="4"/>
      <c r="CH670" s="4"/>
      <c r="CI670" s="4"/>
      <c r="CJ670" s="4"/>
      <c r="CK670" s="4"/>
      <c r="CL670" s="4"/>
      <c r="CM670" s="4"/>
      <c r="CN670" s="4"/>
      <c r="CO670" s="4"/>
      <c r="CP670" s="4"/>
      <c r="CQ670" s="4"/>
      <c r="CR670" s="4"/>
      <c r="CS670" s="4"/>
      <c r="CT670" s="4"/>
      <c r="CU670" s="4"/>
      <c r="CV670" s="4"/>
      <c r="CW670" s="4"/>
      <c r="CX670" s="4"/>
      <c r="CY670" s="4"/>
      <c r="CZ670" s="4"/>
      <c r="DA670" s="4"/>
      <c r="DB670" s="4"/>
      <c r="DC670" s="4"/>
      <c r="DD670" s="4"/>
      <c r="DE670" s="4"/>
      <c r="DF670" s="4"/>
      <c r="DG670" s="4"/>
      <c r="DH670" s="4"/>
      <c r="DI670" s="4"/>
      <c r="DJ670" s="4"/>
      <c r="DK670" s="4"/>
      <c r="DL670" s="4"/>
      <c r="DM670" s="4"/>
      <c r="DN670" s="4"/>
      <c r="DO670" s="4"/>
      <c r="DP670" s="4"/>
      <c r="DQ670" s="4"/>
      <c r="DR670" s="4"/>
      <c r="DS670" s="4"/>
      <c r="DT670" s="4"/>
      <c r="DU670" s="4"/>
      <c r="DV670" s="4"/>
      <c r="DW670" s="4"/>
      <c r="DX670" s="4"/>
      <c r="DY670" s="4"/>
      <c r="DZ670" s="4"/>
      <c r="EA670" s="4"/>
      <c r="EB670" s="4"/>
      <c r="EC670" s="4"/>
      <c r="ED670" s="4"/>
      <c r="EE670" s="4"/>
      <c r="EF670" s="4"/>
      <c r="EG670" s="4"/>
      <c r="EH670" s="4"/>
      <c r="EI670" s="4"/>
      <c r="EJ670" s="4"/>
      <c r="EK670" s="4"/>
      <c r="EL670" s="4"/>
      <c r="EM670" s="4"/>
      <c r="EN670" s="4"/>
      <c r="EO670" s="4"/>
      <c r="EP670" s="4"/>
      <c r="EQ670" s="4"/>
      <c r="ER670" s="4"/>
      <c r="ES670" s="4"/>
      <c r="ET670" s="4"/>
      <c r="EU670" s="4"/>
      <c r="EV670" s="4"/>
      <c r="EW670" s="4"/>
      <c r="EX670" s="4"/>
      <c r="EY670" s="4"/>
      <c r="EZ670" s="4"/>
      <c r="FA670" s="4"/>
      <c r="FB670" s="4"/>
      <c r="FC670" s="4"/>
    </row>
    <row r="671" spans="1:159" ht="15" customHeight="1">
      <c r="A671" s="6">
        <v>8</v>
      </c>
      <c r="B671" s="41" t="str">
        <f>VLOOKUP(Ruimtestaat[[#This Row],[Code]],Locaties[[Code]:[Locatie]],2,FALSE)</f>
        <v>Het Heerenlanden</v>
      </c>
      <c r="C671" s="41" t="str">
        <f>VLOOKUP(Ruimtestaat[[#This Row],[Code]],Locaties[#All],3,FALSE)</f>
        <v>Eksterlaan 48</v>
      </c>
      <c r="D671" s="41" t="str">
        <f>VLOOKUP(Ruimtestaat[[#This Row],[Code]],Locaties[#All],4,FALSE)</f>
        <v>Leerdam</v>
      </c>
      <c r="E671" s="42" t="s">
        <v>568</v>
      </c>
      <c r="F671" s="6" t="s">
        <v>279</v>
      </c>
      <c r="G671" s="126" t="s">
        <v>604</v>
      </c>
      <c r="H671" s="42" t="s">
        <v>276</v>
      </c>
      <c r="I671" s="6">
        <v>16</v>
      </c>
      <c r="J671" s="42" t="str">
        <f>VLOOKUP(Ruimtestaat[[#This Row],[Ruimte code]],Ruimtegroepen[[#All],[Code]:[Ruimte omschrijving]],2,FALSE)</f>
        <v>Leslokalen</v>
      </c>
      <c r="K671" s="6" t="s">
        <v>18</v>
      </c>
      <c r="L671" s="6" t="s">
        <v>124</v>
      </c>
      <c r="M671" s="124">
        <v>51.6</v>
      </c>
      <c r="N671" s="125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  <c r="BO671" s="4"/>
      <c r="BP671" s="4"/>
      <c r="BQ671" s="4"/>
      <c r="BR671" s="4"/>
      <c r="BS671" s="4"/>
      <c r="BT671" s="4"/>
      <c r="BU671" s="4"/>
      <c r="BV671" s="4"/>
      <c r="BW671" s="4"/>
      <c r="BX671" s="4"/>
      <c r="BY671" s="4"/>
      <c r="BZ671" s="4"/>
      <c r="CA671" s="4"/>
      <c r="CB671" s="4"/>
      <c r="CC671" s="4"/>
      <c r="CD671" s="4"/>
      <c r="CE671" s="4"/>
      <c r="CF671" s="4"/>
      <c r="CG671" s="4"/>
      <c r="CH671" s="4"/>
      <c r="CI671" s="4"/>
      <c r="CJ671" s="4"/>
      <c r="CK671" s="4"/>
      <c r="CL671" s="4"/>
      <c r="CM671" s="4"/>
      <c r="CN671" s="4"/>
      <c r="CO671" s="4"/>
      <c r="CP671" s="4"/>
      <c r="CQ671" s="4"/>
      <c r="CR671" s="4"/>
      <c r="CS671" s="4"/>
      <c r="CT671" s="4"/>
      <c r="CU671" s="4"/>
      <c r="CV671" s="4"/>
      <c r="CW671" s="4"/>
      <c r="CX671" s="4"/>
      <c r="CY671" s="4"/>
      <c r="CZ671" s="4"/>
      <c r="DA671" s="4"/>
      <c r="DB671" s="4"/>
      <c r="DC671" s="4"/>
      <c r="DD671" s="4"/>
      <c r="DE671" s="4"/>
      <c r="DF671" s="4"/>
      <c r="DG671" s="4"/>
      <c r="DH671" s="4"/>
      <c r="DI671" s="4"/>
      <c r="DJ671" s="4"/>
      <c r="DK671" s="4"/>
      <c r="DL671" s="4"/>
      <c r="DM671" s="4"/>
      <c r="DN671" s="4"/>
      <c r="DO671" s="4"/>
      <c r="DP671" s="4"/>
      <c r="DQ671" s="4"/>
      <c r="DR671" s="4"/>
      <c r="DS671" s="4"/>
      <c r="DT671" s="4"/>
      <c r="DU671" s="4"/>
      <c r="DV671" s="4"/>
      <c r="DW671" s="4"/>
      <c r="DX671" s="4"/>
      <c r="DY671" s="4"/>
      <c r="DZ671" s="4"/>
      <c r="EA671" s="4"/>
      <c r="EB671" s="4"/>
      <c r="EC671" s="4"/>
      <c r="ED671" s="4"/>
      <c r="EE671" s="4"/>
      <c r="EF671" s="4"/>
      <c r="EG671" s="4"/>
      <c r="EH671" s="4"/>
      <c r="EI671" s="4"/>
      <c r="EJ671" s="4"/>
      <c r="EK671" s="4"/>
      <c r="EL671" s="4"/>
      <c r="EM671" s="4"/>
      <c r="EN671" s="4"/>
      <c r="EO671" s="4"/>
      <c r="EP671" s="4"/>
      <c r="EQ671" s="4"/>
      <c r="ER671" s="4"/>
      <c r="ES671" s="4"/>
      <c r="ET671" s="4"/>
      <c r="EU671" s="4"/>
      <c r="EV671" s="4"/>
      <c r="EW671" s="4"/>
      <c r="EX671" s="4"/>
      <c r="EY671" s="4"/>
      <c r="EZ671" s="4"/>
      <c r="FA671" s="4"/>
      <c r="FB671" s="4"/>
      <c r="FC671" s="4"/>
    </row>
    <row r="672" spans="1:159" ht="15" customHeight="1">
      <c r="A672" s="6">
        <v>8</v>
      </c>
      <c r="B672" s="41" t="str">
        <f>VLOOKUP(Ruimtestaat[[#This Row],[Code]],Locaties[[Code]:[Locatie]],2,FALSE)</f>
        <v>Het Heerenlanden</v>
      </c>
      <c r="C672" s="41" t="str">
        <f>VLOOKUP(Ruimtestaat[[#This Row],[Code]],Locaties[#All],3,FALSE)</f>
        <v>Eksterlaan 48</v>
      </c>
      <c r="D672" s="41" t="str">
        <f>VLOOKUP(Ruimtestaat[[#This Row],[Code]],Locaties[#All],4,FALSE)</f>
        <v>Leerdam</v>
      </c>
      <c r="E672" s="42" t="s">
        <v>568</v>
      </c>
      <c r="F672" s="6" t="s">
        <v>279</v>
      </c>
      <c r="G672" s="126" t="s">
        <v>605</v>
      </c>
      <c r="H672" s="42" t="s">
        <v>136</v>
      </c>
      <c r="I672" s="6">
        <v>2</v>
      </c>
      <c r="J672" s="42" t="str">
        <f>VLOOKUP(Ruimtestaat[[#This Row],[Ruimte code]],Ruimtegroepen[[#All],[Code]:[Ruimte omschrijving]],2,FALSE)</f>
        <v>Kantoren</v>
      </c>
      <c r="K672" s="6" t="s">
        <v>20</v>
      </c>
      <c r="L672" s="6" t="s">
        <v>29</v>
      </c>
      <c r="M672" s="124">
        <v>19.2</v>
      </c>
      <c r="N672" s="125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  <c r="BO672" s="4"/>
      <c r="BP672" s="4"/>
      <c r="BQ672" s="4"/>
      <c r="BR672" s="4"/>
      <c r="BS672" s="4"/>
      <c r="BT672" s="4"/>
      <c r="BU672" s="4"/>
      <c r="BV672" s="4"/>
      <c r="BW672" s="4"/>
      <c r="BX672" s="4"/>
      <c r="BY672" s="4"/>
      <c r="BZ672" s="4"/>
      <c r="CA672" s="4"/>
      <c r="CB672" s="4"/>
      <c r="CC672" s="4"/>
      <c r="CD672" s="4"/>
      <c r="CE672" s="4"/>
      <c r="CF672" s="4"/>
      <c r="CG672" s="4"/>
      <c r="CH672" s="4"/>
      <c r="CI672" s="4"/>
      <c r="CJ672" s="4"/>
      <c r="CK672" s="4"/>
      <c r="CL672" s="4"/>
      <c r="CM672" s="4"/>
      <c r="CN672" s="4"/>
      <c r="CO672" s="4"/>
      <c r="CP672" s="4"/>
      <c r="CQ672" s="4"/>
      <c r="CR672" s="4"/>
      <c r="CS672" s="4"/>
      <c r="CT672" s="4"/>
      <c r="CU672" s="4"/>
      <c r="CV672" s="4"/>
      <c r="CW672" s="4"/>
      <c r="CX672" s="4"/>
      <c r="CY672" s="4"/>
      <c r="CZ672" s="4"/>
      <c r="DA672" s="4"/>
      <c r="DB672" s="4"/>
      <c r="DC672" s="4"/>
      <c r="DD672" s="4"/>
      <c r="DE672" s="4"/>
      <c r="DF672" s="4"/>
      <c r="DG672" s="4"/>
      <c r="DH672" s="4"/>
      <c r="DI672" s="4"/>
      <c r="DJ672" s="4"/>
      <c r="DK672" s="4"/>
      <c r="DL672" s="4"/>
      <c r="DM672" s="4"/>
      <c r="DN672" s="4"/>
      <c r="DO672" s="4"/>
      <c r="DP672" s="4"/>
      <c r="DQ672" s="4"/>
      <c r="DR672" s="4"/>
      <c r="DS672" s="4"/>
      <c r="DT672" s="4"/>
      <c r="DU672" s="4"/>
      <c r="DV672" s="4"/>
      <c r="DW672" s="4"/>
      <c r="DX672" s="4"/>
      <c r="DY672" s="4"/>
      <c r="DZ672" s="4"/>
      <c r="EA672" s="4"/>
      <c r="EB672" s="4"/>
      <c r="EC672" s="4"/>
      <c r="ED672" s="4"/>
      <c r="EE672" s="4"/>
      <c r="EF672" s="4"/>
      <c r="EG672" s="4"/>
      <c r="EH672" s="4"/>
      <c r="EI672" s="4"/>
      <c r="EJ672" s="4"/>
      <c r="EK672" s="4"/>
      <c r="EL672" s="4"/>
      <c r="EM672" s="4"/>
      <c r="EN672" s="4"/>
      <c r="EO672" s="4"/>
      <c r="EP672" s="4"/>
      <c r="EQ672" s="4"/>
      <c r="ER672" s="4"/>
      <c r="ES672" s="4"/>
      <c r="ET672" s="4"/>
      <c r="EU672" s="4"/>
      <c r="EV672" s="4"/>
      <c r="EW672" s="4"/>
      <c r="EX672" s="4"/>
      <c r="EY672" s="4"/>
      <c r="EZ672" s="4"/>
      <c r="FA672" s="4"/>
      <c r="FB672" s="4"/>
      <c r="FC672" s="4"/>
    </row>
    <row r="673" spans="1:159" ht="15" customHeight="1">
      <c r="A673" s="6">
        <v>8</v>
      </c>
      <c r="B673" s="41" t="str">
        <f>VLOOKUP(Ruimtestaat[[#This Row],[Code]],Locaties[[Code]:[Locatie]],2,FALSE)</f>
        <v>Het Heerenlanden</v>
      </c>
      <c r="C673" s="41" t="str">
        <f>VLOOKUP(Ruimtestaat[[#This Row],[Code]],Locaties[#All],3,FALSE)</f>
        <v>Eksterlaan 48</v>
      </c>
      <c r="D673" s="41" t="str">
        <f>VLOOKUP(Ruimtestaat[[#This Row],[Code]],Locaties[#All],4,FALSE)</f>
        <v>Leerdam</v>
      </c>
      <c r="E673" s="42" t="s">
        <v>574</v>
      </c>
      <c r="F673" s="6" t="s">
        <v>279</v>
      </c>
      <c r="G673" s="126">
        <v>1</v>
      </c>
      <c r="H673" s="42" t="s">
        <v>390</v>
      </c>
      <c r="I673" s="6">
        <v>6</v>
      </c>
      <c r="J673" s="42" t="str">
        <f>VLOOKUP(Ruimtestaat[[#This Row],[Ruimte code]],Ruimtegroepen[[#All],[Code]:[Ruimte omschrijving]],2,FALSE)</f>
        <v>Gangen/hallen</v>
      </c>
      <c r="K673" s="6" t="s">
        <v>18</v>
      </c>
      <c r="L673" s="6" t="s">
        <v>124</v>
      </c>
      <c r="M673" s="124">
        <v>55.4</v>
      </c>
      <c r="N673" s="125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  <c r="BO673" s="4"/>
      <c r="BP673" s="4"/>
      <c r="BQ673" s="4"/>
      <c r="BR673" s="4"/>
      <c r="BS673" s="4"/>
      <c r="BT673" s="4"/>
      <c r="BU673" s="4"/>
      <c r="BV673" s="4"/>
      <c r="BW673" s="4"/>
      <c r="BX673" s="4"/>
      <c r="BY673" s="4"/>
      <c r="BZ673" s="4"/>
      <c r="CA673" s="4"/>
      <c r="CB673" s="4"/>
      <c r="CC673" s="4"/>
      <c r="CD673" s="4"/>
      <c r="CE673" s="4"/>
      <c r="CF673" s="4"/>
      <c r="CG673" s="4"/>
      <c r="CH673" s="4"/>
      <c r="CI673" s="4"/>
      <c r="CJ673" s="4"/>
      <c r="CK673" s="4"/>
      <c r="CL673" s="4"/>
      <c r="CM673" s="4"/>
      <c r="CN673" s="4"/>
      <c r="CO673" s="4"/>
      <c r="CP673" s="4"/>
      <c r="CQ673" s="4"/>
      <c r="CR673" s="4"/>
      <c r="CS673" s="4"/>
      <c r="CT673" s="4"/>
      <c r="CU673" s="4"/>
      <c r="CV673" s="4"/>
      <c r="CW673" s="4"/>
      <c r="CX673" s="4"/>
      <c r="CY673" s="4"/>
      <c r="CZ673" s="4"/>
      <c r="DA673" s="4"/>
      <c r="DB673" s="4"/>
      <c r="DC673" s="4"/>
      <c r="DD673" s="4"/>
      <c r="DE673" s="4"/>
      <c r="DF673" s="4"/>
      <c r="DG673" s="4"/>
      <c r="DH673" s="4"/>
      <c r="DI673" s="4"/>
      <c r="DJ673" s="4"/>
      <c r="DK673" s="4"/>
      <c r="DL673" s="4"/>
      <c r="DM673" s="4"/>
      <c r="DN673" s="4"/>
      <c r="DO673" s="4"/>
      <c r="DP673" s="4"/>
      <c r="DQ673" s="4"/>
      <c r="DR673" s="4"/>
      <c r="DS673" s="4"/>
      <c r="DT673" s="4"/>
      <c r="DU673" s="4"/>
      <c r="DV673" s="4"/>
      <c r="DW673" s="4"/>
      <c r="DX673" s="4"/>
      <c r="DY673" s="4"/>
      <c r="DZ673" s="4"/>
      <c r="EA673" s="4"/>
      <c r="EB673" s="4"/>
      <c r="EC673" s="4"/>
      <c r="ED673" s="4"/>
      <c r="EE673" s="4"/>
      <c r="EF673" s="4"/>
      <c r="EG673" s="4"/>
      <c r="EH673" s="4"/>
      <c r="EI673" s="4"/>
      <c r="EJ673" s="4"/>
      <c r="EK673" s="4"/>
      <c r="EL673" s="4"/>
      <c r="EM673" s="4"/>
      <c r="EN673" s="4"/>
      <c r="EO673" s="4"/>
      <c r="EP673" s="4"/>
      <c r="EQ673" s="4"/>
      <c r="ER673" s="4"/>
      <c r="ES673" s="4"/>
      <c r="ET673" s="4"/>
      <c r="EU673" s="4"/>
      <c r="EV673" s="4"/>
      <c r="EW673" s="4"/>
      <c r="EX673" s="4"/>
      <c r="EY673" s="4"/>
      <c r="EZ673" s="4"/>
      <c r="FA673" s="4"/>
      <c r="FB673" s="4"/>
      <c r="FC673" s="4"/>
    </row>
    <row r="674" spans="1:159" ht="15" customHeight="1">
      <c r="A674" s="6">
        <v>8</v>
      </c>
      <c r="B674" s="41" t="str">
        <f>VLOOKUP(Ruimtestaat[[#This Row],[Code]],Locaties[[Code]:[Locatie]],2,FALSE)</f>
        <v>Het Heerenlanden</v>
      </c>
      <c r="C674" s="41" t="str">
        <f>VLOOKUP(Ruimtestaat[[#This Row],[Code]],Locaties[#All],3,FALSE)</f>
        <v>Eksterlaan 48</v>
      </c>
      <c r="D674" s="41" t="str">
        <f>VLOOKUP(Ruimtestaat[[#This Row],[Code]],Locaties[#All],4,FALSE)</f>
        <v>Leerdam</v>
      </c>
      <c r="E674" s="42" t="s">
        <v>574</v>
      </c>
      <c r="F674" s="6" t="s">
        <v>279</v>
      </c>
      <c r="G674" s="126">
        <v>2</v>
      </c>
      <c r="H674" s="42" t="s">
        <v>128</v>
      </c>
      <c r="I674" s="6">
        <v>6</v>
      </c>
      <c r="J674" s="42" t="str">
        <f>VLOOKUP(Ruimtestaat[[#This Row],[Ruimte code]],Ruimtegroepen[[#All],[Code]:[Ruimte omschrijving]],2,FALSE)</f>
        <v>Gangen/hallen</v>
      </c>
      <c r="K674" s="6" t="s">
        <v>18</v>
      </c>
      <c r="L674" s="6" t="s">
        <v>124</v>
      </c>
      <c r="M674" s="124">
        <v>141.4</v>
      </c>
      <c r="N674" s="125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  <c r="BO674" s="4"/>
      <c r="BP674" s="4"/>
      <c r="BQ674" s="4"/>
      <c r="BR674" s="4"/>
      <c r="BS674" s="4"/>
      <c r="BT674" s="4"/>
      <c r="BU674" s="4"/>
      <c r="BV674" s="4"/>
      <c r="BW674" s="4"/>
      <c r="BX674" s="4"/>
      <c r="BY674" s="4"/>
      <c r="BZ674" s="4"/>
      <c r="CA674" s="4"/>
      <c r="CB674" s="4"/>
      <c r="CC674" s="4"/>
      <c r="CD674" s="4"/>
      <c r="CE674" s="4"/>
      <c r="CF674" s="4"/>
      <c r="CG674" s="4"/>
      <c r="CH674" s="4"/>
      <c r="CI674" s="4"/>
      <c r="CJ674" s="4"/>
      <c r="CK674" s="4"/>
      <c r="CL674" s="4"/>
      <c r="CM674" s="4"/>
      <c r="CN674" s="4"/>
      <c r="CO674" s="4"/>
      <c r="CP674" s="4"/>
      <c r="CQ674" s="4"/>
      <c r="CR674" s="4"/>
      <c r="CS674" s="4"/>
      <c r="CT674" s="4"/>
      <c r="CU674" s="4"/>
      <c r="CV674" s="4"/>
      <c r="CW674" s="4"/>
      <c r="CX674" s="4"/>
      <c r="CY674" s="4"/>
      <c r="CZ674" s="4"/>
      <c r="DA674" s="4"/>
      <c r="DB674" s="4"/>
      <c r="DC674" s="4"/>
      <c r="DD674" s="4"/>
      <c r="DE674" s="4"/>
      <c r="DF674" s="4"/>
      <c r="DG674" s="4"/>
      <c r="DH674" s="4"/>
      <c r="DI674" s="4"/>
      <c r="DJ674" s="4"/>
      <c r="DK674" s="4"/>
      <c r="DL674" s="4"/>
      <c r="DM674" s="4"/>
      <c r="DN674" s="4"/>
      <c r="DO674" s="4"/>
      <c r="DP674" s="4"/>
      <c r="DQ674" s="4"/>
      <c r="DR674" s="4"/>
      <c r="DS674" s="4"/>
      <c r="DT674" s="4"/>
      <c r="DU674" s="4"/>
      <c r="DV674" s="4"/>
      <c r="DW674" s="4"/>
      <c r="DX674" s="4"/>
      <c r="DY674" s="4"/>
      <c r="DZ674" s="4"/>
      <c r="EA674" s="4"/>
      <c r="EB674" s="4"/>
      <c r="EC674" s="4"/>
      <c r="ED674" s="4"/>
      <c r="EE674" s="4"/>
      <c r="EF674" s="4"/>
      <c r="EG674" s="4"/>
      <c r="EH674" s="4"/>
      <c r="EI674" s="4"/>
      <c r="EJ674" s="4"/>
      <c r="EK674" s="4"/>
      <c r="EL674" s="4"/>
      <c r="EM674" s="4"/>
      <c r="EN674" s="4"/>
      <c r="EO674" s="4"/>
      <c r="EP674" s="4"/>
      <c r="EQ674" s="4"/>
      <c r="ER674" s="4"/>
      <c r="ES674" s="4"/>
      <c r="ET674" s="4"/>
      <c r="EU674" s="4"/>
      <c r="EV674" s="4"/>
      <c r="EW674" s="4"/>
      <c r="EX674" s="4"/>
      <c r="EY674" s="4"/>
      <c r="EZ674" s="4"/>
      <c r="FA674" s="4"/>
      <c r="FB674" s="4"/>
      <c r="FC674" s="4"/>
    </row>
    <row r="675" spans="1:159" ht="15" customHeight="1">
      <c r="A675" s="6">
        <v>8</v>
      </c>
      <c r="B675" s="41" t="str">
        <f>VLOOKUP(Ruimtestaat[[#This Row],[Code]],Locaties[[Code]:[Locatie]],2,FALSE)</f>
        <v>Het Heerenlanden</v>
      </c>
      <c r="C675" s="41" t="str">
        <f>VLOOKUP(Ruimtestaat[[#This Row],[Code]],Locaties[#All],3,FALSE)</f>
        <v>Eksterlaan 48</v>
      </c>
      <c r="D675" s="41" t="str">
        <f>VLOOKUP(Ruimtestaat[[#This Row],[Code]],Locaties[#All],4,FALSE)</f>
        <v>Leerdam</v>
      </c>
      <c r="E675" s="42" t="s">
        <v>574</v>
      </c>
      <c r="F675" s="6" t="s">
        <v>279</v>
      </c>
      <c r="G675" s="126">
        <v>3</v>
      </c>
      <c r="H675" s="42" t="s">
        <v>606</v>
      </c>
      <c r="I675" s="6">
        <v>2</v>
      </c>
      <c r="J675" s="42" t="str">
        <f>VLOOKUP(Ruimtestaat[[#This Row],[Ruimte code]],Ruimtegroepen[[#All],[Code]:[Ruimte omschrijving]],2,FALSE)</f>
        <v>Kantoren</v>
      </c>
      <c r="K675" s="6" t="s">
        <v>20</v>
      </c>
      <c r="L675" s="6" t="s">
        <v>29</v>
      </c>
      <c r="M675" s="124">
        <v>18.7</v>
      </c>
      <c r="N675" s="125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  <c r="BO675" s="4"/>
      <c r="BP675" s="4"/>
      <c r="BQ675" s="4"/>
      <c r="BR675" s="4"/>
      <c r="BS675" s="4"/>
      <c r="BT675" s="4"/>
      <c r="BU675" s="4"/>
      <c r="BV675" s="4"/>
      <c r="BW675" s="4"/>
      <c r="BX675" s="4"/>
      <c r="BY675" s="4"/>
      <c r="BZ675" s="4"/>
      <c r="CA675" s="4"/>
      <c r="CB675" s="4"/>
      <c r="CC675" s="4"/>
      <c r="CD675" s="4"/>
      <c r="CE675" s="4"/>
      <c r="CF675" s="4"/>
      <c r="CG675" s="4"/>
      <c r="CH675" s="4"/>
      <c r="CI675" s="4"/>
      <c r="CJ675" s="4"/>
      <c r="CK675" s="4"/>
      <c r="CL675" s="4"/>
      <c r="CM675" s="4"/>
      <c r="CN675" s="4"/>
      <c r="CO675" s="4"/>
      <c r="CP675" s="4"/>
      <c r="CQ675" s="4"/>
      <c r="CR675" s="4"/>
      <c r="CS675" s="4"/>
      <c r="CT675" s="4"/>
      <c r="CU675" s="4"/>
      <c r="CV675" s="4"/>
      <c r="CW675" s="4"/>
      <c r="CX675" s="4"/>
      <c r="CY675" s="4"/>
      <c r="CZ675" s="4"/>
      <c r="DA675" s="4"/>
      <c r="DB675" s="4"/>
      <c r="DC675" s="4"/>
      <c r="DD675" s="4"/>
      <c r="DE675" s="4"/>
      <c r="DF675" s="4"/>
      <c r="DG675" s="4"/>
      <c r="DH675" s="4"/>
      <c r="DI675" s="4"/>
      <c r="DJ675" s="4"/>
      <c r="DK675" s="4"/>
      <c r="DL675" s="4"/>
      <c r="DM675" s="4"/>
      <c r="DN675" s="4"/>
      <c r="DO675" s="4"/>
      <c r="DP675" s="4"/>
      <c r="DQ675" s="4"/>
      <c r="DR675" s="4"/>
      <c r="DS675" s="4"/>
      <c r="DT675" s="4"/>
      <c r="DU675" s="4"/>
      <c r="DV675" s="4"/>
      <c r="DW675" s="4"/>
      <c r="DX675" s="4"/>
      <c r="DY675" s="4"/>
      <c r="DZ675" s="4"/>
      <c r="EA675" s="4"/>
      <c r="EB675" s="4"/>
      <c r="EC675" s="4"/>
      <c r="ED675" s="4"/>
      <c r="EE675" s="4"/>
      <c r="EF675" s="4"/>
      <c r="EG675" s="4"/>
      <c r="EH675" s="4"/>
      <c r="EI675" s="4"/>
      <c r="EJ675" s="4"/>
      <c r="EK675" s="4"/>
      <c r="EL675" s="4"/>
      <c r="EM675" s="4"/>
      <c r="EN675" s="4"/>
      <c r="EO675" s="4"/>
      <c r="EP675" s="4"/>
      <c r="EQ675" s="4"/>
      <c r="ER675" s="4"/>
      <c r="ES675" s="4"/>
      <c r="ET675" s="4"/>
      <c r="EU675" s="4"/>
      <c r="EV675" s="4"/>
      <c r="EW675" s="4"/>
      <c r="EX675" s="4"/>
      <c r="EY675" s="4"/>
      <c r="EZ675" s="4"/>
      <c r="FA675" s="4"/>
      <c r="FB675" s="4"/>
      <c r="FC675" s="4"/>
    </row>
    <row r="676" spans="1:159" ht="15" customHeight="1">
      <c r="A676" s="6">
        <v>8</v>
      </c>
      <c r="B676" s="41" t="str">
        <f>VLOOKUP(Ruimtestaat[[#This Row],[Code]],Locaties[[Code]:[Locatie]],2,FALSE)</f>
        <v>Het Heerenlanden</v>
      </c>
      <c r="C676" s="41" t="str">
        <f>VLOOKUP(Ruimtestaat[[#This Row],[Code]],Locaties[#All],3,FALSE)</f>
        <v>Eksterlaan 48</v>
      </c>
      <c r="D676" s="41" t="str">
        <f>VLOOKUP(Ruimtestaat[[#This Row],[Code]],Locaties[#All],4,FALSE)</f>
        <v>Leerdam</v>
      </c>
      <c r="E676" s="42" t="s">
        <v>574</v>
      </c>
      <c r="F676" s="6" t="s">
        <v>279</v>
      </c>
      <c r="G676" s="126">
        <v>4</v>
      </c>
      <c r="H676" s="42" t="s">
        <v>136</v>
      </c>
      <c r="I676" s="6">
        <v>2</v>
      </c>
      <c r="J676" s="42" t="str">
        <f>VLOOKUP(Ruimtestaat[[#This Row],[Ruimte code]],Ruimtegroepen[[#All],[Code]:[Ruimte omschrijving]],2,FALSE)</f>
        <v>Kantoren</v>
      </c>
      <c r="K676" s="6" t="s">
        <v>17</v>
      </c>
      <c r="L676" s="6" t="s">
        <v>6</v>
      </c>
      <c r="M676" s="124">
        <v>13.6</v>
      </c>
      <c r="N676" s="125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  <c r="BO676" s="4"/>
      <c r="BP676" s="4"/>
      <c r="BQ676" s="4"/>
      <c r="BR676" s="4"/>
      <c r="BS676" s="4"/>
      <c r="BT676" s="4"/>
      <c r="BU676" s="4"/>
      <c r="BV676" s="4"/>
      <c r="BW676" s="4"/>
      <c r="BX676" s="4"/>
      <c r="BY676" s="4"/>
      <c r="BZ676" s="4"/>
      <c r="CA676" s="4"/>
      <c r="CB676" s="4"/>
      <c r="CC676" s="4"/>
      <c r="CD676" s="4"/>
      <c r="CE676" s="4"/>
      <c r="CF676" s="4"/>
      <c r="CG676" s="4"/>
      <c r="CH676" s="4"/>
      <c r="CI676" s="4"/>
      <c r="CJ676" s="4"/>
      <c r="CK676" s="4"/>
      <c r="CL676" s="4"/>
      <c r="CM676" s="4"/>
      <c r="CN676" s="4"/>
      <c r="CO676" s="4"/>
      <c r="CP676" s="4"/>
      <c r="CQ676" s="4"/>
      <c r="CR676" s="4"/>
      <c r="CS676" s="4"/>
      <c r="CT676" s="4"/>
      <c r="CU676" s="4"/>
      <c r="CV676" s="4"/>
      <c r="CW676" s="4"/>
      <c r="CX676" s="4"/>
      <c r="CY676" s="4"/>
      <c r="CZ676" s="4"/>
      <c r="DA676" s="4"/>
      <c r="DB676" s="4"/>
      <c r="DC676" s="4"/>
      <c r="DD676" s="4"/>
      <c r="DE676" s="4"/>
      <c r="DF676" s="4"/>
      <c r="DG676" s="4"/>
      <c r="DH676" s="4"/>
      <c r="DI676" s="4"/>
      <c r="DJ676" s="4"/>
      <c r="DK676" s="4"/>
      <c r="DL676" s="4"/>
      <c r="DM676" s="4"/>
      <c r="DN676" s="4"/>
      <c r="DO676" s="4"/>
      <c r="DP676" s="4"/>
      <c r="DQ676" s="4"/>
      <c r="DR676" s="4"/>
      <c r="DS676" s="4"/>
      <c r="DT676" s="4"/>
      <c r="DU676" s="4"/>
      <c r="DV676" s="4"/>
      <c r="DW676" s="4"/>
      <c r="DX676" s="4"/>
      <c r="DY676" s="4"/>
      <c r="DZ676" s="4"/>
      <c r="EA676" s="4"/>
      <c r="EB676" s="4"/>
      <c r="EC676" s="4"/>
      <c r="ED676" s="4"/>
      <c r="EE676" s="4"/>
      <c r="EF676" s="4"/>
      <c r="EG676" s="4"/>
      <c r="EH676" s="4"/>
      <c r="EI676" s="4"/>
      <c r="EJ676" s="4"/>
      <c r="EK676" s="4"/>
      <c r="EL676" s="4"/>
      <c r="EM676" s="4"/>
      <c r="EN676" s="4"/>
      <c r="EO676" s="4"/>
      <c r="EP676" s="4"/>
      <c r="EQ676" s="4"/>
      <c r="ER676" s="4"/>
      <c r="ES676" s="4"/>
      <c r="ET676" s="4"/>
      <c r="EU676" s="4"/>
      <c r="EV676" s="4"/>
      <c r="EW676" s="4"/>
      <c r="EX676" s="4"/>
      <c r="EY676" s="4"/>
      <c r="EZ676" s="4"/>
      <c r="FA676" s="4"/>
      <c r="FB676" s="4"/>
      <c r="FC676" s="4"/>
    </row>
    <row r="677" spans="1:159" ht="15" customHeight="1">
      <c r="A677" s="6">
        <v>8</v>
      </c>
      <c r="B677" s="41" t="str">
        <f>VLOOKUP(Ruimtestaat[[#This Row],[Code]],Locaties[[Code]:[Locatie]],2,FALSE)</f>
        <v>Het Heerenlanden</v>
      </c>
      <c r="C677" s="41" t="str">
        <f>VLOOKUP(Ruimtestaat[[#This Row],[Code]],Locaties[#All],3,FALSE)</f>
        <v>Eksterlaan 48</v>
      </c>
      <c r="D677" s="41" t="str">
        <f>VLOOKUP(Ruimtestaat[[#This Row],[Code]],Locaties[#All],4,FALSE)</f>
        <v>Leerdam</v>
      </c>
      <c r="E677" s="42" t="s">
        <v>574</v>
      </c>
      <c r="F677" s="6" t="s">
        <v>279</v>
      </c>
      <c r="G677" s="126">
        <v>5</v>
      </c>
      <c r="H677" s="42" t="s">
        <v>146</v>
      </c>
      <c r="I677" s="6">
        <v>13</v>
      </c>
      <c r="J677" s="42" t="str">
        <f>VLOOKUP(Ruimtestaat[[#This Row],[Ruimte code]],Ruimtegroepen[[#All],[Code]:[Ruimte omschrijving]],2,FALSE)</f>
        <v>Personeelskamer</v>
      </c>
      <c r="K677" s="6" t="s">
        <v>20</v>
      </c>
      <c r="L677" s="6" t="s">
        <v>29</v>
      </c>
      <c r="M677" s="124">
        <v>107.6</v>
      </c>
      <c r="N677" s="125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  <c r="BO677" s="4"/>
      <c r="BP677" s="4"/>
      <c r="BQ677" s="4"/>
      <c r="BR677" s="4"/>
      <c r="BS677" s="4"/>
      <c r="BT677" s="4"/>
      <c r="BU677" s="4"/>
      <c r="BV677" s="4"/>
      <c r="BW677" s="4"/>
      <c r="BX677" s="4"/>
      <c r="BY677" s="4"/>
      <c r="BZ677" s="4"/>
      <c r="CA677" s="4"/>
      <c r="CB677" s="4"/>
      <c r="CC677" s="4"/>
      <c r="CD677" s="4"/>
      <c r="CE677" s="4"/>
      <c r="CF677" s="4"/>
      <c r="CG677" s="4"/>
      <c r="CH677" s="4"/>
      <c r="CI677" s="4"/>
      <c r="CJ677" s="4"/>
      <c r="CK677" s="4"/>
      <c r="CL677" s="4"/>
      <c r="CM677" s="4"/>
      <c r="CN677" s="4"/>
      <c r="CO677" s="4"/>
      <c r="CP677" s="4"/>
      <c r="CQ677" s="4"/>
      <c r="CR677" s="4"/>
      <c r="CS677" s="4"/>
      <c r="CT677" s="4"/>
      <c r="CU677" s="4"/>
      <c r="CV677" s="4"/>
      <c r="CW677" s="4"/>
      <c r="CX677" s="4"/>
      <c r="CY677" s="4"/>
      <c r="CZ677" s="4"/>
      <c r="DA677" s="4"/>
      <c r="DB677" s="4"/>
      <c r="DC677" s="4"/>
      <c r="DD677" s="4"/>
      <c r="DE677" s="4"/>
      <c r="DF677" s="4"/>
      <c r="DG677" s="4"/>
      <c r="DH677" s="4"/>
      <c r="DI677" s="4"/>
      <c r="DJ677" s="4"/>
      <c r="DK677" s="4"/>
      <c r="DL677" s="4"/>
      <c r="DM677" s="4"/>
      <c r="DN677" s="4"/>
      <c r="DO677" s="4"/>
      <c r="DP677" s="4"/>
      <c r="DQ677" s="4"/>
      <c r="DR677" s="4"/>
      <c r="DS677" s="4"/>
      <c r="DT677" s="4"/>
      <c r="DU677" s="4"/>
      <c r="DV677" s="4"/>
      <c r="DW677" s="4"/>
      <c r="DX677" s="4"/>
      <c r="DY677" s="4"/>
      <c r="DZ677" s="4"/>
      <c r="EA677" s="4"/>
      <c r="EB677" s="4"/>
      <c r="EC677" s="4"/>
      <c r="ED677" s="4"/>
      <c r="EE677" s="4"/>
      <c r="EF677" s="4"/>
      <c r="EG677" s="4"/>
      <c r="EH677" s="4"/>
      <c r="EI677" s="4"/>
      <c r="EJ677" s="4"/>
      <c r="EK677" s="4"/>
      <c r="EL677" s="4"/>
      <c r="EM677" s="4"/>
      <c r="EN677" s="4"/>
      <c r="EO677" s="4"/>
      <c r="EP677" s="4"/>
      <c r="EQ677" s="4"/>
      <c r="ER677" s="4"/>
      <c r="ES677" s="4"/>
      <c r="ET677" s="4"/>
      <c r="EU677" s="4"/>
      <c r="EV677" s="4"/>
      <c r="EW677" s="4"/>
      <c r="EX677" s="4"/>
      <c r="EY677" s="4"/>
      <c r="EZ677" s="4"/>
      <c r="FA677" s="4"/>
      <c r="FB677" s="4"/>
      <c r="FC677" s="4"/>
    </row>
    <row r="678" spans="1:159" ht="15" customHeight="1">
      <c r="A678" s="6">
        <v>8</v>
      </c>
      <c r="B678" s="41" t="str">
        <f>VLOOKUP(Ruimtestaat[[#This Row],[Code]],Locaties[[Code]:[Locatie]],2,FALSE)</f>
        <v>Het Heerenlanden</v>
      </c>
      <c r="C678" s="41" t="str">
        <f>VLOOKUP(Ruimtestaat[[#This Row],[Code]],Locaties[#All],3,FALSE)</f>
        <v>Eksterlaan 48</v>
      </c>
      <c r="D678" s="41" t="str">
        <f>VLOOKUP(Ruimtestaat[[#This Row],[Code]],Locaties[#All],4,FALSE)</f>
        <v>Leerdam</v>
      </c>
      <c r="E678" s="42" t="s">
        <v>580</v>
      </c>
      <c r="F678" s="6" t="s">
        <v>279</v>
      </c>
      <c r="G678" s="126">
        <v>1</v>
      </c>
      <c r="H678" s="42" t="s">
        <v>128</v>
      </c>
      <c r="I678" s="6">
        <v>6</v>
      </c>
      <c r="J678" s="42" t="str">
        <f>VLOOKUP(Ruimtestaat[[#This Row],[Ruimte code]],Ruimtegroepen[[#All],[Code]:[Ruimte omschrijving]],2,FALSE)</f>
        <v>Gangen/hallen</v>
      </c>
      <c r="K678" s="6" t="s">
        <v>18</v>
      </c>
      <c r="L678" s="6" t="s">
        <v>124</v>
      </c>
      <c r="M678" s="124">
        <v>5</v>
      </c>
      <c r="N678" s="125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  <c r="BO678" s="4"/>
      <c r="BP678" s="4"/>
      <c r="BQ678" s="4"/>
      <c r="BR678" s="4"/>
      <c r="BS678" s="4"/>
      <c r="BT678" s="4"/>
      <c r="BU678" s="4"/>
      <c r="BV678" s="4"/>
      <c r="BW678" s="4"/>
      <c r="BX678" s="4"/>
      <c r="BY678" s="4"/>
      <c r="BZ678" s="4"/>
      <c r="CA678" s="4"/>
      <c r="CB678" s="4"/>
      <c r="CC678" s="4"/>
      <c r="CD678" s="4"/>
      <c r="CE678" s="4"/>
      <c r="CF678" s="4"/>
      <c r="CG678" s="4"/>
      <c r="CH678" s="4"/>
      <c r="CI678" s="4"/>
      <c r="CJ678" s="4"/>
      <c r="CK678" s="4"/>
      <c r="CL678" s="4"/>
      <c r="CM678" s="4"/>
      <c r="CN678" s="4"/>
      <c r="CO678" s="4"/>
      <c r="CP678" s="4"/>
      <c r="CQ678" s="4"/>
      <c r="CR678" s="4"/>
      <c r="CS678" s="4"/>
      <c r="CT678" s="4"/>
      <c r="CU678" s="4"/>
      <c r="CV678" s="4"/>
      <c r="CW678" s="4"/>
      <c r="CX678" s="4"/>
      <c r="CY678" s="4"/>
      <c r="CZ678" s="4"/>
      <c r="DA678" s="4"/>
      <c r="DB678" s="4"/>
      <c r="DC678" s="4"/>
      <c r="DD678" s="4"/>
      <c r="DE678" s="4"/>
      <c r="DF678" s="4"/>
      <c r="DG678" s="4"/>
      <c r="DH678" s="4"/>
      <c r="DI678" s="4"/>
      <c r="DJ678" s="4"/>
      <c r="DK678" s="4"/>
      <c r="DL678" s="4"/>
      <c r="DM678" s="4"/>
      <c r="DN678" s="4"/>
      <c r="DO678" s="4"/>
      <c r="DP678" s="4"/>
      <c r="DQ678" s="4"/>
      <c r="DR678" s="4"/>
      <c r="DS678" s="4"/>
      <c r="DT678" s="4"/>
      <c r="DU678" s="4"/>
      <c r="DV678" s="4"/>
      <c r="DW678" s="4"/>
      <c r="DX678" s="4"/>
      <c r="DY678" s="4"/>
      <c r="DZ678" s="4"/>
      <c r="EA678" s="4"/>
      <c r="EB678" s="4"/>
      <c r="EC678" s="4"/>
      <c r="ED678" s="4"/>
      <c r="EE678" s="4"/>
      <c r="EF678" s="4"/>
      <c r="EG678" s="4"/>
      <c r="EH678" s="4"/>
      <c r="EI678" s="4"/>
      <c r="EJ678" s="4"/>
      <c r="EK678" s="4"/>
      <c r="EL678" s="4"/>
      <c r="EM678" s="4"/>
      <c r="EN678" s="4"/>
      <c r="EO678" s="4"/>
      <c r="EP678" s="4"/>
      <c r="EQ678" s="4"/>
      <c r="ER678" s="4"/>
      <c r="ES678" s="4"/>
      <c r="ET678" s="4"/>
      <c r="EU678" s="4"/>
      <c r="EV678" s="4"/>
      <c r="EW678" s="4"/>
      <c r="EX678" s="4"/>
      <c r="EY678" s="4"/>
      <c r="EZ678" s="4"/>
      <c r="FA678" s="4"/>
      <c r="FB678" s="4"/>
      <c r="FC678" s="4"/>
    </row>
    <row r="679" spans="1:159" ht="15" customHeight="1">
      <c r="A679" s="6">
        <v>8</v>
      </c>
      <c r="B679" s="41" t="str">
        <f>VLOOKUP(Ruimtestaat[[#This Row],[Code]],Locaties[[Code]:[Locatie]],2,FALSE)</f>
        <v>Het Heerenlanden</v>
      </c>
      <c r="C679" s="41" t="str">
        <f>VLOOKUP(Ruimtestaat[[#This Row],[Code]],Locaties[#All],3,FALSE)</f>
        <v>Eksterlaan 48</v>
      </c>
      <c r="D679" s="41" t="str">
        <f>VLOOKUP(Ruimtestaat[[#This Row],[Code]],Locaties[#All],4,FALSE)</f>
        <v>Leerdam</v>
      </c>
      <c r="E679" s="42" t="s">
        <v>580</v>
      </c>
      <c r="F679" s="6" t="s">
        <v>279</v>
      </c>
      <c r="G679" s="126">
        <v>2</v>
      </c>
      <c r="H679" s="42" t="s">
        <v>128</v>
      </c>
      <c r="I679" s="6">
        <v>6</v>
      </c>
      <c r="J679" s="42" t="str">
        <f>VLOOKUP(Ruimtestaat[[#This Row],[Ruimte code]],Ruimtegroepen[[#All],[Code]:[Ruimte omschrijving]],2,FALSE)</f>
        <v>Gangen/hallen</v>
      </c>
      <c r="K679" s="6" t="s">
        <v>18</v>
      </c>
      <c r="L679" s="6" t="s">
        <v>124</v>
      </c>
      <c r="M679" s="124">
        <v>4.0999999999999996</v>
      </c>
      <c r="N679" s="125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  <c r="BO679" s="4"/>
      <c r="BP679" s="4"/>
      <c r="BQ679" s="4"/>
      <c r="BR679" s="4"/>
      <c r="BS679" s="4"/>
      <c r="BT679" s="4"/>
      <c r="BU679" s="4"/>
      <c r="BV679" s="4"/>
      <c r="BW679" s="4"/>
      <c r="BX679" s="4"/>
      <c r="BY679" s="4"/>
      <c r="BZ679" s="4"/>
      <c r="CA679" s="4"/>
      <c r="CB679" s="4"/>
      <c r="CC679" s="4"/>
      <c r="CD679" s="4"/>
      <c r="CE679" s="4"/>
      <c r="CF679" s="4"/>
      <c r="CG679" s="4"/>
      <c r="CH679" s="4"/>
      <c r="CI679" s="4"/>
      <c r="CJ679" s="4"/>
      <c r="CK679" s="4"/>
      <c r="CL679" s="4"/>
      <c r="CM679" s="4"/>
      <c r="CN679" s="4"/>
      <c r="CO679" s="4"/>
      <c r="CP679" s="4"/>
      <c r="CQ679" s="4"/>
      <c r="CR679" s="4"/>
      <c r="CS679" s="4"/>
      <c r="CT679" s="4"/>
      <c r="CU679" s="4"/>
      <c r="CV679" s="4"/>
      <c r="CW679" s="4"/>
      <c r="CX679" s="4"/>
      <c r="CY679" s="4"/>
      <c r="CZ679" s="4"/>
      <c r="DA679" s="4"/>
      <c r="DB679" s="4"/>
      <c r="DC679" s="4"/>
      <c r="DD679" s="4"/>
      <c r="DE679" s="4"/>
      <c r="DF679" s="4"/>
      <c r="DG679" s="4"/>
      <c r="DH679" s="4"/>
      <c r="DI679" s="4"/>
      <c r="DJ679" s="4"/>
      <c r="DK679" s="4"/>
      <c r="DL679" s="4"/>
      <c r="DM679" s="4"/>
      <c r="DN679" s="4"/>
      <c r="DO679" s="4"/>
      <c r="DP679" s="4"/>
      <c r="DQ679" s="4"/>
      <c r="DR679" s="4"/>
      <c r="DS679" s="4"/>
      <c r="DT679" s="4"/>
      <c r="DU679" s="4"/>
      <c r="DV679" s="4"/>
      <c r="DW679" s="4"/>
      <c r="DX679" s="4"/>
      <c r="DY679" s="4"/>
      <c r="DZ679" s="4"/>
      <c r="EA679" s="4"/>
      <c r="EB679" s="4"/>
      <c r="EC679" s="4"/>
      <c r="ED679" s="4"/>
      <c r="EE679" s="4"/>
      <c r="EF679" s="4"/>
      <c r="EG679" s="4"/>
      <c r="EH679" s="4"/>
      <c r="EI679" s="4"/>
      <c r="EJ679" s="4"/>
      <c r="EK679" s="4"/>
      <c r="EL679" s="4"/>
      <c r="EM679" s="4"/>
      <c r="EN679" s="4"/>
      <c r="EO679" s="4"/>
      <c r="EP679" s="4"/>
      <c r="EQ679" s="4"/>
      <c r="ER679" s="4"/>
      <c r="ES679" s="4"/>
      <c r="ET679" s="4"/>
      <c r="EU679" s="4"/>
      <c r="EV679" s="4"/>
      <c r="EW679" s="4"/>
      <c r="EX679" s="4"/>
      <c r="EY679" s="4"/>
      <c r="EZ679" s="4"/>
      <c r="FA679" s="4"/>
      <c r="FB679" s="4"/>
      <c r="FC679" s="4"/>
    </row>
    <row r="680" spans="1:159" ht="15" customHeight="1">
      <c r="A680" s="6">
        <v>8</v>
      </c>
      <c r="B680" s="41" t="str">
        <f>VLOOKUP(Ruimtestaat[[#This Row],[Code]],Locaties[[Code]:[Locatie]],2,FALSE)</f>
        <v>Het Heerenlanden</v>
      </c>
      <c r="C680" s="41" t="str">
        <f>VLOOKUP(Ruimtestaat[[#This Row],[Code]],Locaties[#All],3,FALSE)</f>
        <v>Eksterlaan 48</v>
      </c>
      <c r="D680" s="41" t="str">
        <f>VLOOKUP(Ruimtestaat[[#This Row],[Code]],Locaties[#All],4,FALSE)</f>
        <v>Leerdam</v>
      </c>
      <c r="E680" s="42" t="s">
        <v>580</v>
      </c>
      <c r="F680" s="6" t="s">
        <v>279</v>
      </c>
      <c r="G680" s="126">
        <v>3</v>
      </c>
      <c r="H680" s="42" t="s">
        <v>136</v>
      </c>
      <c r="I680" s="6">
        <v>2</v>
      </c>
      <c r="J680" s="42" t="str">
        <f>VLOOKUP(Ruimtestaat[[#This Row],[Ruimte code]],Ruimtegroepen[[#All],[Code]:[Ruimte omschrijving]],2,FALSE)</f>
        <v>Kantoren</v>
      </c>
      <c r="K680" s="6" t="s">
        <v>17</v>
      </c>
      <c r="L680" s="6" t="s">
        <v>6</v>
      </c>
      <c r="M680" s="124">
        <v>24.2</v>
      </c>
      <c r="N680" s="125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  <c r="BO680" s="4"/>
      <c r="BP680" s="4"/>
      <c r="BQ680" s="4"/>
      <c r="BR680" s="4"/>
      <c r="BS680" s="4"/>
      <c r="BT680" s="4"/>
      <c r="BU680" s="4"/>
      <c r="BV680" s="4"/>
      <c r="BW680" s="4"/>
      <c r="BX680" s="4"/>
      <c r="BY680" s="4"/>
      <c r="BZ680" s="4"/>
      <c r="CA680" s="4"/>
      <c r="CB680" s="4"/>
      <c r="CC680" s="4"/>
      <c r="CD680" s="4"/>
      <c r="CE680" s="4"/>
      <c r="CF680" s="4"/>
      <c r="CG680" s="4"/>
      <c r="CH680" s="4"/>
      <c r="CI680" s="4"/>
      <c r="CJ680" s="4"/>
      <c r="CK680" s="4"/>
      <c r="CL680" s="4"/>
      <c r="CM680" s="4"/>
      <c r="CN680" s="4"/>
      <c r="CO680" s="4"/>
      <c r="CP680" s="4"/>
      <c r="CQ680" s="4"/>
      <c r="CR680" s="4"/>
      <c r="CS680" s="4"/>
      <c r="CT680" s="4"/>
      <c r="CU680" s="4"/>
      <c r="CV680" s="4"/>
      <c r="CW680" s="4"/>
      <c r="CX680" s="4"/>
      <c r="CY680" s="4"/>
      <c r="CZ680" s="4"/>
      <c r="DA680" s="4"/>
      <c r="DB680" s="4"/>
      <c r="DC680" s="4"/>
      <c r="DD680" s="4"/>
      <c r="DE680" s="4"/>
      <c r="DF680" s="4"/>
      <c r="DG680" s="4"/>
      <c r="DH680" s="4"/>
      <c r="DI680" s="4"/>
      <c r="DJ680" s="4"/>
      <c r="DK680" s="4"/>
      <c r="DL680" s="4"/>
      <c r="DM680" s="4"/>
      <c r="DN680" s="4"/>
      <c r="DO680" s="4"/>
      <c r="DP680" s="4"/>
      <c r="DQ680" s="4"/>
      <c r="DR680" s="4"/>
      <c r="DS680" s="4"/>
      <c r="DT680" s="4"/>
      <c r="DU680" s="4"/>
      <c r="DV680" s="4"/>
      <c r="DW680" s="4"/>
      <c r="DX680" s="4"/>
      <c r="DY680" s="4"/>
      <c r="DZ680" s="4"/>
      <c r="EA680" s="4"/>
      <c r="EB680" s="4"/>
      <c r="EC680" s="4"/>
      <c r="ED680" s="4"/>
      <c r="EE680" s="4"/>
      <c r="EF680" s="4"/>
      <c r="EG680" s="4"/>
      <c r="EH680" s="4"/>
      <c r="EI680" s="4"/>
      <c r="EJ680" s="4"/>
      <c r="EK680" s="4"/>
      <c r="EL680" s="4"/>
      <c r="EM680" s="4"/>
      <c r="EN680" s="4"/>
      <c r="EO680" s="4"/>
      <c r="EP680" s="4"/>
      <c r="EQ680" s="4"/>
      <c r="ER680" s="4"/>
      <c r="ES680" s="4"/>
      <c r="ET680" s="4"/>
      <c r="EU680" s="4"/>
      <c r="EV680" s="4"/>
      <c r="EW680" s="4"/>
      <c r="EX680" s="4"/>
      <c r="EY680" s="4"/>
      <c r="EZ680" s="4"/>
      <c r="FA680" s="4"/>
      <c r="FB680" s="4"/>
      <c r="FC680" s="4"/>
    </row>
    <row r="681" spans="1:159" ht="15" customHeight="1">
      <c r="A681" s="6">
        <v>8</v>
      </c>
      <c r="B681" s="41" t="str">
        <f>VLOOKUP(Ruimtestaat[[#This Row],[Code]],Locaties[[Code]:[Locatie]],2,FALSE)</f>
        <v>Het Heerenlanden</v>
      </c>
      <c r="C681" s="41" t="str">
        <f>VLOOKUP(Ruimtestaat[[#This Row],[Code]],Locaties[#All],3,FALSE)</f>
        <v>Eksterlaan 48</v>
      </c>
      <c r="D681" s="41" t="str">
        <f>VLOOKUP(Ruimtestaat[[#This Row],[Code]],Locaties[#All],4,FALSE)</f>
        <v>Leerdam</v>
      </c>
      <c r="E681" s="42" t="s">
        <v>580</v>
      </c>
      <c r="F681" s="6" t="s">
        <v>279</v>
      </c>
      <c r="G681" s="126">
        <v>4</v>
      </c>
      <c r="H681" s="42" t="s">
        <v>136</v>
      </c>
      <c r="I681" s="6">
        <v>2</v>
      </c>
      <c r="J681" s="42" t="str">
        <f>VLOOKUP(Ruimtestaat[[#This Row],[Ruimte code]],Ruimtegroepen[[#All],[Code]:[Ruimte omschrijving]],2,FALSE)</f>
        <v>Kantoren</v>
      </c>
      <c r="K681" s="6" t="s">
        <v>17</v>
      </c>
      <c r="L681" s="6" t="s">
        <v>6</v>
      </c>
      <c r="M681" s="124">
        <v>13.6</v>
      </c>
      <c r="N681" s="125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  <c r="BO681" s="4"/>
      <c r="BP681" s="4"/>
      <c r="BQ681" s="4"/>
      <c r="BR681" s="4"/>
      <c r="BS681" s="4"/>
      <c r="BT681" s="4"/>
      <c r="BU681" s="4"/>
      <c r="BV681" s="4"/>
      <c r="BW681" s="4"/>
      <c r="BX681" s="4"/>
      <c r="BY681" s="4"/>
      <c r="BZ681" s="4"/>
      <c r="CA681" s="4"/>
      <c r="CB681" s="4"/>
      <c r="CC681" s="4"/>
      <c r="CD681" s="4"/>
      <c r="CE681" s="4"/>
      <c r="CF681" s="4"/>
      <c r="CG681" s="4"/>
      <c r="CH681" s="4"/>
      <c r="CI681" s="4"/>
      <c r="CJ681" s="4"/>
      <c r="CK681" s="4"/>
      <c r="CL681" s="4"/>
      <c r="CM681" s="4"/>
      <c r="CN681" s="4"/>
      <c r="CO681" s="4"/>
      <c r="CP681" s="4"/>
      <c r="CQ681" s="4"/>
      <c r="CR681" s="4"/>
      <c r="CS681" s="4"/>
      <c r="CT681" s="4"/>
      <c r="CU681" s="4"/>
      <c r="CV681" s="4"/>
      <c r="CW681" s="4"/>
      <c r="CX681" s="4"/>
      <c r="CY681" s="4"/>
      <c r="CZ681" s="4"/>
      <c r="DA681" s="4"/>
      <c r="DB681" s="4"/>
      <c r="DC681" s="4"/>
      <c r="DD681" s="4"/>
      <c r="DE681" s="4"/>
      <c r="DF681" s="4"/>
      <c r="DG681" s="4"/>
      <c r="DH681" s="4"/>
      <c r="DI681" s="4"/>
      <c r="DJ681" s="4"/>
      <c r="DK681" s="4"/>
      <c r="DL681" s="4"/>
      <c r="DM681" s="4"/>
      <c r="DN681" s="4"/>
      <c r="DO681" s="4"/>
      <c r="DP681" s="4"/>
      <c r="DQ681" s="4"/>
      <c r="DR681" s="4"/>
      <c r="DS681" s="4"/>
      <c r="DT681" s="4"/>
      <c r="DU681" s="4"/>
      <c r="DV681" s="4"/>
      <c r="DW681" s="4"/>
      <c r="DX681" s="4"/>
      <c r="DY681" s="4"/>
      <c r="DZ681" s="4"/>
      <c r="EA681" s="4"/>
      <c r="EB681" s="4"/>
      <c r="EC681" s="4"/>
      <c r="ED681" s="4"/>
      <c r="EE681" s="4"/>
      <c r="EF681" s="4"/>
      <c r="EG681" s="4"/>
      <c r="EH681" s="4"/>
      <c r="EI681" s="4"/>
      <c r="EJ681" s="4"/>
      <c r="EK681" s="4"/>
      <c r="EL681" s="4"/>
      <c r="EM681" s="4"/>
      <c r="EN681" s="4"/>
      <c r="EO681" s="4"/>
      <c r="EP681" s="4"/>
      <c r="EQ681" s="4"/>
      <c r="ER681" s="4"/>
      <c r="ES681" s="4"/>
      <c r="ET681" s="4"/>
      <c r="EU681" s="4"/>
      <c r="EV681" s="4"/>
      <c r="EW681" s="4"/>
      <c r="EX681" s="4"/>
      <c r="EY681" s="4"/>
      <c r="EZ681" s="4"/>
      <c r="FA681" s="4"/>
      <c r="FB681" s="4"/>
      <c r="FC681" s="4"/>
    </row>
    <row r="682" spans="1:159" ht="15" customHeight="1">
      <c r="A682" s="6">
        <v>8</v>
      </c>
      <c r="B682" s="41" t="str">
        <f>VLOOKUP(Ruimtestaat[[#This Row],[Code]],Locaties[[Code]:[Locatie]],2,FALSE)</f>
        <v>Het Heerenlanden</v>
      </c>
      <c r="C682" s="41" t="str">
        <f>VLOOKUP(Ruimtestaat[[#This Row],[Code]],Locaties[#All],3,FALSE)</f>
        <v>Eksterlaan 48</v>
      </c>
      <c r="D682" s="41" t="str">
        <f>VLOOKUP(Ruimtestaat[[#This Row],[Code]],Locaties[#All],4,FALSE)</f>
        <v>Leerdam</v>
      </c>
      <c r="E682" s="42" t="s">
        <v>558</v>
      </c>
      <c r="F682" s="6" t="s">
        <v>322</v>
      </c>
      <c r="G682" s="126">
        <v>1</v>
      </c>
      <c r="H682" s="42" t="s">
        <v>128</v>
      </c>
      <c r="I682" s="6">
        <v>6</v>
      </c>
      <c r="J682" s="42" t="str">
        <f>VLOOKUP(Ruimtestaat[[#This Row],[Ruimte code]],Ruimtegroepen[[#All],[Code]:[Ruimte omschrijving]],2,FALSE)</f>
        <v>Gangen/hallen</v>
      </c>
      <c r="K682" s="6" t="s">
        <v>18</v>
      </c>
      <c r="L682" s="6" t="s">
        <v>124</v>
      </c>
      <c r="M682" s="124">
        <v>143.4</v>
      </c>
      <c r="N682" s="125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  <c r="BO682" s="4"/>
      <c r="BP682" s="4"/>
      <c r="BQ682" s="4"/>
      <c r="BR682" s="4"/>
      <c r="BS682" s="4"/>
      <c r="BT682" s="4"/>
      <c r="BU682" s="4"/>
      <c r="BV682" s="4"/>
      <c r="BW682" s="4"/>
      <c r="BX682" s="4"/>
      <c r="BY682" s="4"/>
      <c r="BZ682" s="4"/>
      <c r="CA682" s="4"/>
      <c r="CB682" s="4"/>
      <c r="CC682" s="4"/>
      <c r="CD682" s="4"/>
      <c r="CE682" s="4"/>
      <c r="CF682" s="4"/>
      <c r="CG682" s="4"/>
      <c r="CH682" s="4"/>
      <c r="CI682" s="4"/>
      <c r="CJ682" s="4"/>
      <c r="CK682" s="4"/>
      <c r="CL682" s="4"/>
      <c r="CM682" s="4"/>
      <c r="CN682" s="4"/>
      <c r="CO682" s="4"/>
      <c r="CP682" s="4"/>
      <c r="CQ682" s="4"/>
      <c r="CR682" s="4"/>
      <c r="CS682" s="4"/>
      <c r="CT682" s="4"/>
      <c r="CU682" s="4"/>
      <c r="CV682" s="4"/>
      <c r="CW682" s="4"/>
      <c r="CX682" s="4"/>
      <c r="CY682" s="4"/>
      <c r="CZ682" s="4"/>
      <c r="DA682" s="4"/>
      <c r="DB682" s="4"/>
      <c r="DC682" s="4"/>
      <c r="DD682" s="4"/>
      <c r="DE682" s="4"/>
      <c r="DF682" s="4"/>
      <c r="DG682" s="4"/>
      <c r="DH682" s="4"/>
      <c r="DI682" s="4"/>
      <c r="DJ682" s="4"/>
      <c r="DK682" s="4"/>
      <c r="DL682" s="4"/>
      <c r="DM682" s="4"/>
      <c r="DN682" s="4"/>
      <c r="DO682" s="4"/>
      <c r="DP682" s="4"/>
      <c r="DQ682" s="4"/>
      <c r="DR682" s="4"/>
      <c r="DS682" s="4"/>
      <c r="DT682" s="4"/>
      <c r="DU682" s="4"/>
      <c r="DV682" s="4"/>
      <c r="DW682" s="4"/>
      <c r="DX682" s="4"/>
      <c r="DY682" s="4"/>
      <c r="DZ682" s="4"/>
      <c r="EA682" s="4"/>
      <c r="EB682" s="4"/>
      <c r="EC682" s="4"/>
      <c r="ED682" s="4"/>
      <c r="EE682" s="4"/>
      <c r="EF682" s="4"/>
      <c r="EG682" s="4"/>
      <c r="EH682" s="4"/>
      <c r="EI682" s="4"/>
      <c r="EJ682" s="4"/>
      <c r="EK682" s="4"/>
      <c r="EL682" s="4"/>
      <c r="EM682" s="4"/>
      <c r="EN682" s="4"/>
      <c r="EO682" s="4"/>
      <c r="EP682" s="4"/>
      <c r="EQ682" s="4"/>
      <c r="ER682" s="4"/>
      <c r="ES682" s="4"/>
      <c r="ET682" s="4"/>
      <c r="EU682" s="4"/>
      <c r="EV682" s="4"/>
      <c r="EW682" s="4"/>
      <c r="EX682" s="4"/>
      <c r="EY682" s="4"/>
      <c r="EZ682" s="4"/>
      <c r="FA682" s="4"/>
      <c r="FB682" s="4"/>
      <c r="FC682" s="4"/>
    </row>
    <row r="683" spans="1:159" ht="15" customHeight="1">
      <c r="A683" s="6">
        <v>8</v>
      </c>
      <c r="B683" s="41" t="str">
        <f>VLOOKUP(Ruimtestaat[[#This Row],[Code]],Locaties[[Code]:[Locatie]],2,FALSE)</f>
        <v>Het Heerenlanden</v>
      </c>
      <c r="C683" s="41" t="str">
        <f>VLOOKUP(Ruimtestaat[[#This Row],[Code]],Locaties[#All],3,FALSE)</f>
        <v>Eksterlaan 48</v>
      </c>
      <c r="D683" s="41" t="str">
        <f>VLOOKUP(Ruimtestaat[[#This Row],[Code]],Locaties[#All],4,FALSE)</f>
        <v>Leerdam</v>
      </c>
      <c r="E683" s="42" t="s">
        <v>558</v>
      </c>
      <c r="F683" s="6" t="s">
        <v>322</v>
      </c>
      <c r="G683" s="126">
        <v>4</v>
      </c>
      <c r="H683" s="42" t="s">
        <v>600</v>
      </c>
      <c r="I683" s="6">
        <v>20</v>
      </c>
      <c r="J683" s="42" t="str">
        <f>VLOOKUP(Ruimtestaat[[#This Row],[Ruimte code]],Ruimtegroepen[[#All],[Code]:[Ruimte omschrijving]],2,FALSE)</f>
        <v>Niet in Onderhoud</v>
      </c>
      <c r="L683" s="6"/>
      <c r="M683" s="124"/>
      <c r="N683" s="124">
        <v>0.6</v>
      </c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  <c r="BO683" s="4"/>
      <c r="BP683" s="4"/>
      <c r="BQ683" s="4"/>
      <c r="BR683" s="4"/>
      <c r="BS683" s="4"/>
      <c r="BT683" s="4"/>
      <c r="BU683" s="4"/>
      <c r="BV683" s="4"/>
      <c r="BW683" s="4"/>
      <c r="BX683" s="4"/>
      <c r="BY683" s="4"/>
      <c r="BZ683" s="4"/>
      <c r="CA683" s="4"/>
      <c r="CB683" s="4"/>
      <c r="CC683" s="4"/>
      <c r="CD683" s="4"/>
      <c r="CE683" s="4"/>
      <c r="CF683" s="4"/>
      <c r="CG683" s="4"/>
      <c r="CH683" s="4"/>
      <c r="CI683" s="4"/>
      <c r="CJ683" s="4"/>
      <c r="CK683" s="4"/>
      <c r="CL683" s="4"/>
      <c r="CM683" s="4"/>
      <c r="CN683" s="4"/>
      <c r="CO683" s="4"/>
      <c r="CP683" s="4"/>
      <c r="CQ683" s="4"/>
      <c r="CR683" s="4"/>
      <c r="CS683" s="4"/>
      <c r="CT683" s="4"/>
      <c r="CU683" s="4"/>
      <c r="CV683" s="4"/>
      <c r="CW683" s="4"/>
      <c r="CX683" s="4"/>
      <c r="CY683" s="4"/>
      <c r="CZ683" s="4"/>
      <c r="DA683" s="4"/>
      <c r="DB683" s="4"/>
      <c r="DC683" s="4"/>
      <c r="DD683" s="4"/>
      <c r="DE683" s="4"/>
      <c r="DF683" s="4"/>
      <c r="DG683" s="4"/>
      <c r="DH683" s="4"/>
      <c r="DI683" s="4"/>
      <c r="DJ683" s="4"/>
      <c r="DK683" s="4"/>
      <c r="DL683" s="4"/>
      <c r="DM683" s="4"/>
      <c r="DN683" s="4"/>
      <c r="DO683" s="4"/>
      <c r="DP683" s="4"/>
      <c r="DQ683" s="4"/>
      <c r="DR683" s="4"/>
      <c r="DS683" s="4"/>
      <c r="DT683" s="4"/>
      <c r="DU683" s="4"/>
      <c r="DV683" s="4"/>
      <c r="DW683" s="4"/>
      <c r="DX683" s="4"/>
      <c r="DY683" s="4"/>
      <c r="DZ683" s="4"/>
      <c r="EA683" s="4"/>
      <c r="EB683" s="4"/>
      <c r="EC683" s="4"/>
      <c r="ED683" s="4"/>
      <c r="EE683" s="4"/>
      <c r="EF683" s="4"/>
      <c r="EG683" s="4"/>
      <c r="EH683" s="4"/>
      <c r="EI683" s="4"/>
      <c r="EJ683" s="4"/>
      <c r="EK683" s="4"/>
      <c r="EL683" s="4"/>
      <c r="EM683" s="4"/>
      <c r="EN683" s="4"/>
      <c r="EO683" s="4"/>
      <c r="EP683" s="4"/>
      <c r="EQ683" s="4"/>
      <c r="ER683" s="4"/>
      <c r="ES683" s="4"/>
      <c r="ET683" s="4"/>
      <c r="EU683" s="4"/>
      <c r="EV683" s="4"/>
      <c r="EW683" s="4"/>
      <c r="EX683" s="4"/>
      <c r="EY683" s="4"/>
      <c r="EZ683" s="4"/>
      <c r="FA683" s="4"/>
      <c r="FB683" s="4"/>
      <c r="FC683" s="4"/>
    </row>
    <row r="684" spans="1:159" ht="15" customHeight="1">
      <c r="A684" s="6">
        <v>8</v>
      </c>
      <c r="B684" s="41" t="str">
        <f>VLOOKUP(Ruimtestaat[[#This Row],[Code]],Locaties[[Code]:[Locatie]],2,FALSE)</f>
        <v>Het Heerenlanden</v>
      </c>
      <c r="C684" s="41" t="str">
        <f>VLOOKUP(Ruimtestaat[[#This Row],[Code]],Locaties[#All],3,FALSE)</f>
        <v>Eksterlaan 48</v>
      </c>
      <c r="D684" s="41" t="str">
        <f>VLOOKUP(Ruimtestaat[[#This Row],[Code]],Locaties[#All],4,FALSE)</f>
        <v>Leerdam</v>
      </c>
      <c r="E684" s="42" t="s">
        <v>558</v>
      </c>
      <c r="F684" s="6" t="s">
        <v>322</v>
      </c>
      <c r="G684" s="126">
        <v>5</v>
      </c>
      <c r="H684" s="42" t="s">
        <v>309</v>
      </c>
      <c r="I684" s="6">
        <v>20</v>
      </c>
      <c r="J684" s="42" t="str">
        <f>VLOOKUP(Ruimtestaat[[#This Row],[Ruimte code]],Ruimtegroepen[[#All],[Code]:[Ruimte omschrijving]],2,FALSE)</f>
        <v>Niet in Onderhoud</v>
      </c>
      <c r="L684" s="6"/>
      <c r="M684" s="124"/>
      <c r="N684" s="124">
        <v>0.8</v>
      </c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  <c r="BO684" s="4"/>
      <c r="BP684" s="4"/>
      <c r="BQ684" s="4"/>
      <c r="BR684" s="4"/>
      <c r="BS684" s="4"/>
      <c r="BT684" s="4"/>
      <c r="BU684" s="4"/>
      <c r="BV684" s="4"/>
      <c r="BW684" s="4"/>
      <c r="BX684" s="4"/>
      <c r="BY684" s="4"/>
      <c r="BZ684" s="4"/>
      <c r="CA684" s="4"/>
      <c r="CB684" s="4"/>
      <c r="CC684" s="4"/>
      <c r="CD684" s="4"/>
      <c r="CE684" s="4"/>
      <c r="CF684" s="4"/>
      <c r="CG684" s="4"/>
      <c r="CH684" s="4"/>
      <c r="CI684" s="4"/>
      <c r="CJ684" s="4"/>
      <c r="CK684" s="4"/>
      <c r="CL684" s="4"/>
      <c r="CM684" s="4"/>
      <c r="CN684" s="4"/>
      <c r="CO684" s="4"/>
      <c r="CP684" s="4"/>
      <c r="CQ684" s="4"/>
      <c r="CR684" s="4"/>
      <c r="CS684" s="4"/>
      <c r="CT684" s="4"/>
      <c r="CU684" s="4"/>
      <c r="CV684" s="4"/>
      <c r="CW684" s="4"/>
      <c r="CX684" s="4"/>
      <c r="CY684" s="4"/>
      <c r="CZ684" s="4"/>
      <c r="DA684" s="4"/>
      <c r="DB684" s="4"/>
      <c r="DC684" s="4"/>
      <c r="DD684" s="4"/>
      <c r="DE684" s="4"/>
      <c r="DF684" s="4"/>
      <c r="DG684" s="4"/>
      <c r="DH684" s="4"/>
      <c r="DI684" s="4"/>
      <c r="DJ684" s="4"/>
      <c r="DK684" s="4"/>
      <c r="DL684" s="4"/>
      <c r="DM684" s="4"/>
      <c r="DN684" s="4"/>
      <c r="DO684" s="4"/>
      <c r="DP684" s="4"/>
      <c r="DQ684" s="4"/>
      <c r="DR684" s="4"/>
      <c r="DS684" s="4"/>
      <c r="DT684" s="4"/>
      <c r="DU684" s="4"/>
      <c r="DV684" s="4"/>
      <c r="DW684" s="4"/>
      <c r="DX684" s="4"/>
      <c r="DY684" s="4"/>
      <c r="DZ684" s="4"/>
      <c r="EA684" s="4"/>
      <c r="EB684" s="4"/>
      <c r="EC684" s="4"/>
      <c r="ED684" s="4"/>
      <c r="EE684" s="4"/>
      <c r="EF684" s="4"/>
      <c r="EG684" s="4"/>
      <c r="EH684" s="4"/>
      <c r="EI684" s="4"/>
      <c r="EJ684" s="4"/>
      <c r="EK684" s="4"/>
      <c r="EL684" s="4"/>
      <c r="EM684" s="4"/>
      <c r="EN684" s="4"/>
      <c r="EO684" s="4"/>
      <c r="EP684" s="4"/>
      <c r="EQ684" s="4"/>
      <c r="ER684" s="4"/>
      <c r="ES684" s="4"/>
      <c r="ET684" s="4"/>
      <c r="EU684" s="4"/>
      <c r="EV684" s="4"/>
      <c r="EW684" s="4"/>
      <c r="EX684" s="4"/>
      <c r="EY684" s="4"/>
      <c r="EZ684" s="4"/>
      <c r="FA684" s="4"/>
      <c r="FB684" s="4"/>
      <c r="FC684" s="4"/>
    </row>
    <row r="685" spans="1:159" ht="15" customHeight="1">
      <c r="A685" s="6">
        <v>8</v>
      </c>
      <c r="B685" s="41" t="str">
        <f>VLOOKUP(Ruimtestaat[[#This Row],[Code]],Locaties[[Code]:[Locatie]],2,FALSE)</f>
        <v>Het Heerenlanden</v>
      </c>
      <c r="C685" s="41" t="str">
        <f>VLOOKUP(Ruimtestaat[[#This Row],[Code]],Locaties[#All],3,FALSE)</f>
        <v>Eksterlaan 48</v>
      </c>
      <c r="D685" s="41" t="str">
        <f>VLOOKUP(Ruimtestaat[[#This Row],[Code]],Locaties[#All],4,FALSE)</f>
        <v>Leerdam</v>
      </c>
      <c r="E685" s="42" t="s">
        <v>558</v>
      </c>
      <c r="F685" s="6" t="s">
        <v>322</v>
      </c>
      <c r="G685" s="126">
        <v>6</v>
      </c>
      <c r="H685" s="42" t="s">
        <v>294</v>
      </c>
      <c r="I685" s="6">
        <v>5</v>
      </c>
      <c r="J685" s="42" t="str">
        <f>VLOOKUP(Ruimtestaat[[#This Row],[Ruimte code]],Ruimtegroepen[[#All],[Code]:[Ruimte omschrijving]],2,FALSE)</f>
        <v>Sanitair</v>
      </c>
      <c r="K685" s="6" t="s">
        <v>19</v>
      </c>
      <c r="L685" s="6" t="s">
        <v>28</v>
      </c>
      <c r="M685" s="124">
        <v>4</v>
      </c>
      <c r="N685" s="125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  <c r="BO685" s="4"/>
      <c r="BP685" s="4"/>
      <c r="BQ685" s="4"/>
      <c r="BR685" s="4"/>
      <c r="BS685" s="4"/>
      <c r="BT685" s="4"/>
      <c r="BU685" s="4"/>
      <c r="BV685" s="4"/>
      <c r="BW685" s="4"/>
      <c r="BX685" s="4"/>
      <c r="BY685" s="4"/>
      <c r="BZ685" s="4"/>
      <c r="CA685" s="4"/>
      <c r="CB685" s="4"/>
      <c r="CC685" s="4"/>
      <c r="CD685" s="4"/>
      <c r="CE685" s="4"/>
      <c r="CF685" s="4"/>
      <c r="CG685" s="4"/>
      <c r="CH685" s="4"/>
      <c r="CI685" s="4"/>
      <c r="CJ685" s="4"/>
      <c r="CK685" s="4"/>
      <c r="CL685" s="4"/>
      <c r="CM685" s="4"/>
      <c r="CN685" s="4"/>
      <c r="CO685" s="4"/>
      <c r="CP685" s="4"/>
      <c r="CQ685" s="4"/>
      <c r="CR685" s="4"/>
      <c r="CS685" s="4"/>
      <c r="CT685" s="4"/>
      <c r="CU685" s="4"/>
      <c r="CV685" s="4"/>
      <c r="CW685" s="4"/>
      <c r="CX685" s="4"/>
      <c r="CY685" s="4"/>
      <c r="CZ685" s="4"/>
      <c r="DA685" s="4"/>
      <c r="DB685" s="4"/>
      <c r="DC685" s="4"/>
      <c r="DD685" s="4"/>
      <c r="DE685" s="4"/>
      <c r="DF685" s="4"/>
      <c r="DG685" s="4"/>
      <c r="DH685" s="4"/>
      <c r="DI685" s="4"/>
      <c r="DJ685" s="4"/>
      <c r="DK685" s="4"/>
      <c r="DL685" s="4"/>
      <c r="DM685" s="4"/>
      <c r="DN685" s="4"/>
      <c r="DO685" s="4"/>
      <c r="DP685" s="4"/>
      <c r="DQ685" s="4"/>
      <c r="DR685" s="4"/>
      <c r="DS685" s="4"/>
      <c r="DT685" s="4"/>
      <c r="DU685" s="4"/>
      <c r="DV685" s="4"/>
      <c r="DW685" s="4"/>
      <c r="DX685" s="4"/>
      <c r="DY685" s="4"/>
      <c r="DZ685" s="4"/>
      <c r="EA685" s="4"/>
      <c r="EB685" s="4"/>
      <c r="EC685" s="4"/>
      <c r="ED685" s="4"/>
      <c r="EE685" s="4"/>
      <c r="EF685" s="4"/>
      <c r="EG685" s="4"/>
      <c r="EH685" s="4"/>
      <c r="EI685" s="4"/>
      <c r="EJ685" s="4"/>
      <c r="EK685" s="4"/>
      <c r="EL685" s="4"/>
      <c r="EM685" s="4"/>
      <c r="EN685" s="4"/>
      <c r="EO685" s="4"/>
      <c r="EP685" s="4"/>
      <c r="EQ685" s="4"/>
      <c r="ER685" s="4"/>
      <c r="ES685" s="4"/>
      <c r="ET685" s="4"/>
      <c r="EU685" s="4"/>
      <c r="EV685" s="4"/>
      <c r="EW685" s="4"/>
      <c r="EX685" s="4"/>
      <c r="EY685" s="4"/>
      <c r="EZ685" s="4"/>
      <c r="FA685" s="4"/>
      <c r="FB685" s="4"/>
      <c r="FC685" s="4"/>
    </row>
    <row r="686" spans="1:159" ht="15" customHeight="1">
      <c r="A686" s="6">
        <v>8</v>
      </c>
      <c r="B686" s="41" t="str">
        <f>VLOOKUP(Ruimtestaat[[#This Row],[Code]],Locaties[[Code]:[Locatie]],2,FALSE)</f>
        <v>Het Heerenlanden</v>
      </c>
      <c r="C686" s="41" t="str">
        <f>VLOOKUP(Ruimtestaat[[#This Row],[Code]],Locaties[#All],3,FALSE)</f>
        <v>Eksterlaan 48</v>
      </c>
      <c r="D686" s="41" t="str">
        <f>VLOOKUP(Ruimtestaat[[#This Row],[Code]],Locaties[#All],4,FALSE)</f>
        <v>Leerdam</v>
      </c>
      <c r="E686" s="42" t="s">
        <v>558</v>
      </c>
      <c r="F686" s="6" t="s">
        <v>322</v>
      </c>
      <c r="G686" s="126">
        <v>7</v>
      </c>
      <c r="H686" s="42" t="s">
        <v>294</v>
      </c>
      <c r="I686" s="6">
        <v>5</v>
      </c>
      <c r="J686" s="42" t="str">
        <f>VLOOKUP(Ruimtestaat[[#This Row],[Ruimte code]],Ruimtegroepen[[#All],[Code]:[Ruimte omschrijving]],2,FALSE)</f>
        <v>Sanitair</v>
      </c>
      <c r="K686" s="6" t="s">
        <v>19</v>
      </c>
      <c r="L686" s="6" t="s">
        <v>28</v>
      </c>
      <c r="M686" s="124">
        <v>4</v>
      </c>
      <c r="N686" s="125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  <c r="BO686" s="4"/>
      <c r="BP686" s="4"/>
      <c r="BQ686" s="4"/>
      <c r="BR686" s="4"/>
      <c r="BS686" s="4"/>
      <c r="BT686" s="4"/>
      <c r="BU686" s="4"/>
      <c r="BV686" s="4"/>
      <c r="BW686" s="4"/>
      <c r="BX686" s="4"/>
      <c r="BY686" s="4"/>
      <c r="BZ686" s="4"/>
      <c r="CA686" s="4"/>
      <c r="CB686" s="4"/>
      <c r="CC686" s="4"/>
      <c r="CD686" s="4"/>
      <c r="CE686" s="4"/>
      <c r="CF686" s="4"/>
      <c r="CG686" s="4"/>
      <c r="CH686" s="4"/>
      <c r="CI686" s="4"/>
      <c r="CJ686" s="4"/>
      <c r="CK686" s="4"/>
      <c r="CL686" s="4"/>
      <c r="CM686" s="4"/>
      <c r="CN686" s="4"/>
      <c r="CO686" s="4"/>
      <c r="CP686" s="4"/>
      <c r="CQ686" s="4"/>
      <c r="CR686" s="4"/>
      <c r="CS686" s="4"/>
      <c r="CT686" s="4"/>
      <c r="CU686" s="4"/>
      <c r="CV686" s="4"/>
      <c r="CW686" s="4"/>
      <c r="CX686" s="4"/>
      <c r="CY686" s="4"/>
      <c r="CZ686" s="4"/>
      <c r="DA686" s="4"/>
      <c r="DB686" s="4"/>
      <c r="DC686" s="4"/>
      <c r="DD686" s="4"/>
      <c r="DE686" s="4"/>
      <c r="DF686" s="4"/>
      <c r="DG686" s="4"/>
      <c r="DH686" s="4"/>
      <c r="DI686" s="4"/>
      <c r="DJ686" s="4"/>
      <c r="DK686" s="4"/>
      <c r="DL686" s="4"/>
      <c r="DM686" s="4"/>
      <c r="DN686" s="4"/>
      <c r="DO686" s="4"/>
      <c r="DP686" s="4"/>
      <c r="DQ686" s="4"/>
      <c r="DR686" s="4"/>
      <c r="DS686" s="4"/>
      <c r="DT686" s="4"/>
      <c r="DU686" s="4"/>
      <c r="DV686" s="4"/>
      <c r="DW686" s="4"/>
      <c r="DX686" s="4"/>
      <c r="DY686" s="4"/>
      <c r="DZ686" s="4"/>
      <c r="EA686" s="4"/>
      <c r="EB686" s="4"/>
      <c r="EC686" s="4"/>
      <c r="ED686" s="4"/>
      <c r="EE686" s="4"/>
      <c r="EF686" s="4"/>
      <c r="EG686" s="4"/>
      <c r="EH686" s="4"/>
      <c r="EI686" s="4"/>
      <c r="EJ686" s="4"/>
      <c r="EK686" s="4"/>
      <c r="EL686" s="4"/>
      <c r="EM686" s="4"/>
      <c r="EN686" s="4"/>
      <c r="EO686" s="4"/>
      <c r="EP686" s="4"/>
      <c r="EQ686" s="4"/>
      <c r="ER686" s="4"/>
      <c r="ES686" s="4"/>
      <c r="ET686" s="4"/>
      <c r="EU686" s="4"/>
      <c r="EV686" s="4"/>
      <c r="EW686" s="4"/>
      <c r="EX686" s="4"/>
      <c r="EY686" s="4"/>
      <c r="EZ686" s="4"/>
      <c r="FA686" s="4"/>
      <c r="FB686" s="4"/>
      <c r="FC686" s="4"/>
    </row>
    <row r="687" spans="1:159" ht="15" customHeight="1">
      <c r="A687" s="6">
        <v>8</v>
      </c>
      <c r="B687" s="41" t="str">
        <f>VLOOKUP(Ruimtestaat[[#This Row],[Code]],Locaties[[Code]:[Locatie]],2,FALSE)</f>
        <v>Het Heerenlanden</v>
      </c>
      <c r="C687" s="41" t="str">
        <f>VLOOKUP(Ruimtestaat[[#This Row],[Code]],Locaties[#All],3,FALSE)</f>
        <v>Eksterlaan 48</v>
      </c>
      <c r="D687" s="41" t="str">
        <f>VLOOKUP(Ruimtestaat[[#This Row],[Code]],Locaties[#All],4,FALSE)</f>
        <v>Leerdam</v>
      </c>
      <c r="E687" s="42" t="s">
        <v>558</v>
      </c>
      <c r="F687" s="6" t="s">
        <v>322</v>
      </c>
      <c r="G687" s="126">
        <v>9</v>
      </c>
      <c r="H687" s="42" t="s">
        <v>607</v>
      </c>
      <c r="I687" s="6">
        <v>2</v>
      </c>
      <c r="J687" s="42" t="str">
        <f>VLOOKUP(Ruimtestaat[[#This Row],[Ruimte code]],Ruimtegroepen[[#All],[Code]:[Ruimte omschrijving]],2,FALSE)</f>
        <v>Kantoren</v>
      </c>
      <c r="K687" s="6" t="s">
        <v>18</v>
      </c>
      <c r="L687" s="6" t="s">
        <v>124</v>
      </c>
      <c r="M687" s="124">
        <v>37.1</v>
      </c>
      <c r="N687" s="125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  <c r="BO687" s="4"/>
      <c r="BP687" s="4"/>
      <c r="BQ687" s="4"/>
      <c r="BR687" s="4"/>
      <c r="BS687" s="4"/>
      <c r="BT687" s="4"/>
      <c r="BU687" s="4"/>
      <c r="BV687" s="4"/>
      <c r="BW687" s="4"/>
      <c r="BX687" s="4"/>
      <c r="BY687" s="4"/>
      <c r="BZ687" s="4"/>
      <c r="CA687" s="4"/>
      <c r="CB687" s="4"/>
      <c r="CC687" s="4"/>
      <c r="CD687" s="4"/>
      <c r="CE687" s="4"/>
      <c r="CF687" s="4"/>
      <c r="CG687" s="4"/>
      <c r="CH687" s="4"/>
      <c r="CI687" s="4"/>
      <c r="CJ687" s="4"/>
      <c r="CK687" s="4"/>
      <c r="CL687" s="4"/>
      <c r="CM687" s="4"/>
      <c r="CN687" s="4"/>
      <c r="CO687" s="4"/>
      <c r="CP687" s="4"/>
      <c r="CQ687" s="4"/>
      <c r="CR687" s="4"/>
      <c r="CS687" s="4"/>
      <c r="CT687" s="4"/>
      <c r="CU687" s="4"/>
      <c r="CV687" s="4"/>
      <c r="CW687" s="4"/>
      <c r="CX687" s="4"/>
      <c r="CY687" s="4"/>
      <c r="CZ687" s="4"/>
      <c r="DA687" s="4"/>
      <c r="DB687" s="4"/>
      <c r="DC687" s="4"/>
      <c r="DD687" s="4"/>
      <c r="DE687" s="4"/>
      <c r="DF687" s="4"/>
      <c r="DG687" s="4"/>
      <c r="DH687" s="4"/>
      <c r="DI687" s="4"/>
      <c r="DJ687" s="4"/>
      <c r="DK687" s="4"/>
      <c r="DL687" s="4"/>
      <c r="DM687" s="4"/>
      <c r="DN687" s="4"/>
      <c r="DO687" s="4"/>
      <c r="DP687" s="4"/>
      <c r="DQ687" s="4"/>
      <c r="DR687" s="4"/>
      <c r="DS687" s="4"/>
      <c r="DT687" s="4"/>
      <c r="DU687" s="4"/>
      <c r="DV687" s="4"/>
      <c r="DW687" s="4"/>
      <c r="DX687" s="4"/>
      <c r="DY687" s="4"/>
      <c r="DZ687" s="4"/>
      <c r="EA687" s="4"/>
      <c r="EB687" s="4"/>
      <c r="EC687" s="4"/>
      <c r="ED687" s="4"/>
      <c r="EE687" s="4"/>
      <c r="EF687" s="4"/>
      <c r="EG687" s="4"/>
      <c r="EH687" s="4"/>
      <c r="EI687" s="4"/>
      <c r="EJ687" s="4"/>
      <c r="EK687" s="4"/>
      <c r="EL687" s="4"/>
      <c r="EM687" s="4"/>
      <c r="EN687" s="4"/>
      <c r="EO687" s="4"/>
      <c r="EP687" s="4"/>
      <c r="EQ687" s="4"/>
      <c r="ER687" s="4"/>
      <c r="ES687" s="4"/>
      <c r="ET687" s="4"/>
      <c r="EU687" s="4"/>
      <c r="EV687" s="4"/>
      <c r="EW687" s="4"/>
      <c r="EX687" s="4"/>
      <c r="EY687" s="4"/>
      <c r="EZ687" s="4"/>
      <c r="FA687" s="4"/>
      <c r="FB687" s="4"/>
      <c r="FC687" s="4"/>
    </row>
    <row r="688" spans="1:159" ht="15" customHeight="1">
      <c r="A688" s="6">
        <v>8</v>
      </c>
      <c r="B688" s="41" t="str">
        <f>VLOOKUP(Ruimtestaat[[#This Row],[Code]],Locaties[[Code]:[Locatie]],2,FALSE)</f>
        <v>Het Heerenlanden</v>
      </c>
      <c r="C688" s="41" t="str">
        <f>VLOOKUP(Ruimtestaat[[#This Row],[Code]],Locaties[#All],3,FALSE)</f>
        <v>Eksterlaan 48</v>
      </c>
      <c r="D688" s="41" t="str">
        <f>VLOOKUP(Ruimtestaat[[#This Row],[Code]],Locaties[#All],4,FALSE)</f>
        <v>Leerdam</v>
      </c>
      <c r="E688" s="42" t="s">
        <v>558</v>
      </c>
      <c r="F688" s="6" t="s">
        <v>322</v>
      </c>
      <c r="G688" s="126">
        <v>12</v>
      </c>
      <c r="H688" s="42" t="s">
        <v>140</v>
      </c>
      <c r="I688" s="6">
        <v>10</v>
      </c>
      <c r="J688" s="42" t="str">
        <f>VLOOKUP(Ruimtestaat[[#This Row],[Ruimte code]],Ruimtegroepen[[#All],[Code]:[Ruimte omschrijving]],2,FALSE)</f>
        <v>Trappenhuizen/lift</v>
      </c>
      <c r="K688" s="6" t="s">
        <v>19</v>
      </c>
      <c r="L688" s="6" t="s">
        <v>28</v>
      </c>
      <c r="M688" s="124">
        <v>11.9</v>
      </c>
      <c r="N688" s="125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  <c r="BO688" s="4"/>
      <c r="BP688" s="4"/>
      <c r="BQ688" s="4"/>
      <c r="BR688" s="4"/>
      <c r="BS688" s="4"/>
      <c r="BT688" s="4"/>
      <c r="BU688" s="4"/>
      <c r="BV688" s="4"/>
      <c r="BW688" s="4"/>
      <c r="BX688" s="4"/>
      <c r="BY688" s="4"/>
      <c r="BZ688" s="4"/>
      <c r="CA688" s="4"/>
      <c r="CB688" s="4"/>
      <c r="CC688" s="4"/>
      <c r="CD688" s="4"/>
      <c r="CE688" s="4"/>
      <c r="CF688" s="4"/>
      <c r="CG688" s="4"/>
      <c r="CH688" s="4"/>
      <c r="CI688" s="4"/>
      <c r="CJ688" s="4"/>
      <c r="CK688" s="4"/>
      <c r="CL688" s="4"/>
      <c r="CM688" s="4"/>
      <c r="CN688" s="4"/>
      <c r="CO688" s="4"/>
      <c r="CP688" s="4"/>
      <c r="CQ688" s="4"/>
      <c r="CR688" s="4"/>
      <c r="CS688" s="4"/>
      <c r="CT688" s="4"/>
      <c r="CU688" s="4"/>
      <c r="CV688" s="4"/>
      <c r="CW688" s="4"/>
      <c r="CX688" s="4"/>
      <c r="CY688" s="4"/>
      <c r="CZ688" s="4"/>
      <c r="DA688" s="4"/>
      <c r="DB688" s="4"/>
      <c r="DC688" s="4"/>
      <c r="DD688" s="4"/>
      <c r="DE688" s="4"/>
      <c r="DF688" s="4"/>
      <c r="DG688" s="4"/>
      <c r="DH688" s="4"/>
      <c r="DI688" s="4"/>
      <c r="DJ688" s="4"/>
      <c r="DK688" s="4"/>
      <c r="DL688" s="4"/>
      <c r="DM688" s="4"/>
      <c r="DN688" s="4"/>
      <c r="DO688" s="4"/>
      <c r="DP688" s="4"/>
      <c r="DQ688" s="4"/>
      <c r="DR688" s="4"/>
      <c r="DS688" s="4"/>
      <c r="DT688" s="4"/>
      <c r="DU688" s="4"/>
      <c r="DV688" s="4"/>
      <c r="DW688" s="4"/>
      <c r="DX688" s="4"/>
      <c r="DY688" s="4"/>
      <c r="DZ688" s="4"/>
      <c r="EA688" s="4"/>
      <c r="EB688" s="4"/>
      <c r="EC688" s="4"/>
      <c r="ED688" s="4"/>
      <c r="EE688" s="4"/>
      <c r="EF688" s="4"/>
      <c r="EG688" s="4"/>
      <c r="EH688" s="4"/>
      <c r="EI688" s="4"/>
      <c r="EJ688" s="4"/>
      <c r="EK688" s="4"/>
      <c r="EL688" s="4"/>
      <c r="EM688" s="4"/>
      <c r="EN688" s="4"/>
      <c r="EO688" s="4"/>
      <c r="EP688" s="4"/>
      <c r="EQ688" s="4"/>
      <c r="ER688" s="4"/>
      <c r="ES688" s="4"/>
      <c r="ET688" s="4"/>
      <c r="EU688" s="4"/>
      <c r="EV688" s="4"/>
      <c r="EW688" s="4"/>
      <c r="EX688" s="4"/>
      <c r="EY688" s="4"/>
      <c r="EZ688" s="4"/>
      <c r="FA688" s="4"/>
      <c r="FB688" s="4"/>
      <c r="FC688" s="4"/>
    </row>
    <row r="689" spans="1:159" ht="15" customHeight="1">
      <c r="A689" s="6">
        <v>8</v>
      </c>
      <c r="B689" s="41" t="str">
        <f>VLOOKUP(Ruimtestaat[[#This Row],[Code]],Locaties[[Code]:[Locatie]],2,FALSE)</f>
        <v>Het Heerenlanden</v>
      </c>
      <c r="C689" s="41" t="str">
        <f>VLOOKUP(Ruimtestaat[[#This Row],[Code]],Locaties[#All],3,FALSE)</f>
        <v>Eksterlaan 48</v>
      </c>
      <c r="D689" s="41" t="str">
        <f>VLOOKUP(Ruimtestaat[[#This Row],[Code]],Locaties[#All],4,FALSE)</f>
        <v>Leerdam</v>
      </c>
      <c r="E689" s="42" t="s">
        <v>558</v>
      </c>
      <c r="F689" s="6" t="s">
        <v>322</v>
      </c>
      <c r="G689" s="126">
        <v>13</v>
      </c>
      <c r="H689" s="42" t="s">
        <v>608</v>
      </c>
      <c r="I689" s="6">
        <v>20</v>
      </c>
      <c r="J689" s="42" t="str">
        <f>VLOOKUP(Ruimtestaat[[#This Row],[Ruimte code]],Ruimtegroepen[[#All],[Code]:[Ruimte omschrijving]],2,FALSE)</f>
        <v>Niet in Onderhoud</v>
      </c>
      <c r="L689" s="6"/>
      <c r="M689" s="124"/>
      <c r="N689" s="124">
        <v>4.0999999999999996</v>
      </c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  <c r="BO689" s="4"/>
      <c r="BP689" s="4"/>
      <c r="BQ689" s="4"/>
      <c r="BR689" s="4"/>
      <c r="BS689" s="4"/>
      <c r="BT689" s="4"/>
      <c r="BU689" s="4"/>
      <c r="BV689" s="4"/>
      <c r="BW689" s="4"/>
      <c r="BX689" s="4"/>
      <c r="BY689" s="4"/>
      <c r="BZ689" s="4"/>
      <c r="CA689" s="4"/>
      <c r="CB689" s="4"/>
      <c r="CC689" s="4"/>
      <c r="CD689" s="4"/>
      <c r="CE689" s="4"/>
      <c r="CF689" s="4"/>
      <c r="CG689" s="4"/>
      <c r="CH689" s="4"/>
      <c r="CI689" s="4"/>
      <c r="CJ689" s="4"/>
      <c r="CK689" s="4"/>
      <c r="CL689" s="4"/>
      <c r="CM689" s="4"/>
      <c r="CN689" s="4"/>
      <c r="CO689" s="4"/>
      <c r="CP689" s="4"/>
      <c r="CQ689" s="4"/>
      <c r="CR689" s="4"/>
      <c r="CS689" s="4"/>
      <c r="CT689" s="4"/>
      <c r="CU689" s="4"/>
      <c r="CV689" s="4"/>
      <c r="CW689" s="4"/>
      <c r="CX689" s="4"/>
      <c r="CY689" s="4"/>
      <c r="CZ689" s="4"/>
      <c r="DA689" s="4"/>
      <c r="DB689" s="4"/>
      <c r="DC689" s="4"/>
      <c r="DD689" s="4"/>
      <c r="DE689" s="4"/>
      <c r="DF689" s="4"/>
      <c r="DG689" s="4"/>
      <c r="DH689" s="4"/>
      <c r="DI689" s="4"/>
      <c r="DJ689" s="4"/>
      <c r="DK689" s="4"/>
      <c r="DL689" s="4"/>
      <c r="DM689" s="4"/>
      <c r="DN689" s="4"/>
      <c r="DO689" s="4"/>
      <c r="DP689" s="4"/>
      <c r="DQ689" s="4"/>
      <c r="DR689" s="4"/>
      <c r="DS689" s="4"/>
      <c r="DT689" s="4"/>
      <c r="DU689" s="4"/>
      <c r="DV689" s="4"/>
      <c r="DW689" s="4"/>
      <c r="DX689" s="4"/>
      <c r="DY689" s="4"/>
      <c r="DZ689" s="4"/>
      <c r="EA689" s="4"/>
      <c r="EB689" s="4"/>
      <c r="EC689" s="4"/>
      <c r="ED689" s="4"/>
      <c r="EE689" s="4"/>
      <c r="EF689" s="4"/>
      <c r="EG689" s="4"/>
      <c r="EH689" s="4"/>
      <c r="EI689" s="4"/>
      <c r="EJ689" s="4"/>
      <c r="EK689" s="4"/>
      <c r="EL689" s="4"/>
      <c r="EM689" s="4"/>
      <c r="EN689" s="4"/>
      <c r="EO689" s="4"/>
      <c r="EP689" s="4"/>
      <c r="EQ689" s="4"/>
      <c r="ER689" s="4"/>
      <c r="ES689" s="4"/>
      <c r="ET689" s="4"/>
      <c r="EU689" s="4"/>
      <c r="EV689" s="4"/>
      <c r="EW689" s="4"/>
      <c r="EX689" s="4"/>
      <c r="EY689" s="4"/>
      <c r="EZ689" s="4"/>
      <c r="FA689" s="4"/>
      <c r="FB689" s="4"/>
      <c r="FC689" s="4"/>
    </row>
    <row r="690" spans="1:159" ht="15" customHeight="1">
      <c r="A690" s="6">
        <v>8</v>
      </c>
      <c r="B690" s="41" t="str">
        <f>VLOOKUP(Ruimtestaat[[#This Row],[Code]],Locaties[[Code]:[Locatie]],2,FALSE)</f>
        <v>Het Heerenlanden</v>
      </c>
      <c r="C690" s="41" t="str">
        <f>VLOOKUP(Ruimtestaat[[#This Row],[Code]],Locaties[#All],3,FALSE)</f>
        <v>Eksterlaan 48</v>
      </c>
      <c r="D690" s="41" t="str">
        <f>VLOOKUP(Ruimtestaat[[#This Row],[Code]],Locaties[#All],4,FALSE)</f>
        <v>Leerdam</v>
      </c>
      <c r="E690" s="42" t="s">
        <v>558</v>
      </c>
      <c r="F690" s="6" t="s">
        <v>322</v>
      </c>
      <c r="G690" s="126">
        <v>18</v>
      </c>
      <c r="H690" s="42" t="s">
        <v>511</v>
      </c>
      <c r="I690" s="6">
        <v>20</v>
      </c>
      <c r="J690" s="42" t="str">
        <f>VLOOKUP(Ruimtestaat[[#This Row],[Ruimte code]],Ruimtegroepen[[#All],[Code]:[Ruimte omschrijving]],2,FALSE)</f>
        <v>Niet in Onderhoud</v>
      </c>
      <c r="L690" s="6"/>
      <c r="M690" s="124"/>
      <c r="N690" s="124">
        <v>9.9</v>
      </c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  <c r="BO690" s="4"/>
      <c r="BP690" s="4"/>
      <c r="BQ690" s="4"/>
      <c r="BR690" s="4"/>
      <c r="BS690" s="4"/>
      <c r="BT690" s="4"/>
      <c r="BU690" s="4"/>
      <c r="BV690" s="4"/>
      <c r="BW690" s="4"/>
      <c r="BX690" s="4"/>
      <c r="BY690" s="4"/>
      <c r="BZ690" s="4"/>
      <c r="CA690" s="4"/>
      <c r="CB690" s="4"/>
      <c r="CC690" s="4"/>
      <c r="CD690" s="4"/>
      <c r="CE690" s="4"/>
      <c r="CF690" s="4"/>
      <c r="CG690" s="4"/>
      <c r="CH690" s="4"/>
      <c r="CI690" s="4"/>
      <c r="CJ690" s="4"/>
      <c r="CK690" s="4"/>
      <c r="CL690" s="4"/>
      <c r="CM690" s="4"/>
      <c r="CN690" s="4"/>
      <c r="CO690" s="4"/>
      <c r="CP690" s="4"/>
      <c r="CQ690" s="4"/>
      <c r="CR690" s="4"/>
      <c r="CS690" s="4"/>
      <c r="CT690" s="4"/>
      <c r="CU690" s="4"/>
      <c r="CV690" s="4"/>
      <c r="CW690" s="4"/>
      <c r="CX690" s="4"/>
      <c r="CY690" s="4"/>
      <c r="CZ690" s="4"/>
      <c r="DA690" s="4"/>
      <c r="DB690" s="4"/>
      <c r="DC690" s="4"/>
      <c r="DD690" s="4"/>
      <c r="DE690" s="4"/>
      <c r="DF690" s="4"/>
      <c r="DG690" s="4"/>
      <c r="DH690" s="4"/>
      <c r="DI690" s="4"/>
      <c r="DJ690" s="4"/>
      <c r="DK690" s="4"/>
      <c r="DL690" s="4"/>
      <c r="DM690" s="4"/>
      <c r="DN690" s="4"/>
      <c r="DO690" s="4"/>
      <c r="DP690" s="4"/>
      <c r="DQ690" s="4"/>
      <c r="DR690" s="4"/>
      <c r="DS690" s="4"/>
      <c r="DT690" s="4"/>
      <c r="DU690" s="4"/>
      <c r="DV690" s="4"/>
      <c r="DW690" s="4"/>
      <c r="DX690" s="4"/>
      <c r="DY690" s="4"/>
      <c r="DZ690" s="4"/>
      <c r="EA690" s="4"/>
      <c r="EB690" s="4"/>
      <c r="EC690" s="4"/>
      <c r="ED690" s="4"/>
      <c r="EE690" s="4"/>
      <c r="EF690" s="4"/>
      <c r="EG690" s="4"/>
      <c r="EH690" s="4"/>
      <c r="EI690" s="4"/>
      <c r="EJ690" s="4"/>
      <c r="EK690" s="4"/>
      <c r="EL690" s="4"/>
      <c r="EM690" s="4"/>
      <c r="EN690" s="4"/>
      <c r="EO690" s="4"/>
      <c r="EP690" s="4"/>
      <c r="EQ690" s="4"/>
      <c r="ER690" s="4"/>
      <c r="ES690" s="4"/>
      <c r="ET690" s="4"/>
      <c r="EU690" s="4"/>
      <c r="EV690" s="4"/>
      <c r="EW690" s="4"/>
      <c r="EX690" s="4"/>
      <c r="EY690" s="4"/>
      <c r="EZ690" s="4"/>
      <c r="FA690" s="4"/>
      <c r="FB690" s="4"/>
      <c r="FC690" s="4"/>
    </row>
    <row r="691" spans="1:159" ht="15" customHeight="1">
      <c r="A691" s="6">
        <v>8</v>
      </c>
      <c r="B691" s="41" t="str">
        <f>VLOOKUP(Ruimtestaat[[#This Row],[Code]],Locaties[[Code]:[Locatie]],2,FALSE)</f>
        <v>Het Heerenlanden</v>
      </c>
      <c r="C691" s="41" t="str">
        <f>VLOOKUP(Ruimtestaat[[#This Row],[Code]],Locaties[#All],3,FALSE)</f>
        <v>Eksterlaan 48</v>
      </c>
      <c r="D691" s="41" t="str">
        <f>VLOOKUP(Ruimtestaat[[#This Row],[Code]],Locaties[#All],4,FALSE)</f>
        <v>Leerdam</v>
      </c>
      <c r="E691" s="42" t="s">
        <v>558</v>
      </c>
      <c r="F691" s="6" t="s">
        <v>322</v>
      </c>
      <c r="G691" s="126">
        <v>19</v>
      </c>
      <c r="H691" s="42" t="s">
        <v>324</v>
      </c>
      <c r="I691" s="6">
        <v>14</v>
      </c>
      <c r="J691" s="42" t="str">
        <f>VLOOKUP(Ruimtestaat[[#This Row],[Ruimte code]],Ruimtegroepen[[#All],[Code]:[Ruimte omschrijving]],2,FALSE)</f>
        <v>Praktijklokalen</v>
      </c>
      <c r="K691" s="6" t="s">
        <v>18</v>
      </c>
      <c r="L691" s="6" t="s">
        <v>124</v>
      </c>
      <c r="M691" s="124">
        <v>12.5</v>
      </c>
      <c r="N691" s="125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  <c r="BO691" s="4"/>
      <c r="BP691" s="4"/>
      <c r="BQ691" s="4"/>
      <c r="BR691" s="4"/>
      <c r="BS691" s="4"/>
      <c r="BT691" s="4"/>
      <c r="BU691" s="4"/>
      <c r="BV691" s="4"/>
      <c r="BW691" s="4"/>
      <c r="BX691" s="4"/>
      <c r="BY691" s="4"/>
      <c r="BZ691" s="4"/>
      <c r="CA691" s="4"/>
      <c r="CB691" s="4"/>
      <c r="CC691" s="4"/>
      <c r="CD691" s="4"/>
      <c r="CE691" s="4"/>
      <c r="CF691" s="4"/>
      <c r="CG691" s="4"/>
      <c r="CH691" s="4"/>
      <c r="CI691" s="4"/>
      <c r="CJ691" s="4"/>
      <c r="CK691" s="4"/>
      <c r="CL691" s="4"/>
      <c r="CM691" s="4"/>
      <c r="CN691" s="4"/>
      <c r="CO691" s="4"/>
      <c r="CP691" s="4"/>
      <c r="CQ691" s="4"/>
      <c r="CR691" s="4"/>
      <c r="CS691" s="4"/>
      <c r="CT691" s="4"/>
      <c r="CU691" s="4"/>
      <c r="CV691" s="4"/>
      <c r="CW691" s="4"/>
      <c r="CX691" s="4"/>
      <c r="CY691" s="4"/>
      <c r="CZ691" s="4"/>
      <c r="DA691" s="4"/>
      <c r="DB691" s="4"/>
      <c r="DC691" s="4"/>
      <c r="DD691" s="4"/>
      <c r="DE691" s="4"/>
      <c r="DF691" s="4"/>
      <c r="DG691" s="4"/>
      <c r="DH691" s="4"/>
      <c r="DI691" s="4"/>
      <c r="DJ691" s="4"/>
      <c r="DK691" s="4"/>
      <c r="DL691" s="4"/>
      <c r="DM691" s="4"/>
      <c r="DN691" s="4"/>
      <c r="DO691" s="4"/>
      <c r="DP691" s="4"/>
      <c r="DQ691" s="4"/>
      <c r="DR691" s="4"/>
      <c r="DS691" s="4"/>
      <c r="DT691" s="4"/>
      <c r="DU691" s="4"/>
      <c r="DV691" s="4"/>
      <c r="DW691" s="4"/>
      <c r="DX691" s="4"/>
      <c r="DY691" s="4"/>
      <c r="DZ691" s="4"/>
      <c r="EA691" s="4"/>
      <c r="EB691" s="4"/>
      <c r="EC691" s="4"/>
      <c r="ED691" s="4"/>
      <c r="EE691" s="4"/>
      <c r="EF691" s="4"/>
      <c r="EG691" s="4"/>
      <c r="EH691" s="4"/>
      <c r="EI691" s="4"/>
      <c r="EJ691" s="4"/>
      <c r="EK691" s="4"/>
      <c r="EL691" s="4"/>
      <c r="EM691" s="4"/>
      <c r="EN691" s="4"/>
      <c r="EO691" s="4"/>
      <c r="EP691" s="4"/>
      <c r="EQ691" s="4"/>
      <c r="ER691" s="4"/>
      <c r="ES691" s="4"/>
      <c r="ET691" s="4"/>
      <c r="EU691" s="4"/>
      <c r="EV691" s="4"/>
      <c r="EW691" s="4"/>
      <c r="EX691" s="4"/>
      <c r="EY691" s="4"/>
      <c r="EZ691" s="4"/>
      <c r="FA691" s="4"/>
      <c r="FB691" s="4"/>
      <c r="FC691" s="4"/>
    </row>
    <row r="692" spans="1:159" ht="15" customHeight="1">
      <c r="A692" s="6">
        <v>8</v>
      </c>
      <c r="B692" s="41" t="str">
        <f>VLOOKUP(Ruimtestaat[[#This Row],[Code]],Locaties[[Code]:[Locatie]],2,FALSE)</f>
        <v>Het Heerenlanden</v>
      </c>
      <c r="C692" s="41" t="str">
        <f>VLOOKUP(Ruimtestaat[[#This Row],[Code]],Locaties[#All],3,FALSE)</f>
        <v>Eksterlaan 48</v>
      </c>
      <c r="D692" s="41" t="str">
        <f>VLOOKUP(Ruimtestaat[[#This Row],[Code]],Locaties[#All],4,FALSE)</f>
        <v>Leerdam</v>
      </c>
      <c r="E692" s="42" t="s">
        <v>558</v>
      </c>
      <c r="F692" s="6" t="s">
        <v>322</v>
      </c>
      <c r="G692" s="126">
        <v>20</v>
      </c>
      <c r="H692" s="42" t="s">
        <v>302</v>
      </c>
      <c r="I692" s="6">
        <v>20</v>
      </c>
      <c r="J692" s="42" t="str">
        <f>VLOOKUP(Ruimtestaat[[#This Row],[Ruimte code]],Ruimtegroepen[[#All],[Code]:[Ruimte omschrijving]],2,FALSE)</f>
        <v>Niet in Onderhoud</v>
      </c>
      <c r="L692" s="6"/>
      <c r="M692" s="124"/>
      <c r="N692" s="124">
        <v>10.1</v>
      </c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  <c r="BO692" s="4"/>
      <c r="BP692" s="4"/>
      <c r="BQ692" s="4"/>
      <c r="BR692" s="4"/>
      <c r="BS692" s="4"/>
      <c r="BT692" s="4"/>
      <c r="BU692" s="4"/>
      <c r="BV692" s="4"/>
      <c r="BW692" s="4"/>
      <c r="BX692" s="4"/>
      <c r="BY692" s="4"/>
      <c r="BZ692" s="4"/>
      <c r="CA692" s="4"/>
      <c r="CB692" s="4"/>
      <c r="CC692" s="4"/>
      <c r="CD692" s="4"/>
      <c r="CE692" s="4"/>
      <c r="CF692" s="4"/>
      <c r="CG692" s="4"/>
      <c r="CH692" s="4"/>
      <c r="CI692" s="4"/>
      <c r="CJ692" s="4"/>
      <c r="CK692" s="4"/>
      <c r="CL692" s="4"/>
      <c r="CM692" s="4"/>
      <c r="CN692" s="4"/>
      <c r="CO692" s="4"/>
      <c r="CP692" s="4"/>
      <c r="CQ692" s="4"/>
      <c r="CR692" s="4"/>
      <c r="CS692" s="4"/>
      <c r="CT692" s="4"/>
      <c r="CU692" s="4"/>
      <c r="CV692" s="4"/>
      <c r="CW692" s="4"/>
      <c r="CX692" s="4"/>
      <c r="CY692" s="4"/>
      <c r="CZ692" s="4"/>
      <c r="DA692" s="4"/>
      <c r="DB692" s="4"/>
      <c r="DC692" s="4"/>
      <c r="DD692" s="4"/>
      <c r="DE692" s="4"/>
      <c r="DF692" s="4"/>
      <c r="DG692" s="4"/>
      <c r="DH692" s="4"/>
      <c r="DI692" s="4"/>
      <c r="DJ692" s="4"/>
      <c r="DK692" s="4"/>
      <c r="DL692" s="4"/>
      <c r="DM692" s="4"/>
      <c r="DN692" s="4"/>
      <c r="DO692" s="4"/>
      <c r="DP692" s="4"/>
      <c r="DQ692" s="4"/>
      <c r="DR692" s="4"/>
      <c r="DS692" s="4"/>
      <c r="DT692" s="4"/>
      <c r="DU692" s="4"/>
      <c r="DV692" s="4"/>
      <c r="DW692" s="4"/>
      <c r="DX692" s="4"/>
      <c r="DY692" s="4"/>
      <c r="DZ692" s="4"/>
      <c r="EA692" s="4"/>
      <c r="EB692" s="4"/>
      <c r="EC692" s="4"/>
      <c r="ED692" s="4"/>
      <c r="EE692" s="4"/>
      <c r="EF692" s="4"/>
      <c r="EG692" s="4"/>
      <c r="EH692" s="4"/>
      <c r="EI692" s="4"/>
      <c r="EJ692" s="4"/>
      <c r="EK692" s="4"/>
      <c r="EL692" s="4"/>
      <c r="EM692" s="4"/>
      <c r="EN692" s="4"/>
      <c r="EO692" s="4"/>
      <c r="EP692" s="4"/>
      <c r="EQ692" s="4"/>
      <c r="ER692" s="4"/>
      <c r="ES692" s="4"/>
      <c r="ET692" s="4"/>
      <c r="EU692" s="4"/>
      <c r="EV692" s="4"/>
      <c r="EW692" s="4"/>
      <c r="EX692" s="4"/>
      <c r="EY692" s="4"/>
      <c r="EZ692" s="4"/>
      <c r="FA692" s="4"/>
      <c r="FB692" s="4"/>
      <c r="FC692" s="4"/>
    </row>
    <row r="693" spans="1:159" ht="15" customHeight="1">
      <c r="A693" s="6">
        <v>8</v>
      </c>
      <c r="B693" s="41" t="str">
        <f>VLOOKUP(Ruimtestaat[[#This Row],[Code]],Locaties[[Code]:[Locatie]],2,FALSE)</f>
        <v>Het Heerenlanden</v>
      </c>
      <c r="C693" s="41" t="str">
        <f>VLOOKUP(Ruimtestaat[[#This Row],[Code]],Locaties[#All],3,FALSE)</f>
        <v>Eksterlaan 48</v>
      </c>
      <c r="D693" s="41" t="str">
        <f>VLOOKUP(Ruimtestaat[[#This Row],[Code]],Locaties[#All],4,FALSE)</f>
        <v>Leerdam</v>
      </c>
      <c r="E693" s="42" t="s">
        <v>558</v>
      </c>
      <c r="F693" s="6" t="s">
        <v>322</v>
      </c>
      <c r="G693" s="126">
        <v>21</v>
      </c>
      <c r="H693" s="42" t="s">
        <v>511</v>
      </c>
      <c r="I693" s="6">
        <v>20</v>
      </c>
      <c r="J693" s="42" t="str">
        <f>VLOOKUP(Ruimtestaat[[#This Row],[Ruimte code]],Ruimtegroepen[[#All],[Code]:[Ruimte omschrijving]],2,FALSE)</f>
        <v>Niet in Onderhoud</v>
      </c>
      <c r="L693" s="6"/>
      <c r="M693" s="124"/>
      <c r="N693" s="125">
        <v>5.3</v>
      </c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  <c r="BO693" s="4"/>
      <c r="BP693" s="4"/>
      <c r="BQ693" s="4"/>
      <c r="BR693" s="4"/>
      <c r="BS693" s="4"/>
      <c r="BT693" s="4"/>
      <c r="BU693" s="4"/>
      <c r="BV693" s="4"/>
      <c r="BW693" s="4"/>
      <c r="BX693" s="4"/>
      <c r="BY693" s="4"/>
      <c r="BZ693" s="4"/>
      <c r="CA693" s="4"/>
      <c r="CB693" s="4"/>
      <c r="CC693" s="4"/>
      <c r="CD693" s="4"/>
      <c r="CE693" s="4"/>
      <c r="CF693" s="4"/>
      <c r="CG693" s="4"/>
      <c r="CH693" s="4"/>
      <c r="CI693" s="4"/>
      <c r="CJ693" s="4"/>
      <c r="CK693" s="4"/>
      <c r="CL693" s="4"/>
      <c r="CM693" s="4"/>
      <c r="CN693" s="4"/>
      <c r="CO693" s="4"/>
      <c r="CP693" s="4"/>
      <c r="CQ693" s="4"/>
      <c r="CR693" s="4"/>
      <c r="CS693" s="4"/>
      <c r="CT693" s="4"/>
      <c r="CU693" s="4"/>
      <c r="CV693" s="4"/>
      <c r="CW693" s="4"/>
      <c r="CX693" s="4"/>
      <c r="CY693" s="4"/>
      <c r="CZ693" s="4"/>
      <c r="DA693" s="4"/>
      <c r="DB693" s="4"/>
      <c r="DC693" s="4"/>
      <c r="DD693" s="4"/>
      <c r="DE693" s="4"/>
      <c r="DF693" s="4"/>
      <c r="DG693" s="4"/>
      <c r="DH693" s="4"/>
      <c r="DI693" s="4"/>
      <c r="DJ693" s="4"/>
      <c r="DK693" s="4"/>
      <c r="DL693" s="4"/>
      <c r="DM693" s="4"/>
      <c r="DN693" s="4"/>
      <c r="DO693" s="4"/>
      <c r="DP693" s="4"/>
      <c r="DQ693" s="4"/>
      <c r="DR693" s="4"/>
      <c r="DS693" s="4"/>
      <c r="DT693" s="4"/>
      <c r="DU693" s="4"/>
      <c r="DV693" s="4"/>
      <c r="DW693" s="4"/>
      <c r="DX693" s="4"/>
      <c r="DY693" s="4"/>
      <c r="DZ693" s="4"/>
      <c r="EA693" s="4"/>
      <c r="EB693" s="4"/>
      <c r="EC693" s="4"/>
      <c r="ED693" s="4"/>
      <c r="EE693" s="4"/>
      <c r="EF693" s="4"/>
      <c r="EG693" s="4"/>
      <c r="EH693" s="4"/>
      <c r="EI693" s="4"/>
      <c r="EJ693" s="4"/>
      <c r="EK693" s="4"/>
      <c r="EL693" s="4"/>
      <c r="EM693" s="4"/>
      <c r="EN693" s="4"/>
      <c r="EO693" s="4"/>
      <c r="EP693" s="4"/>
      <c r="EQ693" s="4"/>
      <c r="ER693" s="4"/>
      <c r="ES693" s="4"/>
      <c r="ET693" s="4"/>
      <c r="EU693" s="4"/>
      <c r="EV693" s="4"/>
      <c r="EW693" s="4"/>
      <c r="EX693" s="4"/>
      <c r="EY693" s="4"/>
      <c r="EZ693" s="4"/>
      <c r="FA693" s="4"/>
      <c r="FB693" s="4"/>
      <c r="FC693" s="4"/>
    </row>
    <row r="694" spans="1:159" ht="15" customHeight="1">
      <c r="A694" s="6">
        <v>8</v>
      </c>
      <c r="B694" s="41" t="str">
        <f>VLOOKUP(Ruimtestaat[[#This Row],[Code]],Locaties[[Code]:[Locatie]],2,FALSE)</f>
        <v>Het Heerenlanden</v>
      </c>
      <c r="C694" s="41" t="str">
        <f>VLOOKUP(Ruimtestaat[[#This Row],[Code]],Locaties[#All],3,FALSE)</f>
        <v>Eksterlaan 48</v>
      </c>
      <c r="D694" s="41" t="str">
        <f>VLOOKUP(Ruimtestaat[[#This Row],[Code]],Locaties[#All],4,FALSE)</f>
        <v>Leerdam</v>
      </c>
      <c r="E694" s="42" t="s">
        <v>558</v>
      </c>
      <c r="F694" s="6" t="s">
        <v>322</v>
      </c>
      <c r="G694" s="126" t="s">
        <v>609</v>
      </c>
      <c r="H694" s="42" t="s">
        <v>302</v>
      </c>
      <c r="I694" s="6">
        <v>20</v>
      </c>
      <c r="J694" s="42" t="str">
        <f>VLOOKUP(Ruimtestaat[[#This Row],[Ruimte code]],Ruimtegroepen[[#All],[Code]:[Ruimte omschrijving]],2,FALSE)</f>
        <v>Niet in Onderhoud</v>
      </c>
      <c r="L694" s="6"/>
      <c r="M694" s="124"/>
      <c r="N694" s="125">
        <v>4.0999999999999996</v>
      </c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  <c r="BO694" s="4"/>
      <c r="BP694" s="4"/>
      <c r="BQ694" s="4"/>
      <c r="BR694" s="4"/>
      <c r="BS694" s="4"/>
      <c r="BT694" s="4"/>
      <c r="BU694" s="4"/>
      <c r="BV694" s="4"/>
      <c r="BW694" s="4"/>
      <c r="BX694" s="4"/>
      <c r="BY694" s="4"/>
      <c r="BZ694" s="4"/>
      <c r="CA694" s="4"/>
      <c r="CB694" s="4"/>
      <c r="CC694" s="4"/>
      <c r="CD694" s="4"/>
      <c r="CE694" s="4"/>
      <c r="CF694" s="4"/>
      <c r="CG694" s="4"/>
      <c r="CH694" s="4"/>
      <c r="CI694" s="4"/>
      <c r="CJ694" s="4"/>
      <c r="CK694" s="4"/>
      <c r="CL694" s="4"/>
      <c r="CM694" s="4"/>
      <c r="CN694" s="4"/>
      <c r="CO694" s="4"/>
      <c r="CP694" s="4"/>
      <c r="CQ694" s="4"/>
      <c r="CR694" s="4"/>
      <c r="CS694" s="4"/>
      <c r="CT694" s="4"/>
      <c r="CU694" s="4"/>
      <c r="CV694" s="4"/>
      <c r="CW694" s="4"/>
      <c r="CX694" s="4"/>
      <c r="CY694" s="4"/>
      <c r="CZ694" s="4"/>
      <c r="DA694" s="4"/>
      <c r="DB694" s="4"/>
      <c r="DC694" s="4"/>
      <c r="DD694" s="4"/>
      <c r="DE694" s="4"/>
      <c r="DF694" s="4"/>
      <c r="DG694" s="4"/>
      <c r="DH694" s="4"/>
      <c r="DI694" s="4"/>
      <c r="DJ694" s="4"/>
      <c r="DK694" s="4"/>
      <c r="DL694" s="4"/>
      <c r="DM694" s="4"/>
      <c r="DN694" s="4"/>
      <c r="DO694" s="4"/>
      <c r="DP694" s="4"/>
      <c r="DQ694" s="4"/>
      <c r="DR694" s="4"/>
      <c r="DS694" s="4"/>
      <c r="DT694" s="4"/>
      <c r="DU694" s="4"/>
      <c r="DV694" s="4"/>
      <c r="DW694" s="4"/>
      <c r="DX694" s="4"/>
      <c r="DY694" s="4"/>
      <c r="DZ694" s="4"/>
      <c r="EA694" s="4"/>
      <c r="EB694" s="4"/>
      <c r="EC694" s="4"/>
      <c r="ED694" s="4"/>
      <c r="EE694" s="4"/>
      <c r="EF694" s="4"/>
      <c r="EG694" s="4"/>
      <c r="EH694" s="4"/>
      <c r="EI694" s="4"/>
      <c r="EJ694" s="4"/>
      <c r="EK694" s="4"/>
      <c r="EL694" s="4"/>
      <c r="EM694" s="4"/>
      <c r="EN694" s="4"/>
      <c r="EO694" s="4"/>
      <c r="EP694" s="4"/>
      <c r="EQ694" s="4"/>
      <c r="ER694" s="4"/>
      <c r="ES694" s="4"/>
      <c r="ET694" s="4"/>
      <c r="EU694" s="4"/>
      <c r="EV694" s="4"/>
      <c r="EW694" s="4"/>
      <c r="EX694" s="4"/>
      <c r="EY694" s="4"/>
      <c r="EZ694" s="4"/>
      <c r="FA694" s="4"/>
      <c r="FB694" s="4"/>
      <c r="FC694" s="4"/>
    </row>
    <row r="695" spans="1:159" ht="15" customHeight="1">
      <c r="A695" s="6">
        <v>8</v>
      </c>
      <c r="B695" s="41" t="str">
        <f>VLOOKUP(Ruimtestaat[[#This Row],[Code]],Locaties[[Code]:[Locatie]],2,FALSE)</f>
        <v>Het Heerenlanden</v>
      </c>
      <c r="C695" s="41" t="str">
        <f>VLOOKUP(Ruimtestaat[[#This Row],[Code]],Locaties[#All],3,FALSE)</f>
        <v>Eksterlaan 48</v>
      </c>
      <c r="D695" s="41" t="str">
        <f>VLOOKUP(Ruimtestaat[[#This Row],[Code]],Locaties[#All],4,FALSE)</f>
        <v>Leerdam</v>
      </c>
      <c r="E695" s="42" t="s">
        <v>558</v>
      </c>
      <c r="F695" s="6" t="s">
        <v>322</v>
      </c>
      <c r="G695" s="126">
        <v>23</v>
      </c>
      <c r="H695" s="42" t="s">
        <v>302</v>
      </c>
      <c r="I695" s="6">
        <v>20</v>
      </c>
      <c r="J695" s="42" t="str">
        <f>VLOOKUP(Ruimtestaat[[#This Row],[Ruimte code]],Ruimtegroepen[[#All],[Code]:[Ruimte omschrijving]],2,FALSE)</f>
        <v>Niet in Onderhoud</v>
      </c>
      <c r="L695" s="6"/>
      <c r="M695" s="124"/>
      <c r="N695" s="125">
        <v>4</v>
      </c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  <c r="BO695" s="4"/>
      <c r="BP695" s="4"/>
      <c r="BQ695" s="4"/>
      <c r="BR695" s="4"/>
      <c r="BS695" s="4"/>
      <c r="BT695" s="4"/>
      <c r="BU695" s="4"/>
      <c r="BV695" s="4"/>
      <c r="BW695" s="4"/>
      <c r="BX695" s="4"/>
      <c r="BY695" s="4"/>
      <c r="BZ695" s="4"/>
      <c r="CA695" s="4"/>
      <c r="CB695" s="4"/>
      <c r="CC695" s="4"/>
      <c r="CD695" s="4"/>
      <c r="CE695" s="4"/>
      <c r="CF695" s="4"/>
      <c r="CG695" s="4"/>
      <c r="CH695" s="4"/>
      <c r="CI695" s="4"/>
      <c r="CJ695" s="4"/>
      <c r="CK695" s="4"/>
      <c r="CL695" s="4"/>
      <c r="CM695" s="4"/>
      <c r="CN695" s="4"/>
      <c r="CO695" s="4"/>
      <c r="CP695" s="4"/>
      <c r="CQ695" s="4"/>
      <c r="CR695" s="4"/>
      <c r="CS695" s="4"/>
      <c r="CT695" s="4"/>
      <c r="CU695" s="4"/>
      <c r="CV695" s="4"/>
      <c r="CW695" s="4"/>
      <c r="CX695" s="4"/>
      <c r="CY695" s="4"/>
      <c r="CZ695" s="4"/>
      <c r="DA695" s="4"/>
      <c r="DB695" s="4"/>
      <c r="DC695" s="4"/>
      <c r="DD695" s="4"/>
      <c r="DE695" s="4"/>
      <c r="DF695" s="4"/>
      <c r="DG695" s="4"/>
      <c r="DH695" s="4"/>
      <c r="DI695" s="4"/>
      <c r="DJ695" s="4"/>
      <c r="DK695" s="4"/>
      <c r="DL695" s="4"/>
      <c r="DM695" s="4"/>
      <c r="DN695" s="4"/>
      <c r="DO695" s="4"/>
      <c r="DP695" s="4"/>
      <c r="DQ695" s="4"/>
      <c r="DR695" s="4"/>
      <c r="DS695" s="4"/>
      <c r="DT695" s="4"/>
      <c r="DU695" s="4"/>
      <c r="DV695" s="4"/>
      <c r="DW695" s="4"/>
      <c r="DX695" s="4"/>
      <c r="DY695" s="4"/>
      <c r="DZ695" s="4"/>
      <c r="EA695" s="4"/>
      <c r="EB695" s="4"/>
      <c r="EC695" s="4"/>
      <c r="ED695" s="4"/>
      <c r="EE695" s="4"/>
      <c r="EF695" s="4"/>
      <c r="EG695" s="4"/>
      <c r="EH695" s="4"/>
      <c r="EI695" s="4"/>
      <c r="EJ695" s="4"/>
      <c r="EK695" s="4"/>
      <c r="EL695" s="4"/>
      <c r="EM695" s="4"/>
      <c r="EN695" s="4"/>
      <c r="EO695" s="4"/>
      <c r="EP695" s="4"/>
      <c r="EQ695" s="4"/>
      <c r="ER695" s="4"/>
      <c r="ES695" s="4"/>
      <c r="ET695" s="4"/>
      <c r="EU695" s="4"/>
      <c r="EV695" s="4"/>
      <c r="EW695" s="4"/>
      <c r="EX695" s="4"/>
      <c r="EY695" s="4"/>
      <c r="EZ695" s="4"/>
      <c r="FA695" s="4"/>
      <c r="FB695" s="4"/>
      <c r="FC695" s="4"/>
    </row>
    <row r="696" spans="1:159" ht="15" customHeight="1">
      <c r="A696" s="6">
        <v>8</v>
      </c>
      <c r="B696" s="41" t="str">
        <f>VLOOKUP(Ruimtestaat[[#This Row],[Code]],Locaties[[Code]:[Locatie]],2,FALSE)</f>
        <v>Het Heerenlanden</v>
      </c>
      <c r="C696" s="41" t="str">
        <f>VLOOKUP(Ruimtestaat[[#This Row],[Code]],Locaties[#All],3,FALSE)</f>
        <v>Eksterlaan 48</v>
      </c>
      <c r="D696" s="41" t="str">
        <f>VLOOKUP(Ruimtestaat[[#This Row],[Code]],Locaties[#All],4,FALSE)</f>
        <v>Leerdam</v>
      </c>
      <c r="E696" s="42" t="s">
        <v>558</v>
      </c>
      <c r="F696" s="6" t="s">
        <v>322</v>
      </c>
      <c r="G696" s="126" t="s">
        <v>610</v>
      </c>
      <c r="H696" s="42" t="s">
        <v>276</v>
      </c>
      <c r="I696" s="6">
        <v>16</v>
      </c>
      <c r="J696" s="42" t="str">
        <f>VLOOKUP(Ruimtestaat[[#This Row],[Ruimte code]],Ruimtegroepen[[#All],[Code]:[Ruimte omschrijving]],2,FALSE)</f>
        <v>Leslokalen</v>
      </c>
      <c r="K696" s="6" t="s">
        <v>18</v>
      </c>
      <c r="L696" s="6" t="s">
        <v>124</v>
      </c>
      <c r="M696" s="124">
        <v>50.9</v>
      </c>
      <c r="N696" s="125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  <c r="BO696" s="4"/>
      <c r="BP696" s="4"/>
      <c r="BQ696" s="4"/>
      <c r="BR696" s="4"/>
      <c r="BS696" s="4"/>
      <c r="BT696" s="4"/>
      <c r="BU696" s="4"/>
      <c r="BV696" s="4"/>
      <c r="BW696" s="4"/>
      <c r="BX696" s="4"/>
      <c r="BY696" s="4"/>
      <c r="BZ696" s="4"/>
      <c r="CA696" s="4"/>
      <c r="CB696" s="4"/>
      <c r="CC696" s="4"/>
      <c r="CD696" s="4"/>
      <c r="CE696" s="4"/>
      <c r="CF696" s="4"/>
      <c r="CG696" s="4"/>
      <c r="CH696" s="4"/>
      <c r="CI696" s="4"/>
      <c r="CJ696" s="4"/>
      <c r="CK696" s="4"/>
      <c r="CL696" s="4"/>
      <c r="CM696" s="4"/>
      <c r="CN696" s="4"/>
      <c r="CO696" s="4"/>
      <c r="CP696" s="4"/>
      <c r="CQ696" s="4"/>
      <c r="CR696" s="4"/>
      <c r="CS696" s="4"/>
      <c r="CT696" s="4"/>
      <c r="CU696" s="4"/>
      <c r="CV696" s="4"/>
      <c r="CW696" s="4"/>
      <c r="CX696" s="4"/>
      <c r="CY696" s="4"/>
      <c r="CZ696" s="4"/>
      <c r="DA696" s="4"/>
      <c r="DB696" s="4"/>
      <c r="DC696" s="4"/>
      <c r="DD696" s="4"/>
      <c r="DE696" s="4"/>
      <c r="DF696" s="4"/>
      <c r="DG696" s="4"/>
      <c r="DH696" s="4"/>
      <c r="DI696" s="4"/>
      <c r="DJ696" s="4"/>
      <c r="DK696" s="4"/>
      <c r="DL696" s="4"/>
      <c r="DM696" s="4"/>
      <c r="DN696" s="4"/>
      <c r="DO696" s="4"/>
      <c r="DP696" s="4"/>
      <c r="DQ696" s="4"/>
      <c r="DR696" s="4"/>
      <c r="DS696" s="4"/>
      <c r="DT696" s="4"/>
      <c r="DU696" s="4"/>
      <c r="DV696" s="4"/>
      <c r="DW696" s="4"/>
      <c r="DX696" s="4"/>
      <c r="DY696" s="4"/>
      <c r="DZ696" s="4"/>
      <c r="EA696" s="4"/>
      <c r="EB696" s="4"/>
      <c r="EC696" s="4"/>
      <c r="ED696" s="4"/>
      <c r="EE696" s="4"/>
      <c r="EF696" s="4"/>
      <c r="EG696" s="4"/>
      <c r="EH696" s="4"/>
      <c r="EI696" s="4"/>
      <c r="EJ696" s="4"/>
      <c r="EK696" s="4"/>
      <c r="EL696" s="4"/>
      <c r="EM696" s="4"/>
      <c r="EN696" s="4"/>
      <c r="EO696" s="4"/>
      <c r="EP696" s="4"/>
      <c r="EQ696" s="4"/>
      <c r="ER696" s="4"/>
      <c r="ES696" s="4"/>
      <c r="ET696" s="4"/>
      <c r="EU696" s="4"/>
      <c r="EV696" s="4"/>
      <c r="EW696" s="4"/>
      <c r="EX696" s="4"/>
      <c r="EY696" s="4"/>
      <c r="EZ696" s="4"/>
      <c r="FA696" s="4"/>
      <c r="FB696" s="4"/>
      <c r="FC696" s="4"/>
    </row>
    <row r="697" spans="1:159" ht="15" customHeight="1">
      <c r="A697" s="6">
        <v>8</v>
      </c>
      <c r="B697" s="41" t="str">
        <f>VLOOKUP(Ruimtestaat[[#This Row],[Code]],Locaties[[Code]:[Locatie]],2,FALSE)</f>
        <v>Het Heerenlanden</v>
      </c>
      <c r="C697" s="41" t="str">
        <f>VLOOKUP(Ruimtestaat[[#This Row],[Code]],Locaties[#All],3,FALSE)</f>
        <v>Eksterlaan 48</v>
      </c>
      <c r="D697" s="41" t="str">
        <f>VLOOKUP(Ruimtestaat[[#This Row],[Code]],Locaties[#All],4,FALSE)</f>
        <v>Leerdam</v>
      </c>
      <c r="E697" s="42" t="s">
        <v>558</v>
      </c>
      <c r="F697" s="6" t="s">
        <v>322</v>
      </c>
      <c r="G697" s="126" t="s">
        <v>611</v>
      </c>
      <c r="H697" s="42" t="s">
        <v>616</v>
      </c>
      <c r="I697" s="6">
        <v>14</v>
      </c>
      <c r="J697" s="42" t="str">
        <f>VLOOKUP(Ruimtestaat[[#This Row],[Ruimte code]],Ruimtegroepen[[#All],[Code]:[Ruimte omschrijving]],2,FALSE)</f>
        <v>Praktijklokalen</v>
      </c>
      <c r="K697" s="6" t="s">
        <v>18</v>
      </c>
      <c r="L697" s="6" t="s">
        <v>124</v>
      </c>
      <c r="M697" s="124">
        <v>50.5</v>
      </c>
      <c r="N697" s="125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  <c r="BO697" s="4"/>
      <c r="BP697" s="4"/>
      <c r="BQ697" s="4"/>
      <c r="BR697" s="4"/>
      <c r="BS697" s="4"/>
      <c r="BT697" s="4"/>
      <c r="BU697" s="4"/>
      <c r="BV697" s="4"/>
      <c r="BW697" s="4"/>
      <c r="BX697" s="4"/>
      <c r="BY697" s="4"/>
      <c r="BZ697" s="4"/>
      <c r="CA697" s="4"/>
      <c r="CB697" s="4"/>
      <c r="CC697" s="4"/>
      <c r="CD697" s="4"/>
      <c r="CE697" s="4"/>
      <c r="CF697" s="4"/>
      <c r="CG697" s="4"/>
      <c r="CH697" s="4"/>
      <c r="CI697" s="4"/>
      <c r="CJ697" s="4"/>
      <c r="CK697" s="4"/>
      <c r="CL697" s="4"/>
      <c r="CM697" s="4"/>
      <c r="CN697" s="4"/>
      <c r="CO697" s="4"/>
      <c r="CP697" s="4"/>
      <c r="CQ697" s="4"/>
      <c r="CR697" s="4"/>
      <c r="CS697" s="4"/>
      <c r="CT697" s="4"/>
      <c r="CU697" s="4"/>
      <c r="CV697" s="4"/>
      <c r="CW697" s="4"/>
      <c r="CX697" s="4"/>
      <c r="CY697" s="4"/>
      <c r="CZ697" s="4"/>
      <c r="DA697" s="4"/>
      <c r="DB697" s="4"/>
      <c r="DC697" s="4"/>
      <c r="DD697" s="4"/>
      <c r="DE697" s="4"/>
      <c r="DF697" s="4"/>
      <c r="DG697" s="4"/>
      <c r="DH697" s="4"/>
      <c r="DI697" s="4"/>
      <c r="DJ697" s="4"/>
      <c r="DK697" s="4"/>
      <c r="DL697" s="4"/>
      <c r="DM697" s="4"/>
      <c r="DN697" s="4"/>
      <c r="DO697" s="4"/>
      <c r="DP697" s="4"/>
      <c r="DQ697" s="4"/>
      <c r="DR697" s="4"/>
      <c r="DS697" s="4"/>
      <c r="DT697" s="4"/>
      <c r="DU697" s="4"/>
      <c r="DV697" s="4"/>
      <c r="DW697" s="4"/>
      <c r="DX697" s="4"/>
      <c r="DY697" s="4"/>
      <c r="DZ697" s="4"/>
      <c r="EA697" s="4"/>
      <c r="EB697" s="4"/>
      <c r="EC697" s="4"/>
      <c r="ED697" s="4"/>
      <c r="EE697" s="4"/>
      <c r="EF697" s="4"/>
      <c r="EG697" s="4"/>
      <c r="EH697" s="4"/>
      <c r="EI697" s="4"/>
      <c r="EJ697" s="4"/>
      <c r="EK697" s="4"/>
      <c r="EL697" s="4"/>
      <c r="EM697" s="4"/>
      <c r="EN697" s="4"/>
      <c r="EO697" s="4"/>
      <c r="EP697" s="4"/>
      <c r="EQ697" s="4"/>
      <c r="ER697" s="4"/>
      <c r="ES697" s="4"/>
      <c r="ET697" s="4"/>
      <c r="EU697" s="4"/>
      <c r="EV697" s="4"/>
      <c r="EW697" s="4"/>
      <c r="EX697" s="4"/>
      <c r="EY697" s="4"/>
      <c r="EZ697" s="4"/>
      <c r="FA697" s="4"/>
      <c r="FB697" s="4"/>
      <c r="FC697" s="4"/>
    </row>
    <row r="698" spans="1:159" ht="15" customHeight="1">
      <c r="A698" s="6">
        <v>8</v>
      </c>
      <c r="B698" s="41" t="str">
        <f>VLOOKUP(Ruimtestaat[[#This Row],[Code]],Locaties[[Code]:[Locatie]],2,FALSE)</f>
        <v>Het Heerenlanden</v>
      </c>
      <c r="C698" s="41" t="str">
        <f>VLOOKUP(Ruimtestaat[[#This Row],[Code]],Locaties[#All],3,FALSE)</f>
        <v>Eksterlaan 48</v>
      </c>
      <c r="D698" s="41" t="str">
        <f>VLOOKUP(Ruimtestaat[[#This Row],[Code]],Locaties[#All],4,FALSE)</f>
        <v>Leerdam</v>
      </c>
      <c r="E698" s="42" t="s">
        <v>558</v>
      </c>
      <c r="F698" s="6" t="s">
        <v>322</v>
      </c>
      <c r="G698" s="126" t="s">
        <v>612</v>
      </c>
      <c r="H698" s="42" t="s">
        <v>276</v>
      </c>
      <c r="I698" s="6">
        <v>16</v>
      </c>
      <c r="J698" s="42" t="str">
        <f>VLOOKUP(Ruimtestaat[[#This Row],[Ruimte code]],Ruimtegroepen[[#All],[Code]:[Ruimte omschrijving]],2,FALSE)</f>
        <v>Leslokalen</v>
      </c>
      <c r="K698" s="6" t="s">
        <v>18</v>
      </c>
      <c r="L698" s="6" t="s">
        <v>124</v>
      </c>
      <c r="M698" s="124">
        <v>77.400000000000006</v>
      </c>
      <c r="N698" s="125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  <c r="BO698" s="4"/>
      <c r="BP698" s="4"/>
      <c r="BQ698" s="4"/>
      <c r="BR698" s="4"/>
      <c r="BS698" s="4"/>
      <c r="BT698" s="4"/>
      <c r="BU698" s="4"/>
      <c r="BV698" s="4"/>
      <c r="BW698" s="4"/>
      <c r="BX698" s="4"/>
      <c r="BY698" s="4"/>
      <c r="BZ698" s="4"/>
      <c r="CA698" s="4"/>
      <c r="CB698" s="4"/>
      <c r="CC698" s="4"/>
      <c r="CD698" s="4"/>
      <c r="CE698" s="4"/>
      <c r="CF698" s="4"/>
      <c r="CG698" s="4"/>
      <c r="CH698" s="4"/>
      <c r="CI698" s="4"/>
      <c r="CJ698" s="4"/>
      <c r="CK698" s="4"/>
      <c r="CL698" s="4"/>
      <c r="CM698" s="4"/>
      <c r="CN698" s="4"/>
      <c r="CO698" s="4"/>
      <c r="CP698" s="4"/>
      <c r="CQ698" s="4"/>
      <c r="CR698" s="4"/>
      <c r="CS698" s="4"/>
      <c r="CT698" s="4"/>
      <c r="CU698" s="4"/>
      <c r="CV698" s="4"/>
      <c r="CW698" s="4"/>
      <c r="CX698" s="4"/>
      <c r="CY698" s="4"/>
      <c r="CZ698" s="4"/>
      <c r="DA698" s="4"/>
      <c r="DB698" s="4"/>
      <c r="DC698" s="4"/>
      <c r="DD698" s="4"/>
      <c r="DE698" s="4"/>
      <c r="DF698" s="4"/>
      <c r="DG698" s="4"/>
      <c r="DH698" s="4"/>
      <c r="DI698" s="4"/>
      <c r="DJ698" s="4"/>
      <c r="DK698" s="4"/>
      <c r="DL698" s="4"/>
      <c r="DM698" s="4"/>
      <c r="DN698" s="4"/>
      <c r="DO698" s="4"/>
      <c r="DP698" s="4"/>
      <c r="DQ698" s="4"/>
      <c r="DR698" s="4"/>
      <c r="DS698" s="4"/>
      <c r="DT698" s="4"/>
      <c r="DU698" s="4"/>
      <c r="DV698" s="4"/>
      <c r="DW698" s="4"/>
      <c r="DX698" s="4"/>
      <c r="DY698" s="4"/>
      <c r="DZ698" s="4"/>
      <c r="EA698" s="4"/>
      <c r="EB698" s="4"/>
      <c r="EC698" s="4"/>
      <c r="ED698" s="4"/>
      <c r="EE698" s="4"/>
      <c r="EF698" s="4"/>
      <c r="EG698" s="4"/>
      <c r="EH698" s="4"/>
      <c r="EI698" s="4"/>
      <c r="EJ698" s="4"/>
      <c r="EK698" s="4"/>
      <c r="EL698" s="4"/>
      <c r="EM698" s="4"/>
      <c r="EN698" s="4"/>
      <c r="EO698" s="4"/>
      <c r="EP698" s="4"/>
      <c r="EQ698" s="4"/>
      <c r="ER698" s="4"/>
      <c r="ES698" s="4"/>
      <c r="ET698" s="4"/>
      <c r="EU698" s="4"/>
      <c r="EV698" s="4"/>
      <c r="EW698" s="4"/>
      <c r="EX698" s="4"/>
      <c r="EY698" s="4"/>
      <c r="EZ698" s="4"/>
      <c r="FA698" s="4"/>
      <c r="FB698" s="4"/>
      <c r="FC698" s="4"/>
    </row>
    <row r="699" spans="1:159" ht="15" customHeight="1">
      <c r="A699" s="6">
        <v>8</v>
      </c>
      <c r="B699" s="41" t="str">
        <f>VLOOKUP(Ruimtestaat[[#This Row],[Code]],Locaties[[Code]:[Locatie]],2,FALSE)</f>
        <v>Het Heerenlanden</v>
      </c>
      <c r="C699" s="41" t="str">
        <f>VLOOKUP(Ruimtestaat[[#This Row],[Code]],Locaties[#All],3,FALSE)</f>
        <v>Eksterlaan 48</v>
      </c>
      <c r="D699" s="41" t="str">
        <f>VLOOKUP(Ruimtestaat[[#This Row],[Code]],Locaties[#All],4,FALSE)</f>
        <v>Leerdam</v>
      </c>
      <c r="E699" s="42" t="s">
        <v>558</v>
      </c>
      <c r="F699" s="6" t="s">
        <v>322</v>
      </c>
      <c r="G699" s="126" t="s">
        <v>613</v>
      </c>
      <c r="H699" s="42" t="s">
        <v>276</v>
      </c>
      <c r="I699" s="6">
        <v>16</v>
      </c>
      <c r="J699" s="42" t="str">
        <f>VLOOKUP(Ruimtestaat[[#This Row],[Ruimte code]],Ruimtegroepen[[#All],[Code]:[Ruimte omschrijving]],2,FALSE)</f>
        <v>Leslokalen</v>
      </c>
      <c r="K699" s="6" t="s">
        <v>18</v>
      </c>
      <c r="L699" s="6" t="s">
        <v>124</v>
      </c>
      <c r="M699" s="124">
        <v>77.400000000000006</v>
      </c>
      <c r="N699" s="125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  <c r="BO699" s="4"/>
      <c r="BP699" s="4"/>
      <c r="BQ699" s="4"/>
      <c r="BR699" s="4"/>
      <c r="BS699" s="4"/>
      <c r="BT699" s="4"/>
      <c r="BU699" s="4"/>
      <c r="BV699" s="4"/>
      <c r="BW699" s="4"/>
      <c r="BX699" s="4"/>
      <c r="BY699" s="4"/>
      <c r="BZ699" s="4"/>
      <c r="CA699" s="4"/>
      <c r="CB699" s="4"/>
      <c r="CC699" s="4"/>
      <c r="CD699" s="4"/>
      <c r="CE699" s="4"/>
      <c r="CF699" s="4"/>
      <c r="CG699" s="4"/>
      <c r="CH699" s="4"/>
      <c r="CI699" s="4"/>
      <c r="CJ699" s="4"/>
      <c r="CK699" s="4"/>
      <c r="CL699" s="4"/>
      <c r="CM699" s="4"/>
      <c r="CN699" s="4"/>
      <c r="CO699" s="4"/>
      <c r="CP699" s="4"/>
      <c r="CQ699" s="4"/>
      <c r="CR699" s="4"/>
      <c r="CS699" s="4"/>
      <c r="CT699" s="4"/>
      <c r="CU699" s="4"/>
      <c r="CV699" s="4"/>
      <c r="CW699" s="4"/>
      <c r="CX699" s="4"/>
      <c r="CY699" s="4"/>
      <c r="CZ699" s="4"/>
      <c r="DA699" s="4"/>
      <c r="DB699" s="4"/>
      <c r="DC699" s="4"/>
      <c r="DD699" s="4"/>
      <c r="DE699" s="4"/>
      <c r="DF699" s="4"/>
      <c r="DG699" s="4"/>
      <c r="DH699" s="4"/>
      <c r="DI699" s="4"/>
      <c r="DJ699" s="4"/>
      <c r="DK699" s="4"/>
      <c r="DL699" s="4"/>
      <c r="DM699" s="4"/>
      <c r="DN699" s="4"/>
      <c r="DO699" s="4"/>
      <c r="DP699" s="4"/>
      <c r="DQ699" s="4"/>
      <c r="DR699" s="4"/>
      <c r="DS699" s="4"/>
      <c r="DT699" s="4"/>
      <c r="DU699" s="4"/>
      <c r="DV699" s="4"/>
      <c r="DW699" s="4"/>
      <c r="DX699" s="4"/>
      <c r="DY699" s="4"/>
      <c r="DZ699" s="4"/>
      <c r="EA699" s="4"/>
      <c r="EB699" s="4"/>
      <c r="EC699" s="4"/>
      <c r="ED699" s="4"/>
      <c r="EE699" s="4"/>
      <c r="EF699" s="4"/>
      <c r="EG699" s="4"/>
      <c r="EH699" s="4"/>
      <c r="EI699" s="4"/>
      <c r="EJ699" s="4"/>
      <c r="EK699" s="4"/>
      <c r="EL699" s="4"/>
      <c r="EM699" s="4"/>
      <c r="EN699" s="4"/>
      <c r="EO699" s="4"/>
      <c r="EP699" s="4"/>
      <c r="EQ699" s="4"/>
      <c r="ER699" s="4"/>
      <c r="ES699" s="4"/>
      <c r="ET699" s="4"/>
      <c r="EU699" s="4"/>
      <c r="EV699" s="4"/>
      <c r="EW699" s="4"/>
      <c r="EX699" s="4"/>
      <c r="EY699" s="4"/>
      <c r="EZ699" s="4"/>
      <c r="FA699" s="4"/>
      <c r="FB699" s="4"/>
      <c r="FC699" s="4"/>
    </row>
    <row r="700" spans="1:159" ht="15" customHeight="1">
      <c r="A700" s="6">
        <v>8</v>
      </c>
      <c r="B700" s="41" t="str">
        <f>VLOOKUP(Ruimtestaat[[#This Row],[Code]],Locaties[[Code]:[Locatie]],2,FALSE)</f>
        <v>Het Heerenlanden</v>
      </c>
      <c r="C700" s="41" t="str">
        <f>VLOOKUP(Ruimtestaat[[#This Row],[Code]],Locaties[#All],3,FALSE)</f>
        <v>Eksterlaan 48</v>
      </c>
      <c r="D700" s="41" t="str">
        <f>VLOOKUP(Ruimtestaat[[#This Row],[Code]],Locaties[#All],4,FALSE)</f>
        <v>Leerdam</v>
      </c>
      <c r="E700" s="42" t="s">
        <v>558</v>
      </c>
      <c r="F700" s="6" t="s">
        <v>322</v>
      </c>
      <c r="G700" s="126" t="s">
        <v>614</v>
      </c>
      <c r="H700" s="42" t="s">
        <v>276</v>
      </c>
      <c r="I700" s="6">
        <v>16</v>
      </c>
      <c r="J700" s="42" t="str">
        <f>VLOOKUP(Ruimtestaat[[#This Row],[Ruimte code]],Ruimtegroepen[[#All],[Code]:[Ruimte omschrijving]],2,FALSE)</f>
        <v>Leslokalen</v>
      </c>
      <c r="K700" s="6" t="s">
        <v>18</v>
      </c>
      <c r="L700" s="6" t="s">
        <v>124</v>
      </c>
      <c r="M700" s="124">
        <v>89.2</v>
      </c>
      <c r="N700" s="125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  <c r="BO700" s="4"/>
      <c r="BP700" s="4"/>
      <c r="BQ700" s="4"/>
      <c r="BR700" s="4"/>
      <c r="BS700" s="4"/>
      <c r="BT700" s="4"/>
      <c r="BU700" s="4"/>
      <c r="BV700" s="4"/>
      <c r="BW700" s="4"/>
      <c r="BX700" s="4"/>
      <c r="BY700" s="4"/>
      <c r="BZ700" s="4"/>
      <c r="CA700" s="4"/>
      <c r="CB700" s="4"/>
      <c r="CC700" s="4"/>
      <c r="CD700" s="4"/>
      <c r="CE700" s="4"/>
      <c r="CF700" s="4"/>
      <c r="CG700" s="4"/>
      <c r="CH700" s="4"/>
      <c r="CI700" s="4"/>
      <c r="CJ700" s="4"/>
      <c r="CK700" s="4"/>
      <c r="CL700" s="4"/>
      <c r="CM700" s="4"/>
      <c r="CN700" s="4"/>
      <c r="CO700" s="4"/>
      <c r="CP700" s="4"/>
      <c r="CQ700" s="4"/>
      <c r="CR700" s="4"/>
      <c r="CS700" s="4"/>
      <c r="CT700" s="4"/>
      <c r="CU700" s="4"/>
      <c r="CV700" s="4"/>
      <c r="CW700" s="4"/>
      <c r="CX700" s="4"/>
      <c r="CY700" s="4"/>
      <c r="CZ700" s="4"/>
      <c r="DA700" s="4"/>
      <c r="DB700" s="4"/>
      <c r="DC700" s="4"/>
      <c r="DD700" s="4"/>
      <c r="DE700" s="4"/>
      <c r="DF700" s="4"/>
      <c r="DG700" s="4"/>
      <c r="DH700" s="4"/>
      <c r="DI700" s="4"/>
      <c r="DJ700" s="4"/>
      <c r="DK700" s="4"/>
      <c r="DL700" s="4"/>
      <c r="DM700" s="4"/>
      <c r="DN700" s="4"/>
      <c r="DO700" s="4"/>
      <c r="DP700" s="4"/>
      <c r="DQ700" s="4"/>
      <c r="DR700" s="4"/>
      <c r="DS700" s="4"/>
      <c r="DT700" s="4"/>
      <c r="DU700" s="4"/>
      <c r="DV700" s="4"/>
      <c r="DW700" s="4"/>
      <c r="DX700" s="4"/>
      <c r="DY700" s="4"/>
      <c r="DZ700" s="4"/>
      <c r="EA700" s="4"/>
      <c r="EB700" s="4"/>
      <c r="EC700" s="4"/>
      <c r="ED700" s="4"/>
      <c r="EE700" s="4"/>
      <c r="EF700" s="4"/>
      <c r="EG700" s="4"/>
      <c r="EH700" s="4"/>
      <c r="EI700" s="4"/>
      <c r="EJ700" s="4"/>
      <c r="EK700" s="4"/>
      <c r="EL700" s="4"/>
      <c r="EM700" s="4"/>
      <c r="EN700" s="4"/>
      <c r="EO700" s="4"/>
      <c r="EP700" s="4"/>
      <c r="EQ700" s="4"/>
      <c r="ER700" s="4"/>
      <c r="ES700" s="4"/>
      <c r="ET700" s="4"/>
      <c r="EU700" s="4"/>
      <c r="EV700" s="4"/>
      <c r="EW700" s="4"/>
      <c r="EX700" s="4"/>
      <c r="EY700" s="4"/>
      <c r="EZ700" s="4"/>
      <c r="FA700" s="4"/>
      <c r="FB700" s="4"/>
      <c r="FC700" s="4"/>
    </row>
    <row r="701" spans="1:159" ht="15" customHeight="1">
      <c r="A701" s="6">
        <v>8</v>
      </c>
      <c r="B701" s="41" t="str">
        <f>VLOOKUP(Ruimtestaat[[#This Row],[Code]],Locaties[[Code]:[Locatie]],2,FALSE)</f>
        <v>Het Heerenlanden</v>
      </c>
      <c r="C701" s="41" t="str">
        <f>VLOOKUP(Ruimtestaat[[#This Row],[Code]],Locaties[#All],3,FALSE)</f>
        <v>Eksterlaan 48</v>
      </c>
      <c r="D701" s="41" t="str">
        <f>VLOOKUP(Ruimtestaat[[#This Row],[Code]],Locaties[#All],4,FALSE)</f>
        <v>Leerdam</v>
      </c>
      <c r="E701" s="42" t="s">
        <v>558</v>
      </c>
      <c r="F701" s="6" t="s">
        <v>322</v>
      </c>
      <c r="G701" s="126" t="s">
        <v>615</v>
      </c>
      <c r="H701" s="42" t="s">
        <v>276</v>
      </c>
      <c r="I701" s="6">
        <v>16</v>
      </c>
      <c r="J701" s="42" t="str">
        <f>VLOOKUP(Ruimtestaat[[#This Row],[Ruimte code]],Ruimtegroepen[[#All],[Code]:[Ruimte omschrijving]],2,FALSE)</f>
        <v>Leslokalen</v>
      </c>
      <c r="K701" s="6" t="s">
        <v>18</v>
      </c>
      <c r="L701" s="6" t="s">
        <v>124</v>
      </c>
      <c r="M701" s="124">
        <v>77.400000000000006</v>
      </c>
      <c r="N701" s="125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  <c r="BO701" s="4"/>
      <c r="BP701" s="4"/>
      <c r="BQ701" s="4"/>
      <c r="BR701" s="4"/>
      <c r="BS701" s="4"/>
      <c r="BT701" s="4"/>
      <c r="BU701" s="4"/>
      <c r="BV701" s="4"/>
      <c r="BW701" s="4"/>
      <c r="BX701" s="4"/>
      <c r="BY701" s="4"/>
      <c r="BZ701" s="4"/>
      <c r="CA701" s="4"/>
      <c r="CB701" s="4"/>
      <c r="CC701" s="4"/>
      <c r="CD701" s="4"/>
      <c r="CE701" s="4"/>
      <c r="CF701" s="4"/>
      <c r="CG701" s="4"/>
      <c r="CH701" s="4"/>
      <c r="CI701" s="4"/>
      <c r="CJ701" s="4"/>
      <c r="CK701" s="4"/>
      <c r="CL701" s="4"/>
      <c r="CM701" s="4"/>
      <c r="CN701" s="4"/>
      <c r="CO701" s="4"/>
      <c r="CP701" s="4"/>
      <c r="CQ701" s="4"/>
      <c r="CR701" s="4"/>
      <c r="CS701" s="4"/>
      <c r="CT701" s="4"/>
      <c r="CU701" s="4"/>
      <c r="CV701" s="4"/>
      <c r="CW701" s="4"/>
      <c r="CX701" s="4"/>
      <c r="CY701" s="4"/>
      <c r="CZ701" s="4"/>
      <c r="DA701" s="4"/>
      <c r="DB701" s="4"/>
      <c r="DC701" s="4"/>
      <c r="DD701" s="4"/>
      <c r="DE701" s="4"/>
      <c r="DF701" s="4"/>
      <c r="DG701" s="4"/>
      <c r="DH701" s="4"/>
      <c r="DI701" s="4"/>
      <c r="DJ701" s="4"/>
      <c r="DK701" s="4"/>
      <c r="DL701" s="4"/>
      <c r="DM701" s="4"/>
      <c r="DN701" s="4"/>
      <c r="DO701" s="4"/>
      <c r="DP701" s="4"/>
      <c r="DQ701" s="4"/>
      <c r="DR701" s="4"/>
      <c r="DS701" s="4"/>
      <c r="DT701" s="4"/>
      <c r="DU701" s="4"/>
      <c r="DV701" s="4"/>
      <c r="DW701" s="4"/>
      <c r="DX701" s="4"/>
      <c r="DY701" s="4"/>
      <c r="DZ701" s="4"/>
      <c r="EA701" s="4"/>
      <c r="EB701" s="4"/>
      <c r="EC701" s="4"/>
      <c r="ED701" s="4"/>
      <c r="EE701" s="4"/>
      <c r="EF701" s="4"/>
      <c r="EG701" s="4"/>
      <c r="EH701" s="4"/>
      <c r="EI701" s="4"/>
      <c r="EJ701" s="4"/>
      <c r="EK701" s="4"/>
      <c r="EL701" s="4"/>
      <c r="EM701" s="4"/>
      <c r="EN701" s="4"/>
      <c r="EO701" s="4"/>
      <c r="EP701" s="4"/>
      <c r="EQ701" s="4"/>
      <c r="ER701" s="4"/>
      <c r="ES701" s="4"/>
      <c r="ET701" s="4"/>
      <c r="EU701" s="4"/>
      <c r="EV701" s="4"/>
      <c r="EW701" s="4"/>
      <c r="EX701" s="4"/>
      <c r="EY701" s="4"/>
      <c r="EZ701" s="4"/>
      <c r="FA701" s="4"/>
      <c r="FB701" s="4"/>
      <c r="FC701" s="4"/>
    </row>
    <row r="702" spans="1:159" ht="15" customHeight="1">
      <c r="A702" s="6">
        <v>8</v>
      </c>
      <c r="B702" s="41" t="str">
        <f>VLOOKUP(Ruimtestaat[[#This Row],[Code]],Locaties[[Code]:[Locatie]],2,FALSE)</f>
        <v>Het Heerenlanden</v>
      </c>
      <c r="C702" s="41" t="str">
        <f>VLOOKUP(Ruimtestaat[[#This Row],[Code]],Locaties[#All],3,FALSE)</f>
        <v>Eksterlaan 48</v>
      </c>
      <c r="D702" s="41" t="str">
        <f>VLOOKUP(Ruimtestaat[[#This Row],[Code]],Locaties[#All],4,FALSE)</f>
        <v>Leerdam</v>
      </c>
      <c r="E702" s="42" t="s">
        <v>558</v>
      </c>
      <c r="F702" s="6" t="s">
        <v>322</v>
      </c>
      <c r="G702" s="126" t="s">
        <v>617</v>
      </c>
      <c r="H702" s="42" t="s">
        <v>276</v>
      </c>
      <c r="I702" s="6">
        <v>16</v>
      </c>
      <c r="J702" s="42" t="str">
        <f>VLOOKUP(Ruimtestaat[[#This Row],[Ruimte code]],Ruimtegroepen[[#All],[Code]:[Ruimte omschrijving]],2,FALSE)</f>
        <v>Leslokalen</v>
      </c>
      <c r="K702" s="6" t="s">
        <v>18</v>
      </c>
      <c r="L702" s="6" t="s">
        <v>124</v>
      </c>
      <c r="M702" s="124">
        <v>53.6</v>
      </c>
      <c r="N702" s="125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  <c r="BO702" s="4"/>
      <c r="BP702" s="4"/>
      <c r="BQ702" s="4"/>
      <c r="BR702" s="4"/>
      <c r="BS702" s="4"/>
      <c r="BT702" s="4"/>
      <c r="BU702" s="4"/>
      <c r="BV702" s="4"/>
      <c r="BW702" s="4"/>
      <c r="BX702" s="4"/>
      <c r="BY702" s="4"/>
      <c r="BZ702" s="4"/>
      <c r="CA702" s="4"/>
      <c r="CB702" s="4"/>
      <c r="CC702" s="4"/>
      <c r="CD702" s="4"/>
      <c r="CE702" s="4"/>
      <c r="CF702" s="4"/>
      <c r="CG702" s="4"/>
      <c r="CH702" s="4"/>
      <c r="CI702" s="4"/>
      <c r="CJ702" s="4"/>
      <c r="CK702" s="4"/>
      <c r="CL702" s="4"/>
      <c r="CM702" s="4"/>
      <c r="CN702" s="4"/>
      <c r="CO702" s="4"/>
      <c r="CP702" s="4"/>
      <c r="CQ702" s="4"/>
      <c r="CR702" s="4"/>
      <c r="CS702" s="4"/>
      <c r="CT702" s="4"/>
      <c r="CU702" s="4"/>
      <c r="CV702" s="4"/>
      <c r="CW702" s="4"/>
      <c r="CX702" s="4"/>
      <c r="CY702" s="4"/>
      <c r="CZ702" s="4"/>
      <c r="DA702" s="4"/>
      <c r="DB702" s="4"/>
      <c r="DC702" s="4"/>
      <c r="DD702" s="4"/>
      <c r="DE702" s="4"/>
      <c r="DF702" s="4"/>
      <c r="DG702" s="4"/>
      <c r="DH702" s="4"/>
      <c r="DI702" s="4"/>
      <c r="DJ702" s="4"/>
      <c r="DK702" s="4"/>
      <c r="DL702" s="4"/>
      <c r="DM702" s="4"/>
      <c r="DN702" s="4"/>
      <c r="DO702" s="4"/>
      <c r="DP702" s="4"/>
      <c r="DQ702" s="4"/>
      <c r="DR702" s="4"/>
      <c r="DS702" s="4"/>
      <c r="DT702" s="4"/>
      <c r="DU702" s="4"/>
      <c r="DV702" s="4"/>
      <c r="DW702" s="4"/>
      <c r="DX702" s="4"/>
      <c r="DY702" s="4"/>
      <c r="DZ702" s="4"/>
      <c r="EA702" s="4"/>
      <c r="EB702" s="4"/>
      <c r="EC702" s="4"/>
      <c r="ED702" s="4"/>
      <c r="EE702" s="4"/>
      <c r="EF702" s="4"/>
      <c r="EG702" s="4"/>
      <c r="EH702" s="4"/>
      <c r="EI702" s="4"/>
      <c r="EJ702" s="4"/>
      <c r="EK702" s="4"/>
      <c r="EL702" s="4"/>
      <c r="EM702" s="4"/>
      <c r="EN702" s="4"/>
      <c r="EO702" s="4"/>
      <c r="EP702" s="4"/>
      <c r="EQ702" s="4"/>
      <c r="ER702" s="4"/>
      <c r="ES702" s="4"/>
      <c r="ET702" s="4"/>
      <c r="EU702" s="4"/>
      <c r="EV702" s="4"/>
      <c r="EW702" s="4"/>
      <c r="EX702" s="4"/>
      <c r="EY702" s="4"/>
      <c r="EZ702" s="4"/>
      <c r="FA702" s="4"/>
      <c r="FB702" s="4"/>
      <c r="FC702" s="4"/>
    </row>
    <row r="703" spans="1:159" ht="15" customHeight="1">
      <c r="A703" s="6">
        <v>8</v>
      </c>
      <c r="B703" s="41" t="str">
        <f>VLOOKUP(Ruimtestaat[[#This Row],[Code]],Locaties[[Code]:[Locatie]],2,FALSE)</f>
        <v>Het Heerenlanden</v>
      </c>
      <c r="C703" s="41" t="str">
        <f>VLOOKUP(Ruimtestaat[[#This Row],[Code]],Locaties[#All],3,FALSE)</f>
        <v>Eksterlaan 48</v>
      </c>
      <c r="D703" s="41" t="str">
        <f>VLOOKUP(Ruimtestaat[[#This Row],[Code]],Locaties[#All],4,FALSE)</f>
        <v>Leerdam</v>
      </c>
      <c r="E703" s="42" t="s">
        <v>558</v>
      </c>
      <c r="F703" s="6" t="s">
        <v>322</v>
      </c>
      <c r="G703" s="126" t="s">
        <v>618</v>
      </c>
      <c r="H703" s="42" t="s">
        <v>276</v>
      </c>
      <c r="I703" s="6">
        <v>16</v>
      </c>
      <c r="J703" s="42" t="str">
        <f>VLOOKUP(Ruimtestaat[[#This Row],[Ruimte code]],Ruimtegroepen[[#All],[Code]:[Ruimte omschrijving]],2,FALSE)</f>
        <v>Leslokalen</v>
      </c>
      <c r="K703" s="6" t="s">
        <v>18</v>
      </c>
      <c r="L703" s="6" t="s">
        <v>124</v>
      </c>
      <c r="M703" s="124">
        <v>47.1</v>
      </c>
      <c r="N703" s="125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  <c r="BO703" s="4"/>
      <c r="BP703" s="4"/>
      <c r="BQ703" s="4"/>
      <c r="BR703" s="4"/>
      <c r="BS703" s="4"/>
      <c r="BT703" s="4"/>
      <c r="BU703" s="4"/>
      <c r="BV703" s="4"/>
      <c r="BW703" s="4"/>
      <c r="BX703" s="4"/>
      <c r="BY703" s="4"/>
      <c r="BZ703" s="4"/>
      <c r="CA703" s="4"/>
      <c r="CB703" s="4"/>
      <c r="CC703" s="4"/>
      <c r="CD703" s="4"/>
      <c r="CE703" s="4"/>
      <c r="CF703" s="4"/>
      <c r="CG703" s="4"/>
      <c r="CH703" s="4"/>
      <c r="CI703" s="4"/>
      <c r="CJ703" s="4"/>
      <c r="CK703" s="4"/>
      <c r="CL703" s="4"/>
      <c r="CM703" s="4"/>
      <c r="CN703" s="4"/>
      <c r="CO703" s="4"/>
      <c r="CP703" s="4"/>
      <c r="CQ703" s="4"/>
      <c r="CR703" s="4"/>
      <c r="CS703" s="4"/>
      <c r="CT703" s="4"/>
      <c r="CU703" s="4"/>
      <c r="CV703" s="4"/>
      <c r="CW703" s="4"/>
      <c r="CX703" s="4"/>
      <c r="CY703" s="4"/>
      <c r="CZ703" s="4"/>
      <c r="DA703" s="4"/>
      <c r="DB703" s="4"/>
      <c r="DC703" s="4"/>
      <c r="DD703" s="4"/>
      <c r="DE703" s="4"/>
      <c r="DF703" s="4"/>
      <c r="DG703" s="4"/>
      <c r="DH703" s="4"/>
      <c r="DI703" s="4"/>
      <c r="DJ703" s="4"/>
      <c r="DK703" s="4"/>
      <c r="DL703" s="4"/>
      <c r="DM703" s="4"/>
      <c r="DN703" s="4"/>
      <c r="DO703" s="4"/>
      <c r="DP703" s="4"/>
      <c r="DQ703" s="4"/>
      <c r="DR703" s="4"/>
      <c r="DS703" s="4"/>
      <c r="DT703" s="4"/>
      <c r="DU703" s="4"/>
      <c r="DV703" s="4"/>
      <c r="DW703" s="4"/>
      <c r="DX703" s="4"/>
      <c r="DY703" s="4"/>
      <c r="DZ703" s="4"/>
      <c r="EA703" s="4"/>
      <c r="EB703" s="4"/>
      <c r="EC703" s="4"/>
      <c r="ED703" s="4"/>
      <c r="EE703" s="4"/>
      <c r="EF703" s="4"/>
      <c r="EG703" s="4"/>
      <c r="EH703" s="4"/>
      <c r="EI703" s="4"/>
      <c r="EJ703" s="4"/>
      <c r="EK703" s="4"/>
      <c r="EL703" s="4"/>
      <c r="EM703" s="4"/>
      <c r="EN703" s="4"/>
      <c r="EO703" s="4"/>
      <c r="EP703" s="4"/>
      <c r="EQ703" s="4"/>
      <c r="ER703" s="4"/>
      <c r="ES703" s="4"/>
      <c r="ET703" s="4"/>
      <c r="EU703" s="4"/>
      <c r="EV703" s="4"/>
      <c r="EW703" s="4"/>
      <c r="EX703" s="4"/>
      <c r="EY703" s="4"/>
      <c r="EZ703" s="4"/>
      <c r="FA703" s="4"/>
      <c r="FB703" s="4"/>
      <c r="FC703" s="4"/>
    </row>
    <row r="704" spans="1:159" ht="15" customHeight="1">
      <c r="A704" s="6">
        <v>8</v>
      </c>
      <c r="B704" s="41" t="str">
        <f>VLOOKUP(Ruimtestaat[[#This Row],[Code]],Locaties[[Code]:[Locatie]],2,FALSE)</f>
        <v>Het Heerenlanden</v>
      </c>
      <c r="C704" s="41" t="str">
        <f>VLOOKUP(Ruimtestaat[[#This Row],[Code]],Locaties[#All],3,FALSE)</f>
        <v>Eksterlaan 48</v>
      </c>
      <c r="D704" s="41" t="str">
        <f>VLOOKUP(Ruimtestaat[[#This Row],[Code]],Locaties[#All],4,FALSE)</f>
        <v>Leerdam</v>
      </c>
      <c r="E704" s="42" t="s">
        <v>568</v>
      </c>
      <c r="F704" s="6" t="s">
        <v>322</v>
      </c>
      <c r="G704" s="126">
        <v>1</v>
      </c>
      <c r="H704" s="42" t="s">
        <v>128</v>
      </c>
      <c r="I704" s="6">
        <v>6</v>
      </c>
      <c r="J704" s="42" t="str">
        <f>VLOOKUP(Ruimtestaat[[#This Row],[Ruimte code]],Ruimtegroepen[[#All],[Code]:[Ruimte omschrijving]],2,FALSE)</f>
        <v>Gangen/hallen</v>
      </c>
      <c r="K704" s="6" t="s">
        <v>18</v>
      </c>
      <c r="L704" s="6" t="s">
        <v>124</v>
      </c>
      <c r="M704" s="124">
        <v>59.7</v>
      </c>
      <c r="N704" s="125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  <c r="BO704" s="4"/>
      <c r="BP704" s="4"/>
      <c r="BQ704" s="4"/>
      <c r="BR704" s="4"/>
      <c r="BS704" s="4"/>
      <c r="BT704" s="4"/>
      <c r="BU704" s="4"/>
      <c r="BV704" s="4"/>
      <c r="BW704" s="4"/>
      <c r="BX704" s="4"/>
      <c r="BY704" s="4"/>
      <c r="BZ704" s="4"/>
      <c r="CA704" s="4"/>
      <c r="CB704" s="4"/>
      <c r="CC704" s="4"/>
      <c r="CD704" s="4"/>
      <c r="CE704" s="4"/>
      <c r="CF704" s="4"/>
      <c r="CG704" s="4"/>
      <c r="CH704" s="4"/>
      <c r="CI704" s="4"/>
      <c r="CJ704" s="4"/>
      <c r="CK704" s="4"/>
      <c r="CL704" s="4"/>
      <c r="CM704" s="4"/>
      <c r="CN704" s="4"/>
      <c r="CO704" s="4"/>
      <c r="CP704" s="4"/>
      <c r="CQ704" s="4"/>
      <c r="CR704" s="4"/>
      <c r="CS704" s="4"/>
      <c r="CT704" s="4"/>
      <c r="CU704" s="4"/>
      <c r="CV704" s="4"/>
      <c r="CW704" s="4"/>
      <c r="CX704" s="4"/>
      <c r="CY704" s="4"/>
      <c r="CZ704" s="4"/>
      <c r="DA704" s="4"/>
      <c r="DB704" s="4"/>
      <c r="DC704" s="4"/>
      <c r="DD704" s="4"/>
      <c r="DE704" s="4"/>
      <c r="DF704" s="4"/>
      <c r="DG704" s="4"/>
      <c r="DH704" s="4"/>
      <c r="DI704" s="4"/>
      <c r="DJ704" s="4"/>
      <c r="DK704" s="4"/>
      <c r="DL704" s="4"/>
      <c r="DM704" s="4"/>
      <c r="DN704" s="4"/>
      <c r="DO704" s="4"/>
      <c r="DP704" s="4"/>
      <c r="DQ704" s="4"/>
      <c r="DR704" s="4"/>
      <c r="DS704" s="4"/>
      <c r="DT704" s="4"/>
      <c r="DU704" s="4"/>
      <c r="DV704" s="4"/>
      <c r="DW704" s="4"/>
      <c r="DX704" s="4"/>
      <c r="DY704" s="4"/>
      <c r="DZ704" s="4"/>
      <c r="EA704" s="4"/>
      <c r="EB704" s="4"/>
      <c r="EC704" s="4"/>
      <c r="ED704" s="4"/>
      <c r="EE704" s="4"/>
      <c r="EF704" s="4"/>
      <c r="EG704" s="4"/>
      <c r="EH704" s="4"/>
      <c r="EI704" s="4"/>
      <c r="EJ704" s="4"/>
      <c r="EK704" s="4"/>
      <c r="EL704" s="4"/>
      <c r="EM704" s="4"/>
      <c r="EN704" s="4"/>
      <c r="EO704" s="4"/>
      <c r="EP704" s="4"/>
      <c r="EQ704" s="4"/>
      <c r="ER704" s="4"/>
      <c r="ES704" s="4"/>
      <c r="ET704" s="4"/>
      <c r="EU704" s="4"/>
      <c r="EV704" s="4"/>
      <c r="EW704" s="4"/>
      <c r="EX704" s="4"/>
      <c r="EY704" s="4"/>
      <c r="EZ704" s="4"/>
      <c r="FA704" s="4"/>
      <c r="FB704" s="4"/>
      <c r="FC704" s="4"/>
    </row>
    <row r="705" spans="1:159" ht="15" customHeight="1">
      <c r="A705" s="6">
        <v>8</v>
      </c>
      <c r="B705" s="41" t="str">
        <f>VLOOKUP(Ruimtestaat[[#This Row],[Code]],Locaties[[Code]:[Locatie]],2,FALSE)</f>
        <v>Het Heerenlanden</v>
      </c>
      <c r="C705" s="41" t="str">
        <f>VLOOKUP(Ruimtestaat[[#This Row],[Code]],Locaties[#All],3,FALSE)</f>
        <v>Eksterlaan 48</v>
      </c>
      <c r="D705" s="41" t="str">
        <f>VLOOKUP(Ruimtestaat[[#This Row],[Code]],Locaties[#All],4,FALSE)</f>
        <v>Leerdam</v>
      </c>
      <c r="E705" s="42" t="s">
        <v>568</v>
      </c>
      <c r="F705" s="6" t="s">
        <v>322</v>
      </c>
      <c r="G705" s="126">
        <v>4</v>
      </c>
      <c r="H705" s="42" t="s">
        <v>294</v>
      </c>
      <c r="I705" s="6">
        <v>5</v>
      </c>
      <c r="J705" s="42" t="str">
        <f>VLOOKUP(Ruimtestaat[[#This Row],[Ruimte code]],Ruimtegroepen[[#All],[Code]:[Ruimte omschrijving]],2,FALSE)</f>
        <v>Sanitair</v>
      </c>
      <c r="K705" s="6" t="s">
        <v>19</v>
      </c>
      <c r="L705" s="6" t="s">
        <v>225</v>
      </c>
      <c r="M705" s="124">
        <v>5.7</v>
      </c>
      <c r="N705" s="125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  <c r="BO705" s="4"/>
      <c r="BP705" s="4"/>
      <c r="BQ705" s="4"/>
      <c r="BR705" s="4"/>
      <c r="BS705" s="4"/>
      <c r="BT705" s="4"/>
      <c r="BU705" s="4"/>
      <c r="BV705" s="4"/>
      <c r="BW705" s="4"/>
      <c r="BX705" s="4"/>
      <c r="BY705" s="4"/>
      <c r="BZ705" s="4"/>
      <c r="CA705" s="4"/>
      <c r="CB705" s="4"/>
      <c r="CC705" s="4"/>
      <c r="CD705" s="4"/>
      <c r="CE705" s="4"/>
      <c r="CF705" s="4"/>
      <c r="CG705" s="4"/>
      <c r="CH705" s="4"/>
      <c r="CI705" s="4"/>
      <c r="CJ705" s="4"/>
      <c r="CK705" s="4"/>
      <c r="CL705" s="4"/>
      <c r="CM705" s="4"/>
      <c r="CN705" s="4"/>
      <c r="CO705" s="4"/>
      <c r="CP705" s="4"/>
      <c r="CQ705" s="4"/>
      <c r="CR705" s="4"/>
      <c r="CS705" s="4"/>
      <c r="CT705" s="4"/>
      <c r="CU705" s="4"/>
      <c r="CV705" s="4"/>
      <c r="CW705" s="4"/>
      <c r="CX705" s="4"/>
      <c r="CY705" s="4"/>
      <c r="CZ705" s="4"/>
      <c r="DA705" s="4"/>
      <c r="DB705" s="4"/>
      <c r="DC705" s="4"/>
      <c r="DD705" s="4"/>
      <c r="DE705" s="4"/>
      <c r="DF705" s="4"/>
      <c r="DG705" s="4"/>
      <c r="DH705" s="4"/>
      <c r="DI705" s="4"/>
      <c r="DJ705" s="4"/>
      <c r="DK705" s="4"/>
      <c r="DL705" s="4"/>
      <c r="DM705" s="4"/>
      <c r="DN705" s="4"/>
      <c r="DO705" s="4"/>
      <c r="DP705" s="4"/>
      <c r="DQ705" s="4"/>
      <c r="DR705" s="4"/>
      <c r="DS705" s="4"/>
      <c r="DT705" s="4"/>
      <c r="DU705" s="4"/>
      <c r="DV705" s="4"/>
      <c r="DW705" s="4"/>
      <c r="DX705" s="4"/>
      <c r="DY705" s="4"/>
      <c r="DZ705" s="4"/>
      <c r="EA705" s="4"/>
      <c r="EB705" s="4"/>
      <c r="EC705" s="4"/>
      <c r="ED705" s="4"/>
      <c r="EE705" s="4"/>
      <c r="EF705" s="4"/>
      <c r="EG705" s="4"/>
      <c r="EH705" s="4"/>
      <c r="EI705" s="4"/>
      <c r="EJ705" s="4"/>
      <c r="EK705" s="4"/>
      <c r="EL705" s="4"/>
      <c r="EM705" s="4"/>
      <c r="EN705" s="4"/>
      <c r="EO705" s="4"/>
      <c r="EP705" s="4"/>
      <c r="EQ705" s="4"/>
      <c r="ER705" s="4"/>
      <c r="ES705" s="4"/>
      <c r="ET705" s="4"/>
      <c r="EU705" s="4"/>
      <c r="EV705" s="4"/>
      <c r="EW705" s="4"/>
      <c r="EX705" s="4"/>
      <c r="EY705" s="4"/>
      <c r="EZ705" s="4"/>
      <c r="FA705" s="4"/>
      <c r="FB705" s="4"/>
      <c r="FC705" s="4"/>
    </row>
    <row r="706" spans="1:159" ht="15" customHeight="1">
      <c r="A706" s="6">
        <v>8</v>
      </c>
      <c r="B706" s="41" t="str">
        <f>VLOOKUP(Ruimtestaat[[#This Row],[Code]],Locaties[[Code]:[Locatie]],2,FALSE)</f>
        <v>Het Heerenlanden</v>
      </c>
      <c r="C706" s="41" t="str">
        <f>VLOOKUP(Ruimtestaat[[#This Row],[Code]],Locaties[#All],3,FALSE)</f>
        <v>Eksterlaan 48</v>
      </c>
      <c r="D706" s="41" t="str">
        <f>VLOOKUP(Ruimtestaat[[#This Row],[Code]],Locaties[#All],4,FALSE)</f>
        <v>Leerdam</v>
      </c>
      <c r="E706" s="42" t="s">
        <v>568</v>
      </c>
      <c r="F706" s="6" t="s">
        <v>322</v>
      </c>
      <c r="G706" s="126">
        <v>5</v>
      </c>
      <c r="H706" s="42" t="s">
        <v>294</v>
      </c>
      <c r="I706" s="6">
        <v>5</v>
      </c>
      <c r="J706" s="42" t="str">
        <f>VLOOKUP(Ruimtestaat[[#This Row],[Ruimte code]],Ruimtegroepen[[#All],[Code]:[Ruimte omschrijving]],2,FALSE)</f>
        <v>Sanitair</v>
      </c>
      <c r="K706" s="6" t="s">
        <v>19</v>
      </c>
      <c r="L706" s="6" t="s">
        <v>225</v>
      </c>
      <c r="M706" s="124">
        <v>8.8000000000000007</v>
      </c>
      <c r="N706" s="125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  <c r="BO706" s="4"/>
      <c r="BP706" s="4"/>
      <c r="BQ706" s="4"/>
      <c r="BR706" s="4"/>
      <c r="BS706" s="4"/>
      <c r="BT706" s="4"/>
      <c r="BU706" s="4"/>
      <c r="BV706" s="4"/>
      <c r="BW706" s="4"/>
      <c r="BX706" s="4"/>
      <c r="BY706" s="4"/>
      <c r="BZ706" s="4"/>
      <c r="CA706" s="4"/>
      <c r="CB706" s="4"/>
      <c r="CC706" s="4"/>
      <c r="CD706" s="4"/>
      <c r="CE706" s="4"/>
      <c r="CF706" s="4"/>
      <c r="CG706" s="4"/>
      <c r="CH706" s="4"/>
      <c r="CI706" s="4"/>
      <c r="CJ706" s="4"/>
      <c r="CK706" s="4"/>
      <c r="CL706" s="4"/>
      <c r="CM706" s="4"/>
      <c r="CN706" s="4"/>
      <c r="CO706" s="4"/>
      <c r="CP706" s="4"/>
      <c r="CQ706" s="4"/>
      <c r="CR706" s="4"/>
      <c r="CS706" s="4"/>
      <c r="CT706" s="4"/>
      <c r="CU706" s="4"/>
      <c r="CV706" s="4"/>
      <c r="CW706" s="4"/>
      <c r="CX706" s="4"/>
      <c r="CY706" s="4"/>
      <c r="CZ706" s="4"/>
      <c r="DA706" s="4"/>
      <c r="DB706" s="4"/>
      <c r="DC706" s="4"/>
      <c r="DD706" s="4"/>
      <c r="DE706" s="4"/>
      <c r="DF706" s="4"/>
      <c r="DG706" s="4"/>
      <c r="DH706" s="4"/>
      <c r="DI706" s="4"/>
      <c r="DJ706" s="4"/>
      <c r="DK706" s="4"/>
      <c r="DL706" s="4"/>
      <c r="DM706" s="4"/>
      <c r="DN706" s="4"/>
      <c r="DO706" s="4"/>
      <c r="DP706" s="4"/>
      <c r="DQ706" s="4"/>
      <c r="DR706" s="4"/>
      <c r="DS706" s="4"/>
      <c r="DT706" s="4"/>
      <c r="DU706" s="4"/>
      <c r="DV706" s="4"/>
      <c r="DW706" s="4"/>
      <c r="DX706" s="4"/>
      <c r="DY706" s="4"/>
      <c r="DZ706" s="4"/>
      <c r="EA706" s="4"/>
      <c r="EB706" s="4"/>
      <c r="EC706" s="4"/>
      <c r="ED706" s="4"/>
      <c r="EE706" s="4"/>
      <c r="EF706" s="4"/>
      <c r="EG706" s="4"/>
      <c r="EH706" s="4"/>
      <c r="EI706" s="4"/>
      <c r="EJ706" s="4"/>
      <c r="EK706" s="4"/>
      <c r="EL706" s="4"/>
      <c r="EM706" s="4"/>
      <c r="EN706" s="4"/>
      <c r="EO706" s="4"/>
      <c r="EP706" s="4"/>
      <c r="EQ706" s="4"/>
      <c r="ER706" s="4"/>
      <c r="ES706" s="4"/>
      <c r="ET706" s="4"/>
      <c r="EU706" s="4"/>
      <c r="EV706" s="4"/>
      <c r="EW706" s="4"/>
      <c r="EX706" s="4"/>
      <c r="EY706" s="4"/>
      <c r="EZ706" s="4"/>
      <c r="FA706" s="4"/>
      <c r="FB706" s="4"/>
      <c r="FC706" s="4"/>
    </row>
    <row r="707" spans="1:159" ht="15" customHeight="1">
      <c r="A707" s="6">
        <v>8</v>
      </c>
      <c r="B707" s="41" t="str">
        <f>VLOOKUP(Ruimtestaat[[#This Row],[Code]],Locaties[[Code]:[Locatie]],2,FALSE)</f>
        <v>Het Heerenlanden</v>
      </c>
      <c r="C707" s="41" t="str">
        <f>VLOOKUP(Ruimtestaat[[#This Row],[Code]],Locaties[#All],3,FALSE)</f>
        <v>Eksterlaan 48</v>
      </c>
      <c r="D707" s="41" t="str">
        <f>VLOOKUP(Ruimtestaat[[#This Row],[Code]],Locaties[#All],4,FALSE)</f>
        <v>Leerdam</v>
      </c>
      <c r="E707" s="42" t="s">
        <v>568</v>
      </c>
      <c r="F707" s="6" t="s">
        <v>322</v>
      </c>
      <c r="G707" s="126">
        <v>9</v>
      </c>
      <c r="H707" s="42" t="s">
        <v>136</v>
      </c>
      <c r="I707" s="6">
        <v>2</v>
      </c>
      <c r="J707" s="42" t="str">
        <f>VLOOKUP(Ruimtestaat[[#This Row],[Ruimte code]],Ruimtegroepen[[#All],[Code]:[Ruimte omschrijving]],2,FALSE)</f>
        <v>Kantoren</v>
      </c>
      <c r="K707" s="6" t="s">
        <v>17</v>
      </c>
      <c r="L707" s="6" t="s">
        <v>6</v>
      </c>
      <c r="M707" s="124">
        <v>18.399999999999999</v>
      </c>
      <c r="N707" s="125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  <c r="BO707" s="4"/>
      <c r="BP707" s="4"/>
      <c r="BQ707" s="4"/>
      <c r="BR707" s="4"/>
      <c r="BS707" s="4"/>
      <c r="BT707" s="4"/>
      <c r="BU707" s="4"/>
      <c r="BV707" s="4"/>
      <c r="BW707" s="4"/>
      <c r="BX707" s="4"/>
      <c r="BY707" s="4"/>
      <c r="BZ707" s="4"/>
      <c r="CA707" s="4"/>
      <c r="CB707" s="4"/>
      <c r="CC707" s="4"/>
      <c r="CD707" s="4"/>
      <c r="CE707" s="4"/>
      <c r="CF707" s="4"/>
      <c r="CG707" s="4"/>
      <c r="CH707" s="4"/>
      <c r="CI707" s="4"/>
      <c r="CJ707" s="4"/>
      <c r="CK707" s="4"/>
      <c r="CL707" s="4"/>
      <c r="CM707" s="4"/>
      <c r="CN707" s="4"/>
      <c r="CO707" s="4"/>
      <c r="CP707" s="4"/>
      <c r="CQ707" s="4"/>
      <c r="CR707" s="4"/>
      <c r="CS707" s="4"/>
      <c r="CT707" s="4"/>
      <c r="CU707" s="4"/>
      <c r="CV707" s="4"/>
      <c r="CW707" s="4"/>
      <c r="CX707" s="4"/>
      <c r="CY707" s="4"/>
      <c r="CZ707" s="4"/>
      <c r="DA707" s="4"/>
      <c r="DB707" s="4"/>
      <c r="DC707" s="4"/>
      <c r="DD707" s="4"/>
      <c r="DE707" s="4"/>
      <c r="DF707" s="4"/>
      <c r="DG707" s="4"/>
      <c r="DH707" s="4"/>
      <c r="DI707" s="4"/>
      <c r="DJ707" s="4"/>
      <c r="DK707" s="4"/>
      <c r="DL707" s="4"/>
      <c r="DM707" s="4"/>
      <c r="DN707" s="4"/>
      <c r="DO707" s="4"/>
      <c r="DP707" s="4"/>
      <c r="DQ707" s="4"/>
      <c r="DR707" s="4"/>
      <c r="DS707" s="4"/>
      <c r="DT707" s="4"/>
      <c r="DU707" s="4"/>
      <c r="DV707" s="4"/>
      <c r="DW707" s="4"/>
      <c r="DX707" s="4"/>
      <c r="DY707" s="4"/>
      <c r="DZ707" s="4"/>
      <c r="EA707" s="4"/>
      <c r="EB707" s="4"/>
      <c r="EC707" s="4"/>
      <c r="ED707" s="4"/>
      <c r="EE707" s="4"/>
      <c r="EF707" s="4"/>
      <c r="EG707" s="4"/>
      <c r="EH707" s="4"/>
      <c r="EI707" s="4"/>
      <c r="EJ707" s="4"/>
      <c r="EK707" s="4"/>
      <c r="EL707" s="4"/>
      <c r="EM707" s="4"/>
      <c r="EN707" s="4"/>
      <c r="EO707" s="4"/>
      <c r="EP707" s="4"/>
      <c r="EQ707" s="4"/>
      <c r="ER707" s="4"/>
      <c r="ES707" s="4"/>
      <c r="ET707" s="4"/>
      <c r="EU707" s="4"/>
      <c r="EV707" s="4"/>
      <c r="EW707" s="4"/>
      <c r="EX707" s="4"/>
      <c r="EY707" s="4"/>
      <c r="EZ707" s="4"/>
      <c r="FA707" s="4"/>
      <c r="FB707" s="4"/>
      <c r="FC707" s="4"/>
    </row>
    <row r="708" spans="1:159" ht="15" customHeight="1">
      <c r="A708" s="6">
        <v>8</v>
      </c>
      <c r="B708" s="41" t="str">
        <f>VLOOKUP(Ruimtestaat[[#This Row],[Code]],Locaties[[Code]:[Locatie]],2,FALSE)</f>
        <v>Het Heerenlanden</v>
      </c>
      <c r="C708" s="41" t="str">
        <f>VLOOKUP(Ruimtestaat[[#This Row],[Code]],Locaties[#All],3,FALSE)</f>
        <v>Eksterlaan 48</v>
      </c>
      <c r="D708" s="41" t="str">
        <f>VLOOKUP(Ruimtestaat[[#This Row],[Code]],Locaties[#All],4,FALSE)</f>
        <v>Leerdam</v>
      </c>
      <c r="E708" s="42" t="s">
        <v>568</v>
      </c>
      <c r="F708" s="6" t="s">
        <v>322</v>
      </c>
      <c r="G708" s="126">
        <v>10</v>
      </c>
      <c r="H708" s="42" t="s">
        <v>157</v>
      </c>
      <c r="I708" s="6">
        <v>3</v>
      </c>
      <c r="J708" s="42" t="str">
        <f>VLOOKUP(Ruimtestaat[[#This Row],[Ruimte code]],Ruimtegroepen[[#All],[Code]:[Ruimte omschrijving]],2,FALSE)</f>
        <v>Reproruimte</v>
      </c>
      <c r="K708" s="6" t="s">
        <v>18</v>
      </c>
      <c r="L708" s="6" t="s">
        <v>124</v>
      </c>
      <c r="M708" s="124">
        <v>5.2</v>
      </c>
      <c r="N708" s="125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  <c r="BO708" s="4"/>
      <c r="BP708" s="4"/>
      <c r="BQ708" s="4"/>
      <c r="BR708" s="4"/>
      <c r="BS708" s="4"/>
      <c r="BT708" s="4"/>
      <c r="BU708" s="4"/>
      <c r="BV708" s="4"/>
      <c r="BW708" s="4"/>
      <c r="BX708" s="4"/>
      <c r="BY708" s="4"/>
      <c r="BZ708" s="4"/>
      <c r="CA708" s="4"/>
      <c r="CB708" s="4"/>
      <c r="CC708" s="4"/>
      <c r="CD708" s="4"/>
      <c r="CE708" s="4"/>
      <c r="CF708" s="4"/>
      <c r="CG708" s="4"/>
      <c r="CH708" s="4"/>
      <c r="CI708" s="4"/>
      <c r="CJ708" s="4"/>
      <c r="CK708" s="4"/>
      <c r="CL708" s="4"/>
      <c r="CM708" s="4"/>
      <c r="CN708" s="4"/>
      <c r="CO708" s="4"/>
      <c r="CP708" s="4"/>
      <c r="CQ708" s="4"/>
      <c r="CR708" s="4"/>
      <c r="CS708" s="4"/>
      <c r="CT708" s="4"/>
      <c r="CU708" s="4"/>
      <c r="CV708" s="4"/>
      <c r="CW708" s="4"/>
      <c r="CX708" s="4"/>
      <c r="CY708" s="4"/>
      <c r="CZ708" s="4"/>
      <c r="DA708" s="4"/>
      <c r="DB708" s="4"/>
      <c r="DC708" s="4"/>
      <c r="DD708" s="4"/>
      <c r="DE708" s="4"/>
      <c r="DF708" s="4"/>
      <c r="DG708" s="4"/>
      <c r="DH708" s="4"/>
      <c r="DI708" s="4"/>
      <c r="DJ708" s="4"/>
      <c r="DK708" s="4"/>
      <c r="DL708" s="4"/>
      <c r="DM708" s="4"/>
      <c r="DN708" s="4"/>
      <c r="DO708" s="4"/>
      <c r="DP708" s="4"/>
      <c r="DQ708" s="4"/>
      <c r="DR708" s="4"/>
      <c r="DS708" s="4"/>
      <c r="DT708" s="4"/>
      <c r="DU708" s="4"/>
      <c r="DV708" s="4"/>
      <c r="DW708" s="4"/>
      <c r="DX708" s="4"/>
      <c r="DY708" s="4"/>
      <c r="DZ708" s="4"/>
      <c r="EA708" s="4"/>
      <c r="EB708" s="4"/>
      <c r="EC708" s="4"/>
      <c r="ED708" s="4"/>
      <c r="EE708" s="4"/>
      <c r="EF708" s="4"/>
      <c r="EG708" s="4"/>
      <c r="EH708" s="4"/>
      <c r="EI708" s="4"/>
      <c r="EJ708" s="4"/>
      <c r="EK708" s="4"/>
      <c r="EL708" s="4"/>
      <c r="EM708" s="4"/>
      <c r="EN708" s="4"/>
      <c r="EO708" s="4"/>
      <c r="EP708" s="4"/>
      <c r="EQ708" s="4"/>
      <c r="ER708" s="4"/>
      <c r="ES708" s="4"/>
      <c r="ET708" s="4"/>
      <c r="EU708" s="4"/>
      <c r="EV708" s="4"/>
      <c r="EW708" s="4"/>
      <c r="EX708" s="4"/>
      <c r="EY708" s="4"/>
      <c r="EZ708" s="4"/>
      <c r="FA708" s="4"/>
      <c r="FB708" s="4"/>
      <c r="FC708" s="4"/>
    </row>
    <row r="709" spans="1:159" ht="15" customHeight="1">
      <c r="A709" s="6">
        <v>8</v>
      </c>
      <c r="B709" s="41" t="str">
        <f>VLOOKUP(Ruimtestaat[[#This Row],[Code]],Locaties[[Code]:[Locatie]],2,FALSE)</f>
        <v>Het Heerenlanden</v>
      </c>
      <c r="C709" s="41" t="str">
        <f>VLOOKUP(Ruimtestaat[[#This Row],[Code]],Locaties[#All],3,FALSE)</f>
        <v>Eksterlaan 48</v>
      </c>
      <c r="D709" s="41" t="str">
        <f>VLOOKUP(Ruimtestaat[[#This Row],[Code]],Locaties[#All],4,FALSE)</f>
        <v>Leerdam</v>
      </c>
      <c r="E709" s="42" t="s">
        <v>568</v>
      </c>
      <c r="F709" s="6" t="s">
        <v>322</v>
      </c>
      <c r="G709" s="126">
        <v>11</v>
      </c>
      <c r="H709" s="42" t="s">
        <v>511</v>
      </c>
      <c r="I709" s="6">
        <v>1</v>
      </c>
      <c r="J709" s="42" t="str">
        <f>VLOOKUP(Ruimtestaat[[#This Row],[Ruimte code]],Ruimtegroepen[[#All],[Code]:[Ruimte omschrijving]],2,FALSE)</f>
        <v>Magazijnen/bergingen</v>
      </c>
      <c r="L709" s="6"/>
      <c r="M709" s="124"/>
      <c r="N709" s="124">
        <v>14.9</v>
      </c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  <c r="BO709" s="4"/>
      <c r="BP709" s="4"/>
      <c r="BQ709" s="4"/>
      <c r="BR709" s="4"/>
      <c r="BS709" s="4"/>
      <c r="BT709" s="4"/>
      <c r="BU709" s="4"/>
      <c r="BV709" s="4"/>
      <c r="BW709" s="4"/>
      <c r="BX709" s="4"/>
      <c r="BY709" s="4"/>
      <c r="BZ709" s="4"/>
      <c r="CA709" s="4"/>
      <c r="CB709" s="4"/>
      <c r="CC709" s="4"/>
      <c r="CD709" s="4"/>
      <c r="CE709" s="4"/>
      <c r="CF709" s="4"/>
      <c r="CG709" s="4"/>
      <c r="CH709" s="4"/>
      <c r="CI709" s="4"/>
      <c r="CJ709" s="4"/>
      <c r="CK709" s="4"/>
      <c r="CL709" s="4"/>
      <c r="CM709" s="4"/>
      <c r="CN709" s="4"/>
      <c r="CO709" s="4"/>
      <c r="CP709" s="4"/>
      <c r="CQ709" s="4"/>
      <c r="CR709" s="4"/>
      <c r="CS709" s="4"/>
      <c r="CT709" s="4"/>
      <c r="CU709" s="4"/>
      <c r="CV709" s="4"/>
      <c r="CW709" s="4"/>
      <c r="CX709" s="4"/>
      <c r="CY709" s="4"/>
      <c r="CZ709" s="4"/>
      <c r="DA709" s="4"/>
      <c r="DB709" s="4"/>
      <c r="DC709" s="4"/>
      <c r="DD709" s="4"/>
      <c r="DE709" s="4"/>
      <c r="DF709" s="4"/>
      <c r="DG709" s="4"/>
      <c r="DH709" s="4"/>
      <c r="DI709" s="4"/>
      <c r="DJ709" s="4"/>
      <c r="DK709" s="4"/>
      <c r="DL709" s="4"/>
      <c r="DM709" s="4"/>
      <c r="DN709" s="4"/>
      <c r="DO709" s="4"/>
      <c r="DP709" s="4"/>
      <c r="DQ709" s="4"/>
      <c r="DR709" s="4"/>
      <c r="DS709" s="4"/>
      <c r="DT709" s="4"/>
      <c r="DU709" s="4"/>
      <c r="DV709" s="4"/>
      <c r="DW709" s="4"/>
      <c r="DX709" s="4"/>
      <c r="DY709" s="4"/>
      <c r="DZ709" s="4"/>
      <c r="EA709" s="4"/>
      <c r="EB709" s="4"/>
      <c r="EC709" s="4"/>
      <c r="ED709" s="4"/>
      <c r="EE709" s="4"/>
      <c r="EF709" s="4"/>
      <c r="EG709" s="4"/>
      <c r="EH709" s="4"/>
      <c r="EI709" s="4"/>
      <c r="EJ709" s="4"/>
      <c r="EK709" s="4"/>
      <c r="EL709" s="4"/>
      <c r="EM709" s="4"/>
      <c r="EN709" s="4"/>
      <c r="EO709" s="4"/>
      <c r="EP709" s="4"/>
      <c r="EQ709" s="4"/>
      <c r="ER709" s="4"/>
      <c r="ES709" s="4"/>
      <c r="ET709" s="4"/>
      <c r="EU709" s="4"/>
      <c r="EV709" s="4"/>
      <c r="EW709" s="4"/>
      <c r="EX709" s="4"/>
      <c r="EY709" s="4"/>
      <c r="EZ709" s="4"/>
      <c r="FA709" s="4"/>
      <c r="FB709" s="4"/>
      <c r="FC709" s="4"/>
    </row>
    <row r="710" spans="1:159" ht="15" customHeight="1">
      <c r="A710" s="6">
        <v>8</v>
      </c>
      <c r="B710" s="41" t="str">
        <f>VLOOKUP(Ruimtestaat[[#This Row],[Code]],Locaties[[Code]:[Locatie]],2,FALSE)</f>
        <v>Het Heerenlanden</v>
      </c>
      <c r="C710" s="41" t="str">
        <f>VLOOKUP(Ruimtestaat[[#This Row],[Code]],Locaties[#All],3,FALSE)</f>
        <v>Eksterlaan 48</v>
      </c>
      <c r="D710" s="41" t="str">
        <f>VLOOKUP(Ruimtestaat[[#This Row],[Code]],Locaties[#All],4,FALSE)</f>
        <v>Leerdam</v>
      </c>
      <c r="E710" s="42" t="s">
        <v>568</v>
      </c>
      <c r="F710" s="6" t="s">
        <v>322</v>
      </c>
      <c r="G710" s="126" t="s">
        <v>619</v>
      </c>
      <c r="H710" s="42" t="s">
        <v>276</v>
      </c>
      <c r="I710" s="6">
        <v>16</v>
      </c>
      <c r="J710" s="42" t="e">
        <f>VLOOKUP(Ruimtestaat[[#This Row],[Ruimte code]],#REF!,2,FALSE)</f>
        <v>#REF!</v>
      </c>
      <c r="K710" s="6" t="s">
        <v>18</v>
      </c>
      <c r="L710" s="6" t="s">
        <v>124</v>
      </c>
      <c r="M710" s="124">
        <v>50.5</v>
      </c>
      <c r="N710" s="125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  <c r="BO710" s="4"/>
      <c r="BP710" s="4"/>
      <c r="BQ710" s="4"/>
      <c r="BR710" s="4"/>
      <c r="BS710" s="4"/>
      <c r="BT710" s="4"/>
      <c r="BU710" s="4"/>
      <c r="BV710" s="4"/>
      <c r="BW710" s="4"/>
      <c r="BX710" s="4"/>
      <c r="BY710" s="4"/>
      <c r="BZ710" s="4"/>
      <c r="CA710" s="4"/>
      <c r="CB710" s="4"/>
      <c r="CC710" s="4"/>
      <c r="CD710" s="4"/>
      <c r="CE710" s="4"/>
      <c r="CF710" s="4"/>
      <c r="CG710" s="4"/>
      <c r="CH710" s="4"/>
      <c r="CI710" s="4"/>
      <c r="CJ710" s="4"/>
      <c r="CK710" s="4"/>
      <c r="CL710" s="4"/>
      <c r="CM710" s="4"/>
      <c r="CN710" s="4"/>
      <c r="CO710" s="4"/>
      <c r="CP710" s="4"/>
      <c r="CQ710" s="4"/>
      <c r="CR710" s="4"/>
      <c r="CS710" s="4"/>
      <c r="CT710" s="4"/>
      <c r="CU710" s="4"/>
      <c r="CV710" s="4"/>
      <c r="CW710" s="4"/>
      <c r="CX710" s="4"/>
      <c r="CY710" s="4"/>
      <c r="CZ710" s="4"/>
      <c r="DA710" s="4"/>
      <c r="DB710" s="4"/>
      <c r="DC710" s="4"/>
      <c r="DD710" s="4"/>
      <c r="DE710" s="4"/>
      <c r="DF710" s="4"/>
      <c r="DG710" s="4"/>
      <c r="DH710" s="4"/>
      <c r="DI710" s="4"/>
      <c r="DJ710" s="4"/>
      <c r="DK710" s="4"/>
      <c r="DL710" s="4"/>
      <c r="DM710" s="4"/>
      <c r="DN710" s="4"/>
      <c r="DO710" s="4"/>
      <c r="DP710" s="4"/>
      <c r="DQ710" s="4"/>
      <c r="DR710" s="4"/>
      <c r="DS710" s="4"/>
      <c r="DT710" s="4"/>
      <c r="DU710" s="4"/>
      <c r="DV710" s="4"/>
      <c r="DW710" s="4"/>
      <c r="DX710" s="4"/>
      <c r="DY710" s="4"/>
      <c r="DZ710" s="4"/>
      <c r="EA710" s="4"/>
      <c r="EB710" s="4"/>
      <c r="EC710" s="4"/>
      <c r="ED710" s="4"/>
      <c r="EE710" s="4"/>
      <c r="EF710" s="4"/>
      <c r="EG710" s="4"/>
      <c r="EH710" s="4"/>
      <c r="EI710" s="4"/>
      <c r="EJ710" s="4"/>
      <c r="EK710" s="4"/>
      <c r="EL710" s="4"/>
      <c r="EM710" s="4"/>
      <c r="EN710" s="4"/>
      <c r="EO710" s="4"/>
      <c r="EP710" s="4"/>
      <c r="EQ710" s="4"/>
      <c r="ER710" s="4"/>
      <c r="ES710" s="4"/>
      <c r="ET710" s="4"/>
      <c r="EU710" s="4"/>
      <c r="EV710" s="4"/>
      <c r="EW710" s="4"/>
      <c r="EX710" s="4"/>
      <c r="EY710" s="4"/>
      <c r="EZ710" s="4"/>
      <c r="FA710" s="4"/>
      <c r="FB710" s="4"/>
      <c r="FC710" s="4"/>
    </row>
    <row r="711" spans="1:159" ht="15" customHeight="1">
      <c r="A711" s="6">
        <v>8</v>
      </c>
      <c r="B711" s="41" t="str">
        <f>VLOOKUP(Ruimtestaat[[#This Row],[Code]],Locaties[[Code]:[Locatie]],2,FALSE)</f>
        <v>Het Heerenlanden</v>
      </c>
      <c r="C711" s="41" t="str">
        <f>VLOOKUP(Ruimtestaat[[#This Row],[Code]],Locaties[#All],3,FALSE)</f>
        <v>Eksterlaan 48</v>
      </c>
      <c r="D711" s="41" t="str">
        <f>VLOOKUP(Ruimtestaat[[#This Row],[Code]],Locaties[#All],4,FALSE)</f>
        <v>Leerdam</v>
      </c>
      <c r="E711" s="42" t="s">
        <v>568</v>
      </c>
      <c r="F711" s="6" t="s">
        <v>322</v>
      </c>
      <c r="G711" s="126" t="s">
        <v>620</v>
      </c>
      <c r="H711" s="42" t="s">
        <v>276</v>
      </c>
      <c r="I711" s="6">
        <v>16</v>
      </c>
      <c r="J711" s="42" t="e">
        <f>VLOOKUP(Ruimtestaat[[#This Row],[Ruimte code]],#REF!,2,FALSE)</f>
        <v>#REF!</v>
      </c>
      <c r="K711" s="6" t="s">
        <v>18</v>
      </c>
      <c r="L711" s="6" t="s">
        <v>124</v>
      </c>
      <c r="M711" s="124">
        <v>61.2</v>
      </c>
      <c r="N711" s="125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  <c r="BO711" s="4"/>
      <c r="BP711" s="4"/>
      <c r="BQ711" s="4"/>
      <c r="BR711" s="4"/>
      <c r="BS711" s="4"/>
      <c r="BT711" s="4"/>
      <c r="BU711" s="4"/>
      <c r="BV711" s="4"/>
      <c r="BW711" s="4"/>
      <c r="BX711" s="4"/>
      <c r="BY711" s="4"/>
      <c r="BZ711" s="4"/>
      <c r="CA711" s="4"/>
      <c r="CB711" s="4"/>
      <c r="CC711" s="4"/>
      <c r="CD711" s="4"/>
      <c r="CE711" s="4"/>
      <c r="CF711" s="4"/>
      <c r="CG711" s="4"/>
      <c r="CH711" s="4"/>
      <c r="CI711" s="4"/>
      <c r="CJ711" s="4"/>
      <c r="CK711" s="4"/>
      <c r="CL711" s="4"/>
      <c r="CM711" s="4"/>
      <c r="CN711" s="4"/>
      <c r="CO711" s="4"/>
      <c r="CP711" s="4"/>
      <c r="CQ711" s="4"/>
      <c r="CR711" s="4"/>
      <c r="CS711" s="4"/>
      <c r="CT711" s="4"/>
      <c r="CU711" s="4"/>
      <c r="CV711" s="4"/>
      <c r="CW711" s="4"/>
      <c r="CX711" s="4"/>
      <c r="CY711" s="4"/>
      <c r="CZ711" s="4"/>
      <c r="DA711" s="4"/>
      <c r="DB711" s="4"/>
      <c r="DC711" s="4"/>
      <c r="DD711" s="4"/>
      <c r="DE711" s="4"/>
      <c r="DF711" s="4"/>
      <c r="DG711" s="4"/>
      <c r="DH711" s="4"/>
      <c r="DI711" s="4"/>
      <c r="DJ711" s="4"/>
      <c r="DK711" s="4"/>
      <c r="DL711" s="4"/>
      <c r="DM711" s="4"/>
      <c r="DN711" s="4"/>
      <c r="DO711" s="4"/>
      <c r="DP711" s="4"/>
      <c r="DQ711" s="4"/>
      <c r="DR711" s="4"/>
      <c r="DS711" s="4"/>
      <c r="DT711" s="4"/>
      <c r="DU711" s="4"/>
      <c r="DV711" s="4"/>
      <c r="DW711" s="4"/>
      <c r="DX711" s="4"/>
      <c r="DY711" s="4"/>
      <c r="DZ711" s="4"/>
      <c r="EA711" s="4"/>
      <c r="EB711" s="4"/>
      <c r="EC711" s="4"/>
      <c r="ED711" s="4"/>
      <c r="EE711" s="4"/>
      <c r="EF711" s="4"/>
      <c r="EG711" s="4"/>
      <c r="EH711" s="4"/>
      <c r="EI711" s="4"/>
      <c r="EJ711" s="4"/>
      <c r="EK711" s="4"/>
      <c r="EL711" s="4"/>
      <c r="EM711" s="4"/>
      <c r="EN711" s="4"/>
      <c r="EO711" s="4"/>
      <c r="EP711" s="4"/>
      <c r="EQ711" s="4"/>
      <c r="ER711" s="4"/>
      <c r="ES711" s="4"/>
      <c r="ET711" s="4"/>
      <c r="EU711" s="4"/>
      <c r="EV711" s="4"/>
      <c r="EW711" s="4"/>
      <c r="EX711" s="4"/>
      <c r="EY711" s="4"/>
      <c r="EZ711" s="4"/>
      <c r="FA711" s="4"/>
      <c r="FB711" s="4"/>
      <c r="FC711" s="4"/>
    </row>
    <row r="712" spans="1:159" ht="15" customHeight="1">
      <c r="A712" s="6">
        <v>8</v>
      </c>
      <c r="B712" s="41" t="str">
        <f>VLOOKUP(Ruimtestaat[[#This Row],[Code]],Locaties[[Code]:[Locatie]],2,FALSE)</f>
        <v>Het Heerenlanden</v>
      </c>
      <c r="C712" s="41" t="str">
        <f>VLOOKUP(Ruimtestaat[[#This Row],[Code]],Locaties[#All],3,FALSE)</f>
        <v>Eksterlaan 48</v>
      </c>
      <c r="D712" s="41" t="str">
        <f>VLOOKUP(Ruimtestaat[[#This Row],[Code]],Locaties[#All],4,FALSE)</f>
        <v>Leerdam</v>
      </c>
      <c r="E712" s="42" t="s">
        <v>568</v>
      </c>
      <c r="F712" s="6" t="s">
        <v>322</v>
      </c>
      <c r="G712" s="126" t="s">
        <v>621</v>
      </c>
      <c r="H712" s="42" t="s">
        <v>624</v>
      </c>
      <c r="I712" s="6">
        <v>20</v>
      </c>
      <c r="J712" s="42" t="e">
        <f>VLOOKUP(Ruimtestaat[[#This Row],[Ruimte code]],#REF!,2,FALSE)</f>
        <v>#REF!</v>
      </c>
      <c r="L712" s="6"/>
      <c r="M712" s="124"/>
      <c r="N712" s="124">
        <v>20.399999999999999</v>
      </c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  <c r="BO712" s="4"/>
      <c r="BP712" s="4"/>
      <c r="BQ712" s="4"/>
      <c r="BR712" s="4"/>
      <c r="BS712" s="4"/>
      <c r="BT712" s="4"/>
      <c r="BU712" s="4"/>
      <c r="BV712" s="4"/>
      <c r="BW712" s="4"/>
      <c r="BX712" s="4"/>
      <c r="BY712" s="4"/>
      <c r="BZ712" s="4"/>
      <c r="CA712" s="4"/>
      <c r="CB712" s="4"/>
      <c r="CC712" s="4"/>
      <c r="CD712" s="4"/>
      <c r="CE712" s="4"/>
      <c r="CF712" s="4"/>
      <c r="CG712" s="4"/>
      <c r="CH712" s="4"/>
      <c r="CI712" s="4"/>
      <c r="CJ712" s="4"/>
      <c r="CK712" s="4"/>
      <c r="CL712" s="4"/>
      <c r="CM712" s="4"/>
      <c r="CN712" s="4"/>
      <c r="CO712" s="4"/>
      <c r="CP712" s="4"/>
      <c r="CQ712" s="4"/>
      <c r="CR712" s="4"/>
      <c r="CS712" s="4"/>
      <c r="CT712" s="4"/>
      <c r="CU712" s="4"/>
      <c r="CV712" s="4"/>
      <c r="CW712" s="4"/>
      <c r="CX712" s="4"/>
      <c r="CY712" s="4"/>
      <c r="CZ712" s="4"/>
      <c r="DA712" s="4"/>
      <c r="DB712" s="4"/>
      <c r="DC712" s="4"/>
      <c r="DD712" s="4"/>
      <c r="DE712" s="4"/>
      <c r="DF712" s="4"/>
      <c r="DG712" s="4"/>
      <c r="DH712" s="4"/>
      <c r="DI712" s="4"/>
      <c r="DJ712" s="4"/>
      <c r="DK712" s="4"/>
      <c r="DL712" s="4"/>
      <c r="DM712" s="4"/>
      <c r="DN712" s="4"/>
      <c r="DO712" s="4"/>
      <c r="DP712" s="4"/>
      <c r="DQ712" s="4"/>
      <c r="DR712" s="4"/>
      <c r="DS712" s="4"/>
      <c r="DT712" s="4"/>
      <c r="DU712" s="4"/>
      <c r="DV712" s="4"/>
      <c r="DW712" s="4"/>
      <c r="DX712" s="4"/>
      <c r="DY712" s="4"/>
      <c r="DZ712" s="4"/>
      <c r="EA712" s="4"/>
      <c r="EB712" s="4"/>
      <c r="EC712" s="4"/>
      <c r="ED712" s="4"/>
      <c r="EE712" s="4"/>
      <c r="EF712" s="4"/>
      <c r="EG712" s="4"/>
      <c r="EH712" s="4"/>
      <c r="EI712" s="4"/>
      <c r="EJ712" s="4"/>
      <c r="EK712" s="4"/>
      <c r="EL712" s="4"/>
      <c r="EM712" s="4"/>
      <c r="EN712" s="4"/>
      <c r="EO712" s="4"/>
      <c r="EP712" s="4"/>
      <c r="EQ712" s="4"/>
      <c r="ER712" s="4"/>
      <c r="ES712" s="4"/>
      <c r="ET712" s="4"/>
      <c r="EU712" s="4"/>
      <c r="EV712" s="4"/>
      <c r="EW712" s="4"/>
      <c r="EX712" s="4"/>
      <c r="EY712" s="4"/>
      <c r="EZ712" s="4"/>
      <c r="FA712" s="4"/>
      <c r="FB712" s="4"/>
      <c r="FC712" s="4"/>
    </row>
    <row r="713" spans="1:159" ht="15" customHeight="1">
      <c r="A713" s="6">
        <v>8</v>
      </c>
      <c r="B713" s="41" t="str">
        <f>VLOOKUP(Ruimtestaat[[#This Row],[Code]],Locaties[[Code]:[Locatie]],2,FALSE)</f>
        <v>Het Heerenlanden</v>
      </c>
      <c r="C713" s="41" t="str">
        <f>VLOOKUP(Ruimtestaat[[#This Row],[Code]],Locaties[#All],3,FALSE)</f>
        <v>Eksterlaan 48</v>
      </c>
      <c r="D713" s="41" t="str">
        <f>VLOOKUP(Ruimtestaat[[#This Row],[Code]],Locaties[#All],4,FALSE)</f>
        <v>Leerdam</v>
      </c>
      <c r="E713" s="42" t="s">
        <v>568</v>
      </c>
      <c r="F713" s="6" t="s">
        <v>322</v>
      </c>
      <c r="G713" s="126" t="s">
        <v>622</v>
      </c>
      <c r="H713" s="42" t="s">
        <v>239</v>
      </c>
      <c r="I713" s="6">
        <v>13</v>
      </c>
      <c r="J713" s="42" t="e">
        <f>VLOOKUP(Ruimtestaat[[#This Row],[Ruimte code]],#REF!,2,FALSE)</f>
        <v>#REF!</v>
      </c>
      <c r="K713" s="6" t="s">
        <v>20</v>
      </c>
      <c r="L713" s="6" t="s">
        <v>29</v>
      </c>
      <c r="M713" s="124">
        <v>10</v>
      </c>
      <c r="N713" s="125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  <c r="BO713" s="4"/>
      <c r="BP713" s="4"/>
      <c r="BQ713" s="4"/>
      <c r="BR713" s="4"/>
      <c r="BS713" s="4"/>
      <c r="BT713" s="4"/>
      <c r="BU713" s="4"/>
      <c r="BV713" s="4"/>
      <c r="BW713" s="4"/>
      <c r="BX713" s="4"/>
      <c r="BY713" s="4"/>
      <c r="BZ713" s="4"/>
      <c r="CA713" s="4"/>
      <c r="CB713" s="4"/>
      <c r="CC713" s="4"/>
      <c r="CD713" s="4"/>
      <c r="CE713" s="4"/>
      <c r="CF713" s="4"/>
      <c r="CG713" s="4"/>
      <c r="CH713" s="4"/>
      <c r="CI713" s="4"/>
      <c r="CJ713" s="4"/>
      <c r="CK713" s="4"/>
      <c r="CL713" s="4"/>
      <c r="CM713" s="4"/>
      <c r="CN713" s="4"/>
      <c r="CO713" s="4"/>
      <c r="CP713" s="4"/>
      <c r="CQ713" s="4"/>
      <c r="CR713" s="4"/>
      <c r="CS713" s="4"/>
      <c r="CT713" s="4"/>
      <c r="CU713" s="4"/>
      <c r="CV713" s="4"/>
      <c r="CW713" s="4"/>
      <c r="CX713" s="4"/>
      <c r="CY713" s="4"/>
      <c r="CZ713" s="4"/>
      <c r="DA713" s="4"/>
      <c r="DB713" s="4"/>
      <c r="DC713" s="4"/>
      <c r="DD713" s="4"/>
      <c r="DE713" s="4"/>
      <c r="DF713" s="4"/>
      <c r="DG713" s="4"/>
      <c r="DH713" s="4"/>
      <c r="DI713" s="4"/>
      <c r="DJ713" s="4"/>
      <c r="DK713" s="4"/>
      <c r="DL713" s="4"/>
      <c r="DM713" s="4"/>
      <c r="DN713" s="4"/>
      <c r="DO713" s="4"/>
      <c r="DP713" s="4"/>
      <c r="DQ713" s="4"/>
      <c r="DR713" s="4"/>
      <c r="DS713" s="4"/>
      <c r="DT713" s="4"/>
      <c r="DU713" s="4"/>
      <c r="DV713" s="4"/>
      <c r="DW713" s="4"/>
      <c r="DX713" s="4"/>
      <c r="DY713" s="4"/>
      <c r="DZ713" s="4"/>
      <c r="EA713" s="4"/>
      <c r="EB713" s="4"/>
      <c r="EC713" s="4"/>
      <c r="ED713" s="4"/>
      <c r="EE713" s="4"/>
      <c r="EF713" s="4"/>
      <c r="EG713" s="4"/>
      <c r="EH713" s="4"/>
      <c r="EI713" s="4"/>
      <c r="EJ713" s="4"/>
      <c r="EK713" s="4"/>
      <c r="EL713" s="4"/>
      <c r="EM713" s="4"/>
      <c r="EN713" s="4"/>
      <c r="EO713" s="4"/>
      <c r="EP713" s="4"/>
      <c r="EQ713" s="4"/>
      <c r="ER713" s="4"/>
      <c r="ES713" s="4"/>
      <c r="ET713" s="4"/>
      <c r="EU713" s="4"/>
      <c r="EV713" s="4"/>
      <c r="EW713" s="4"/>
      <c r="EX713" s="4"/>
      <c r="EY713" s="4"/>
      <c r="EZ713" s="4"/>
      <c r="FA713" s="4"/>
      <c r="FB713" s="4"/>
      <c r="FC713" s="4"/>
    </row>
    <row r="714" spans="1:159" ht="15" customHeight="1">
      <c r="A714" s="6">
        <v>8</v>
      </c>
      <c r="B714" s="41" t="str">
        <f>VLOOKUP(Ruimtestaat[[#This Row],[Code]],Locaties[[Code]:[Locatie]],2,FALSE)</f>
        <v>Het Heerenlanden</v>
      </c>
      <c r="C714" s="41" t="str">
        <f>VLOOKUP(Ruimtestaat[[#This Row],[Code]],Locaties[#All],3,FALSE)</f>
        <v>Eksterlaan 48</v>
      </c>
      <c r="D714" s="41" t="str">
        <f>VLOOKUP(Ruimtestaat[[#This Row],[Code]],Locaties[#All],4,FALSE)</f>
        <v>Leerdam</v>
      </c>
      <c r="E714" s="42" t="s">
        <v>568</v>
      </c>
      <c r="F714" s="6" t="s">
        <v>322</v>
      </c>
      <c r="G714" s="126" t="s">
        <v>623</v>
      </c>
      <c r="H714" s="42" t="s">
        <v>276</v>
      </c>
      <c r="I714" s="6">
        <v>16</v>
      </c>
      <c r="J714" s="42" t="e">
        <f>VLOOKUP(Ruimtestaat[[#This Row],[Ruimte code]],#REF!,2,FALSE)</f>
        <v>#REF!</v>
      </c>
      <c r="K714" s="6" t="s">
        <v>18</v>
      </c>
      <c r="L714" s="6" t="s">
        <v>124</v>
      </c>
      <c r="M714" s="124">
        <v>51</v>
      </c>
      <c r="N714" s="125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  <c r="BO714" s="4"/>
      <c r="BP714" s="4"/>
      <c r="BQ714" s="4"/>
      <c r="BR714" s="4"/>
      <c r="BS714" s="4"/>
      <c r="BT714" s="4"/>
      <c r="BU714" s="4"/>
      <c r="BV714" s="4"/>
      <c r="BW714" s="4"/>
      <c r="BX714" s="4"/>
      <c r="BY714" s="4"/>
      <c r="BZ714" s="4"/>
      <c r="CA714" s="4"/>
      <c r="CB714" s="4"/>
      <c r="CC714" s="4"/>
      <c r="CD714" s="4"/>
      <c r="CE714" s="4"/>
      <c r="CF714" s="4"/>
      <c r="CG714" s="4"/>
      <c r="CH714" s="4"/>
      <c r="CI714" s="4"/>
      <c r="CJ714" s="4"/>
      <c r="CK714" s="4"/>
      <c r="CL714" s="4"/>
      <c r="CM714" s="4"/>
      <c r="CN714" s="4"/>
      <c r="CO714" s="4"/>
      <c r="CP714" s="4"/>
      <c r="CQ714" s="4"/>
      <c r="CR714" s="4"/>
      <c r="CS714" s="4"/>
      <c r="CT714" s="4"/>
      <c r="CU714" s="4"/>
      <c r="CV714" s="4"/>
      <c r="CW714" s="4"/>
      <c r="CX714" s="4"/>
      <c r="CY714" s="4"/>
      <c r="CZ714" s="4"/>
      <c r="DA714" s="4"/>
      <c r="DB714" s="4"/>
      <c r="DC714" s="4"/>
      <c r="DD714" s="4"/>
      <c r="DE714" s="4"/>
      <c r="DF714" s="4"/>
      <c r="DG714" s="4"/>
      <c r="DH714" s="4"/>
      <c r="DI714" s="4"/>
      <c r="DJ714" s="4"/>
      <c r="DK714" s="4"/>
      <c r="DL714" s="4"/>
      <c r="DM714" s="4"/>
      <c r="DN714" s="4"/>
      <c r="DO714" s="4"/>
      <c r="DP714" s="4"/>
      <c r="DQ714" s="4"/>
      <c r="DR714" s="4"/>
      <c r="DS714" s="4"/>
      <c r="DT714" s="4"/>
      <c r="DU714" s="4"/>
      <c r="DV714" s="4"/>
      <c r="DW714" s="4"/>
      <c r="DX714" s="4"/>
      <c r="DY714" s="4"/>
      <c r="DZ714" s="4"/>
      <c r="EA714" s="4"/>
      <c r="EB714" s="4"/>
      <c r="EC714" s="4"/>
      <c r="ED714" s="4"/>
      <c r="EE714" s="4"/>
      <c r="EF714" s="4"/>
      <c r="EG714" s="4"/>
      <c r="EH714" s="4"/>
      <c r="EI714" s="4"/>
      <c r="EJ714" s="4"/>
      <c r="EK714" s="4"/>
      <c r="EL714" s="4"/>
      <c r="EM714" s="4"/>
      <c r="EN714" s="4"/>
      <c r="EO714" s="4"/>
      <c r="EP714" s="4"/>
      <c r="EQ714" s="4"/>
      <c r="ER714" s="4"/>
      <c r="ES714" s="4"/>
      <c r="ET714" s="4"/>
      <c r="EU714" s="4"/>
      <c r="EV714" s="4"/>
      <c r="EW714" s="4"/>
      <c r="EX714" s="4"/>
      <c r="EY714" s="4"/>
      <c r="EZ714" s="4"/>
      <c r="FA714" s="4"/>
      <c r="FB714" s="4"/>
      <c r="FC714" s="4"/>
    </row>
    <row r="715" spans="1:159" ht="15" customHeight="1">
      <c r="A715" s="6">
        <v>8</v>
      </c>
      <c r="B715" s="41" t="str">
        <f>VLOOKUP(Ruimtestaat[[#This Row],[Code]],Locaties[[Code]:[Locatie]],2,FALSE)</f>
        <v>Het Heerenlanden</v>
      </c>
      <c r="C715" s="41" t="str">
        <f>VLOOKUP(Ruimtestaat[[#This Row],[Code]],Locaties[#All],3,FALSE)</f>
        <v>Eksterlaan 48</v>
      </c>
      <c r="D715" s="41" t="str">
        <f>VLOOKUP(Ruimtestaat[[#This Row],[Code]],Locaties[#All],4,FALSE)</f>
        <v>Leerdam</v>
      </c>
      <c r="E715" s="42" t="s">
        <v>574</v>
      </c>
      <c r="F715" s="6" t="s">
        <v>322</v>
      </c>
      <c r="G715" s="126">
        <v>1</v>
      </c>
      <c r="H715" s="42" t="s">
        <v>390</v>
      </c>
      <c r="I715" s="6">
        <v>6</v>
      </c>
      <c r="J715" s="42" t="e">
        <f>VLOOKUP(Ruimtestaat[[#This Row],[Ruimte code]],#REF!,2,FALSE)</f>
        <v>#REF!</v>
      </c>
      <c r="K715" s="6" t="s">
        <v>18</v>
      </c>
      <c r="L715" s="6" t="s">
        <v>124</v>
      </c>
      <c r="M715" s="124">
        <v>37</v>
      </c>
      <c r="N715" s="125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  <c r="BO715" s="4"/>
      <c r="BP715" s="4"/>
      <c r="BQ715" s="4"/>
      <c r="BR715" s="4"/>
      <c r="BS715" s="4"/>
      <c r="BT715" s="4"/>
      <c r="BU715" s="4"/>
      <c r="BV715" s="4"/>
      <c r="BW715" s="4"/>
      <c r="BX715" s="4"/>
      <c r="BY715" s="4"/>
      <c r="BZ715" s="4"/>
      <c r="CA715" s="4"/>
      <c r="CB715" s="4"/>
      <c r="CC715" s="4"/>
      <c r="CD715" s="4"/>
      <c r="CE715" s="4"/>
      <c r="CF715" s="4"/>
      <c r="CG715" s="4"/>
      <c r="CH715" s="4"/>
      <c r="CI715" s="4"/>
      <c r="CJ715" s="4"/>
      <c r="CK715" s="4"/>
      <c r="CL715" s="4"/>
      <c r="CM715" s="4"/>
      <c r="CN715" s="4"/>
      <c r="CO715" s="4"/>
      <c r="CP715" s="4"/>
      <c r="CQ715" s="4"/>
      <c r="CR715" s="4"/>
      <c r="CS715" s="4"/>
      <c r="CT715" s="4"/>
      <c r="CU715" s="4"/>
      <c r="CV715" s="4"/>
      <c r="CW715" s="4"/>
      <c r="CX715" s="4"/>
      <c r="CY715" s="4"/>
      <c r="CZ715" s="4"/>
      <c r="DA715" s="4"/>
      <c r="DB715" s="4"/>
      <c r="DC715" s="4"/>
      <c r="DD715" s="4"/>
      <c r="DE715" s="4"/>
      <c r="DF715" s="4"/>
      <c r="DG715" s="4"/>
      <c r="DH715" s="4"/>
      <c r="DI715" s="4"/>
      <c r="DJ715" s="4"/>
      <c r="DK715" s="4"/>
      <c r="DL715" s="4"/>
      <c r="DM715" s="4"/>
      <c r="DN715" s="4"/>
      <c r="DO715" s="4"/>
      <c r="DP715" s="4"/>
      <c r="DQ715" s="4"/>
      <c r="DR715" s="4"/>
      <c r="DS715" s="4"/>
      <c r="DT715" s="4"/>
      <c r="DU715" s="4"/>
      <c r="DV715" s="4"/>
      <c r="DW715" s="4"/>
      <c r="DX715" s="4"/>
      <c r="DY715" s="4"/>
      <c r="DZ715" s="4"/>
      <c r="EA715" s="4"/>
      <c r="EB715" s="4"/>
      <c r="EC715" s="4"/>
      <c r="ED715" s="4"/>
      <c r="EE715" s="4"/>
      <c r="EF715" s="4"/>
      <c r="EG715" s="4"/>
      <c r="EH715" s="4"/>
      <c r="EI715" s="4"/>
      <c r="EJ715" s="4"/>
      <c r="EK715" s="4"/>
      <c r="EL715" s="4"/>
      <c r="EM715" s="4"/>
      <c r="EN715" s="4"/>
      <c r="EO715" s="4"/>
      <c r="EP715" s="4"/>
      <c r="EQ715" s="4"/>
      <c r="ER715" s="4"/>
      <c r="ES715" s="4"/>
      <c r="ET715" s="4"/>
      <c r="EU715" s="4"/>
      <c r="EV715" s="4"/>
      <c r="EW715" s="4"/>
      <c r="EX715" s="4"/>
      <c r="EY715" s="4"/>
      <c r="EZ715" s="4"/>
      <c r="FA715" s="4"/>
      <c r="FB715" s="4"/>
      <c r="FC715" s="4"/>
    </row>
    <row r="716" spans="1:159" ht="15" customHeight="1">
      <c r="A716" s="6">
        <v>9</v>
      </c>
      <c r="B716" s="41" t="str">
        <f>VLOOKUP(Ruimtestaat[[#This Row],[Code]],Locaties[[Code]:[Locatie]],2,FALSE)</f>
        <v>De Joost</v>
      </c>
      <c r="C716" s="41" t="str">
        <f>VLOOKUP(Ruimtestaat[[#This Row],[Code]],Locaties[#All],3,FALSE)</f>
        <v>Joost de Jongestraat 45</v>
      </c>
      <c r="D716" s="41" t="str">
        <f>VLOOKUP(Ruimtestaat[[#This Row],[Code]],Locaties[#All],4,FALSE)</f>
        <v>Leerdam</v>
      </c>
      <c r="E716" s="42"/>
      <c r="F716" s="6" t="s">
        <v>121</v>
      </c>
      <c r="G716" s="126">
        <v>1</v>
      </c>
      <c r="H716" s="42" t="s">
        <v>8</v>
      </c>
      <c r="I716" s="6">
        <v>7</v>
      </c>
      <c r="J716" s="42" t="str">
        <f>VLOOKUP(Ruimtestaat[[#This Row],[Ruimte code]],Ruimtegroepen[[#All],[Code]:[Ruimte omschrijving]],2,FALSE)</f>
        <v>Entree</v>
      </c>
      <c r="K716" s="6" t="s">
        <v>17</v>
      </c>
      <c r="L716" s="6" t="s">
        <v>6</v>
      </c>
      <c r="M716" s="124">
        <v>7</v>
      </c>
      <c r="N716" s="125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  <c r="BO716" s="4"/>
      <c r="BP716" s="4"/>
      <c r="BQ716" s="4"/>
      <c r="BR716" s="4"/>
      <c r="BS716" s="4"/>
      <c r="BT716" s="4"/>
      <c r="BU716" s="4"/>
      <c r="BV716" s="4"/>
      <c r="BW716" s="4"/>
      <c r="BX716" s="4"/>
      <c r="BY716" s="4"/>
      <c r="BZ716" s="4"/>
      <c r="CA716" s="4"/>
      <c r="CB716" s="4"/>
      <c r="CC716" s="4"/>
      <c r="CD716" s="4"/>
      <c r="CE716" s="4"/>
      <c r="CF716" s="4"/>
      <c r="CG716" s="4"/>
      <c r="CH716" s="4"/>
      <c r="CI716" s="4"/>
      <c r="CJ716" s="4"/>
      <c r="CK716" s="4"/>
      <c r="CL716" s="4"/>
      <c r="CM716" s="4"/>
      <c r="CN716" s="4"/>
      <c r="CO716" s="4"/>
      <c r="CP716" s="4"/>
      <c r="CQ716" s="4"/>
      <c r="CR716" s="4"/>
      <c r="CS716" s="4"/>
      <c r="CT716" s="4"/>
      <c r="CU716" s="4"/>
      <c r="CV716" s="4"/>
      <c r="CW716" s="4"/>
      <c r="CX716" s="4"/>
      <c r="CY716" s="4"/>
      <c r="CZ716" s="4"/>
      <c r="DA716" s="4"/>
      <c r="DB716" s="4"/>
      <c r="DC716" s="4"/>
      <c r="DD716" s="4"/>
      <c r="DE716" s="4"/>
      <c r="DF716" s="4"/>
      <c r="DG716" s="4"/>
      <c r="DH716" s="4"/>
      <c r="DI716" s="4"/>
      <c r="DJ716" s="4"/>
      <c r="DK716" s="4"/>
      <c r="DL716" s="4"/>
      <c r="DM716" s="4"/>
      <c r="DN716" s="4"/>
      <c r="DO716" s="4"/>
      <c r="DP716" s="4"/>
      <c r="DQ716" s="4"/>
      <c r="DR716" s="4"/>
      <c r="DS716" s="4"/>
      <c r="DT716" s="4"/>
      <c r="DU716" s="4"/>
      <c r="DV716" s="4"/>
      <c r="DW716" s="4"/>
      <c r="DX716" s="4"/>
      <c r="DY716" s="4"/>
      <c r="DZ716" s="4"/>
      <c r="EA716" s="4"/>
      <c r="EB716" s="4"/>
      <c r="EC716" s="4"/>
      <c r="ED716" s="4"/>
      <c r="EE716" s="4"/>
      <c r="EF716" s="4"/>
      <c r="EG716" s="4"/>
      <c r="EH716" s="4"/>
      <c r="EI716" s="4"/>
      <c r="EJ716" s="4"/>
      <c r="EK716" s="4"/>
      <c r="EL716" s="4"/>
      <c r="EM716" s="4"/>
      <c r="EN716" s="4"/>
      <c r="EO716" s="4"/>
      <c r="EP716" s="4"/>
      <c r="EQ716" s="4"/>
      <c r="ER716" s="4"/>
      <c r="ES716" s="4"/>
      <c r="ET716" s="4"/>
      <c r="EU716" s="4"/>
      <c r="EV716" s="4"/>
      <c r="EW716" s="4"/>
      <c r="EX716" s="4"/>
      <c r="EY716" s="4"/>
      <c r="EZ716" s="4"/>
      <c r="FA716" s="4"/>
      <c r="FB716" s="4"/>
      <c r="FC716" s="4"/>
    </row>
    <row r="717" spans="1:159" ht="15" customHeight="1">
      <c r="A717" s="6">
        <v>9</v>
      </c>
      <c r="B717" s="41" t="str">
        <f>VLOOKUP(Ruimtestaat[[#This Row],[Code]],Locaties[[Code]:[Locatie]],2,FALSE)</f>
        <v>De Joost</v>
      </c>
      <c r="C717" s="41" t="str">
        <f>VLOOKUP(Ruimtestaat[[#This Row],[Code]],Locaties[#All],3,FALSE)</f>
        <v>Joost de Jongestraat 45</v>
      </c>
      <c r="D717" s="41" t="str">
        <f>VLOOKUP(Ruimtestaat[[#This Row],[Code]],Locaties[#All],4,FALSE)</f>
        <v>Leerdam</v>
      </c>
      <c r="E717" s="42"/>
      <c r="F717" s="6" t="s">
        <v>121</v>
      </c>
      <c r="G717" s="126">
        <v>2</v>
      </c>
      <c r="H717" s="42" t="s">
        <v>128</v>
      </c>
      <c r="I717" s="6">
        <v>6</v>
      </c>
      <c r="J717" s="42" t="str">
        <f>VLOOKUP(Ruimtestaat[[#This Row],[Ruimte code]],Ruimtegroepen[[#All],[Code]:[Ruimte omschrijving]],2,FALSE)</f>
        <v>Gangen/hallen</v>
      </c>
      <c r="K717" s="6" t="s">
        <v>18</v>
      </c>
      <c r="L717" s="6" t="s">
        <v>124</v>
      </c>
      <c r="M717" s="124">
        <v>77</v>
      </c>
      <c r="N717" s="125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  <c r="BO717" s="4"/>
      <c r="BP717" s="4"/>
      <c r="BQ717" s="4"/>
      <c r="BR717" s="4"/>
      <c r="BS717" s="4"/>
      <c r="BT717" s="4"/>
      <c r="BU717" s="4"/>
      <c r="BV717" s="4"/>
      <c r="BW717" s="4"/>
      <c r="BX717" s="4"/>
      <c r="BY717" s="4"/>
      <c r="BZ717" s="4"/>
      <c r="CA717" s="4"/>
      <c r="CB717" s="4"/>
      <c r="CC717" s="4"/>
      <c r="CD717" s="4"/>
      <c r="CE717" s="4"/>
      <c r="CF717" s="4"/>
      <c r="CG717" s="4"/>
      <c r="CH717" s="4"/>
      <c r="CI717" s="4"/>
      <c r="CJ717" s="4"/>
      <c r="CK717" s="4"/>
      <c r="CL717" s="4"/>
      <c r="CM717" s="4"/>
      <c r="CN717" s="4"/>
      <c r="CO717" s="4"/>
      <c r="CP717" s="4"/>
      <c r="CQ717" s="4"/>
      <c r="CR717" s="4"/>
      <c r="CS717" s="4"/>
      <c r="CT717" s="4"/>
      <c r="CU717" s="4"/>
      <c r="CV717" s="4"/>
      <c r="CW717" s="4"/>
      <c r="CX717" s="4"/>
      <c r="CY717" s="4"/>
      <c r="CZ717" s="4"/>
      <c r="DA717" s="4"/>
      <c r="DB717" s="4"/>
      <c r="DC717" s="4"/>
      <c r="DD717" s="4"/>
      <c r="DE717" s="4"/>
      <c r="DF717" s="4"/>
      <c r="DG717" s="4"/>
      <c r="DH717" s="4"/>
      <c r="DI717" s="4"/>
      <c r="DJ717" s="4"/>
      <c r="DK717" s="4"/>
      <c r="DL717" s="4"/>
      <c r="DM717" s="4"/>
      <c r="DN717" s="4"/>
      <c r="DO717" s="4"/>
      <c r="DP717" s="4"/>
      <c r="DQ717" s="4"/>
      <c r="DR717" s="4"/>
      <c r="DS717" s="4"/>
      <c r="DT717" s="4"/>
      <c r="DU717" s="4"/>
      <c r="DV717" s="4"/>
      <c r="DW717" s="4"/>
      <c r="DX717" s="4"/>
      <c r="DY717" s="4"/>
      <c r="DZ717" s="4"/>
      <c r="EA717" s="4"/>
      <c r="EB717" s="4"/>
      <c r="EC717" s="4"/>
      <c r="ED717" s="4"/>
      <c r="EE717" s="4"/>
      <c r="EF717" s="4"/>
      <c r="EG717" s="4"/>
      <c r="EH717" s="4"/>
      <c r="EI717" s="4"/>
      <c r="EJ717" s="4"/>
      <c r="EK717" s="4"/>
      <c r="EL717" s="4"/>
      <c r="EM717" s="4"/>
      <c r="EN717" s="4"/>
      <c r="EO717" s="4"/>
      <c r="EP717" s="4"/>
      <c r="EQ717" s="4"/>
      <c r="ER717" s="4"/>
      <c r="ES717" s="4"/>
      <c r="ET717" s="4"/>
      <c r="EU717" s="4"/>
      <c r="EV717" s="4"/>
      <c r="EW717" s="4"/>
      <c r="EX717" s="4"/>
      <c r="EY717" s="4"/>
      <c r="EZ717" s="4"/>
      <c r="FA717" s="4"/>
      <c r="FB717" s="4"/>
      <c r="FC717" s="4"/>
    </row>
    <row r="718" spans="1:159" ht="15" customHeight="1">
      <c r="A718" s="6">
        <v>9</v>
      </c>
      <c r="B718" s="41" t="str">
        <f>VLOOKUP(Ruimtestaat[[#This Row],[Code]],Locaties[[Code]:[Locatie]],2,FALSE)</f>
        <v>De Joost</v>
      </c>
      <c r="C718" s="41" t="str">
        <f>VLOOKUP(Ruimtestaat[[#This Row],[Code]],Locaties[#All],3,FALSE)</f>
        <v>Joost de Jongestraat 45</v>
      </c>
      <c r="D718" s="41" t="str">
        <f>VLOOKUP(Ruimtestaat[[#This Row],[Code]],Locaties[#All],4,FALSE)</f>
        <v>Leerdam</v>
      </c>
      <c r="E718" s="42"/>
      <c r="F718" s="6" t="s">
        <v>121</v>
      </c>
      <c r="G718" s="126">
        <v>3</v>
      </c>
      <c r="H718" s="42" t="s">
        <v>257</v>
      </c>
      <c r="I718" s="6">
        <v>6</v>
      </c>
      <c r="J718" s="42" t="str">
        <f>VLOOKUP(Ruimtestaat[[#This Row],[Ruimte code]],Ruimtegroepen[[#All],[Code]:[Ruimte omschrijving]],2,FALSE)</f>
        <v>Gangen/hallen</v>
      </c>
      <c r="K718" s="6" t="s">
        <v>18</v>
      </c>
      <c r="L718" s="6" t="s">
        <v>124</v>
      </c>
      <c r="M718" s="124">
        <v>39</v>
      </c>
      <c r="N718" s="125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  <c r="BO718" s="4"/>
      <c r="BP718" s="4"/>
      <c r="BQ718" s="4"/>
      <c r="BR718" s="4"/>
      <c r="BS718" s="4"/>
      <c r="BT718" s="4"/>
      <c r="BU718" s="4"/>
      <c r="BV718" s="4"/>
      <c r="BW718" s="4"/>
      <c r="BX718" s="4"/>
      <c r="BY718" s="4"/>
      <c r="BZ718" s="4"/>
      <c r="CA718" s="4"/>
      <c r="CB718" s="4"/>
      <c r="CC718" s="4"/>
      <c r="CD718" s="4"/>
      <c r="CE718" s="4"/>
      <c r="CF718" s="4"/>
      <c r="CG718" s="4"/>
      <c r="CH718" s="4"/>
      <c r="CI718" s="4"/>
      <c r="CJ718" s="4"/>
      <c r="CK718" s="4"/>
      <c r="CL718" s="4"/>
      <c r="CM718" s="4"/>
      <c r="CN718" s="4"/>
      <c r="CO718" s="4"/>
      <c r="CP718" s="4"/>
      <c r="CQ718" s="4"/>
      <c r="CR718" s="4"/>
      <c r="CS718" s="4"/>
      <c r="CT718" s="4"/>
      <c r="CU718" s="4"/>
      <c r="CV718" s="4"/>
      <c r="CW718" s="4"/>
      <c r="CX718" s="4"/>
      <c r="CY718" s="4"/>
      <c r="CZ718" s="4"/>
      <c r="DA718" s="4"/>
      <c r="DB718" s="4"/>
      <c r="DC718" s="4"/>
      <c r="DD718" s="4"/>
      <c r="DE718" s="4"/>
      <c r="DF718" s="4"/>
      <c r="DG718" s="4"/>
      <c r="DH718" s="4"/>
      <c r="DI718" s="4"/>
      <c r="DJ718" s="4"/>
      <c r="DK718" s="4"/>
      <c r="DL718" s="4"/>
      <c r="DM718" s="4"/>
      <c r="DN718" s="4"/>
      <c r="DO718" s="4"/>
      <c r="DP718" s="4"/>
      <c r="DQ718" s="4"/>
      <c r="DR718" s="4"/>
      <c r="DS718" s="4"/>
      <c r="DT718" s="4"/>
      <c r="DU718" s="4"/>
      <c r="DV718" s="4"/>
      <c r="DW718" s="4"/>
      <c r="DX718" s="4"/>
      <c r="DY718" s="4"/>
      <c r="DZ718" s="4"/>
      <c r="EA718" s="4"/>
      <c r="EB718" s="4"/>
      <c r="EC718" s="4"/>
      <c r="ED718" s="4"/>
      <c r="EE718" s="4"/>
      <c r="EF718" s="4"/>
      <c r="EG718" s="4"/>
      <c r="EH718" s="4"/>
      <c r="EI718" s="4"/>
      <c r="EJ718" s="4"/>
      <c r="EK718" s="4"/>
      <c r="EL718" s="4"/>
      <c r="EM718" s="4"/>
      <c r="EN718" s="4"/>
      <c r="EO718" s="4"/>
      <c r="EP718" s="4"/>
      <c r="EQ718" s="4"/>
      <c r="ER718" s="4"/>
      <c r="ES718" s="4"/>
      <c r="ET718" s="4"/>
      <c r="EU718" s="4"/>
      <c r="EV718" s="4"/>
      <c r="EW718" s="4"/>
      <c r="EX718" s="4"/>
      <c r="EY718" s="4"/>
      <c r="EZ718" s="4"/>
      <c r="FA718" s="4"/>
      <c r="FB718" s="4"/>
      <c r="FC718" s="4"/>
    </row>
    <row r="719" spans="1:159" ht="15" customHeight="1">
      <c r="A719" s="6">
        <v>9</v>
      </c>
      <c r="B719" s="41" t="str">
        <f>VLOOKUP(Ruimtestaat[[#This Row],[Code]],Locaties[[Code]:[Locatie]],2,FALSE)</f>
        <v>De Joost</v>
      </c>
      <c r="C719" s="41" t="str">
        <f>VLOOKUP(Ruimtestaat[[#This Row],[Code]],Locaties[#All],3,FALSE)</f>
        <v>Joost de Jongestraat 45</v>
      </c>
      <c r="D719" s="41" t="str">
        <f>VLOOKUP(Ruimtestaat[[#This Row],[Code]],Locaties[#All],4,FALSE)</f>
        <v>Leerdam</v>
      </c>
      <c r="E719" s="42"/>
      <c r="F719" s="6" t="s">
        <v>121</v>
      </c>
      <c r="G719" s="126">
        <v>4</v>
      </c>
      <c r="H719" s="42" t="s">
        <v>8</v>
      </c>
      <c r="I719" s="6">
        <v>7</v>
      </c>
      <c r="J719" s="42" t="str">
        <f>VLOOKUP(Ruimtestaat[[#This Row],[Ruimte code]],Ruimtegroepen[[#All],[Code]:[Ruimte omschrijving]],2,FALSE)</f>
        <v>Entree</v>
      </c>
      <c r="K719" s="6" t="s">
        <v>17</v>
      </c>
      <c r="L719" s="6" t="s">
        <v>6</v>
      </c>
      <c r="M719" s="124">
        <v>13</v>
      </c>
      <c r="N719" s="125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  <c r="BO719" s="4"/>
      <c r="BP719" s="4"/>
      <c r="BQ719" s="4"/>
      <c r="BR719" s="4"/>
      <c r="BS719" s="4"/>
      <c r="BT719" s="4"/>
      <c r="BU719" s="4"/>
      <c r="BV719" s="4"/>
      <c r="BW719" s="4"/>
      <c r="BX719" s="4"/>
      <c r="BY719" s="4"/>
      <c r="BZ719" s="4"/>
      <c r="CA719" s="4"/>
      <c r="CB719" s="4"/>
      <c r="CC719" s="4"/>
      <c r="CD719" s="4"/>
      <c r="CE719" s="4"/>
      <c r="CF719" s="4"/>
      <c r="CG719" s="4"/>
      <c r="CH719" s="4"/>
      <c r="CI719" s="4"/>
      <c r="CJ719" s="4"/>
      <c r="CK719" s="4"/>
      <c r="CL719" s="4"/>
      <c r="CM719" s="4"/>
      <c r="CN719" s="4"/>
      <c r="CO719" s="4"/>
      <c r="CP719" s="4"/>
      <c r="CQ719" s="4"/>
      <c r="CR719" s="4"/>
      <c r="CS719" s="4"/>
      <c r="CT719" s="4"/>
      <c r="CU719" s="4"/>
      <c r="CV719" s="4"/>
      <c r="CW719" s="4"/>
      <c r="CX719" s="4"/>
      <c r="CY719" s="4"/>
      <c r="CZ719" s="4"/>
      <c r="DA719" s="4"/>
      <c r="DB719" s="4"/>
      <c r="DC719" s="4"/>
      <c r="DD719" s="4"/>
      <c r="DE719" s="4"/>
      <c r="DF719" s="4"/>
      <c r="DG719" s="4"/>
      <c r="DH719" s="4"/>
      <c r="DI719" s="4"/>
      <c r="DJ719" s="4"/>
      <c r="DK719" s="4"/>
      <c r="DL719" s="4"/>
      <c r="DM719" s="4"/>
      <c r="DN719" s="4"/>
      <c r="DO719" s="4"/>
      <c r="DP719" s="4"/>
      <c r="DQ719" s="4"/>
      <c r="DR719" s="4"/>
      <c r="DS719" s="4"/>
      <c r="DT719" s="4"/>
      <c r="DU719" s="4"/>
      <c r="DV719" s="4"/>
      <c r="DW719" s="4"/>
      <c r="DX719" s="4"/>
      <c r="DY719" s="4"/>
      <c r="DZ719" s="4"/>
      <c r="EA719" s="4"/>
      <c r="EB719" s="4"/>
      <c r="EC719" s="4"/>
      <c r="ED719" s="4"/>
      <c r="EE719" s="4"/>
      <c r="EF719" s="4"/>
      <c r="EG719" s="4"/>
      <c r="EH719" s="4"/>
      <c r="EI719" s="4"/>
      <c r="EJ719" s="4"/>
      <c r="EK719" s="4"/>
      <c r="EL719" s="4"/>
      <c r="EM719" s="4"/>
      <c r="EN719" s="4"/>
      <c r="EO719" s="4"/>
      <c r="EP719" s="4"/>
      <c r="EQ719" s="4"/>
      <c r="ER719" s="4"/>
      <c r="ES719" s="4"/>
      <c r="ET719" s="4"/>
      <c r="EU719" s="4"/>
      <c r="EV719" s="4"/>
      <c r="EW719" s="4"/>
      <c r="EX719" s="4"/>
      <c r="EY719" s="4"/>
      <c r="EZ719" s="4"/>
      <c r="FA719" s="4"/>
      <c r="FB719" s="4"/>
      <c r="FC719" s="4"/>
    </row>
    <row r="720" spans="1:159" ht="15" customHeight="1">
      <c r="A720" s="6">
        <v>9</v>
      </c>
      <c r="B720" s="41" t="str">
        <f>VLOOKUP(Ruimtestaat[[#This Row],[Code]],Locaties[[Code]:[Locatie]],2,FALSE)</f>
        <v>De Joost</v>
      </c>
      <c r="C720" s="41" t="str">
        <f>VLOOKUP(Ruimtestaat[[#This Row],[Code]],Locaties[#All],3,FALSE)</f>
        <v>Joost de Jongestraat 45</v>
      </c>
      <c r="D720" s="41" t="str">
        <f>VLOOKUP(Ruimtestaat[[#This Row],[Code]],Locaties[#All],4,FALSE)</f>
        <v>Leerdam</v>
      </c>
      <c r="E720" s="42"/>
      <c r="F720" s="6" t="s">
        <v>121</v>
      </c>
      <c r="G720" s="126">
        <v>5</v>
      </c>
      <c r="H720" s="42" t="s">
        <v>342</v>
      </c>
      <c r="I720" s="6">
        <v>2</v>
      </c>
      <c r="J720" s="42" t="str">
        <f>VLOOKUP(Ruimtestaat[[#This Row],[Ruimte code]],Ruimtegroepen[[#All],[Code]:[Ruimte omschrijving]],2,FALSE)</f>
        <v>Kantoren</v>
      </c>
      <c r="K720" s="6" t="s">
        <v>18</v>
      </c>
      <c r="L720" s="6" t="s">
        <v>124</v>
      </c>
      <c r="M720" s="124">
        <v>11</v>
      </c>
      <c r="N720" s="125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  <c r="BO720" s="4"/>
      <c r="BP720" s="4"/>
      <c r="BQ720" s="4"/>
      <c r="BR720" s="4"/>
      <c r="BS720" s="4"/>
      <c r="BT720" s="4"/>
      <c r="BU720" s="4"/>
      <c r="BV720" s="4"/>
      <c r="BW720" s="4"/>
      <c r="BX720" s="4"/>
      <c r="BY720" s="4"/>
      <c r="BZ720" s="4"/>
      <c r="CA720" s="4"/>
      <c r="CB720" s="4"/>
      <c r="CC720" s="4"/>
      <c r="CD720" s="4"/>
      <c r="CE720" s="4"/>
      <c r="CF720" s="4"/>
      <c r="CG720" s="4"/>
      <c r="CH720" s="4"/>
      <c r="CI720" s="4"/>
      <c r="CJ720" s="4"/>
      <c r="CK720" s="4"/>
      <c r="CL720" s="4"/>
      <c r="CM720" s="4"/>
      <c r="CN720" s="4"/>
      <c r="CO720" s="4"/>
      <c r="CP720" s="4"/>
      <c r="CQ720" s="4"/>
      <c r="CR720" s="4"/>
      <c r="CS720" s="4"/>
      <c r="CT720" s="4"/>
      <c r="CU720" s="4"/>
      <c r="CV720" s="4"/>
      <c r="CW720" s="4"/>
      <c r="CX720" s="4"/>
      <c r="CY720" s="4"/>
      <c r="CZ720" s="4"/>
      <c r="DA720" s="4"/>
      <c r="DB720" s="4"/>
      <c r="DC720" s="4"/>
      <c r="DD720" s="4"/>
      <c r="DE720" s="4"/>
      <c r="DF720" s="4"/>
      <c r="DG720" s="4"/>
      <c r="DH720" s="4"/>
      <c r="DI720" s="4"/>
      <c r="DJ720" s="4"/>
      <c r="DK720" s="4"/>
      <c r="DL720" s="4"/>
      <c r="DM720" s="4"/>
      <c r="DN720" s="4"/>
      <c r="DO720" s="4"/>
      <c r="DP720" s="4"/>
      <c r="DQ720" s="4"/>
      <c r="DR720" s="4"/>
      <c r="DS720" s="4"/>
      <c r="DT720" s="4"/>
      <c r="DU720" s="4"/>
      <c r="DV720" s="4"/>
      <c r="DW720" s="4"/>
      <c r="DX720" s="4"/>
      <c r="DY720" s="4"/>
      <c r="DZ720" s="4"/>
      <c r="EA720" s="4"/>
      <c r="EB720" s="4"/>
      <c r="EC720" s="4"/>
      <c r="ED720" s="4"/>
      <c r="EE720" s="4"/>
      <c r="EF720" s="4"/>
      <c r="EG720" s="4"/>
      <c r="EH720" s="4"/>
      <c r="EI720" s="4"/>
      <c r="EJ720" s="4"/>
      <c r="EK720" s="4"/>
      <c r="EL720" s="4"/>
      <c r="EM720" s="4"/>
      <c r="EN720" s="4"/>
      <c r="EO720" s="4"/>
      <c r="EP720" s="4"/>
      <c r="EQ720" s="4"/>
      <c r="ER720" s="4"/>
      <c r="ES720" s="4"/>
      <c r="ET720" s="4"/>
      <c r="EU720" s="4"/>
      <c r="EV720" s="4"/>
      <c r="EW720" s="4"/>
      <c r="EX720" s="4"/>
      <c r="EY720" s="4"/>
      <c r="EZ720" s="4"/>
      <c r="FA720" s="4"/>
      <c r="FB720" s="4"/>
      <c r="FC720" s="4"/>
    </row>
    <row r="721" spans="1:159" ht="15" customHeight="1">
      <c r="A721" s="6">
        <v>9</v>
      </c>
      <c r="B721" s="41" t="str">
        <f>VLOOKUP(Ruimtestaat[[#This Row],[Code]],Locaties[[Code]:[Locatie]],2,FALSE)</f>
        <v>De Joost</v>
      </c>
      <c r="C721" s="41" t="str">
        <f>VLOOKUP(Ruimtestaat[[#This Row],[Code]],Locaties[#All],3,FALSE)</f>
        <v>Joost de Jongestraat 45</v>
      </c>
      <c r="D721" s="41" t="str">
        <f>VLOOKUP(Ruimtestaat[[#This Row],[Code]],Locaties[#All],4,FALSE)</f>
        <v>Leerdam</v>
      </c>
      <c r="E721" s="42"/>
      <c r="F721" s="6" t="s">
        <v>121</v>
      </c>
      <c r="G721" s="126">
        <v>6</v>
      </c>
      <c r="H721" s="42" t="s">
        <v>157</v>
      </c>
      <c r="I721" s="6">
        <v>3</v>
      </c>
      <c r="J721" s="42" t="str">
        <f>VLOOKUP(Ruimtestaat[[#This Row],[Ruimte code]],Ruimtegroepen[[#All],[Code]:[Ruimte omschrijving]],2,FALSE)</f>
        <v>Reproruimte</v>
      </c>
      <c r="K721" s="6" t="s">
        <v>18</v>
      </c>
      <c r="L721" s="6" t="s">
        <v>124</v>
      </c>
      <c r="M721" s="124">
        <v>18</v>
      </c>
      <c r="N721" s="125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  <c r="BO721" s="4"/>
      <c r="BP721" s="4"/>
      <c r="BQ721" s="4"/>
      <c r="BR721" s="4"/>
      <c r="BS721" s="4"/>
      <c r="BT721" s="4"/>
      <c r="BU721" s="4"/>
      <c r="BV721" s="4"/>
      <c r="BW721" s="4"/>
      <c r="BX721" s="4"/>
      <c r="BY721" s="4"/>
      <c r="BZ721" s="4"/>
      <c r="CA721" s="4"/>
      <c r="CB721" s="4"/>
      <c r="CC721" s="4"/>
      <c r="CD721" s="4"/>
      <c r="CE721" s="4"/>
      <c r="CF721" s="4"/>
      <c r="CG721" s="4"/>
      <c r="CH721" s="4"/>
      <c r="CI721" s="4"/>
      <c r="CJ721" s="4"/>
      <c r="CK721" s="4"/>
      <c r="CL721" s="4"/>
      <c r="CM721" s="4"/>
      <c r="CN721" s="4"/>
      <c r="CO721" s="4"/>
      <c r="CP721" s="4"/>
      <c r="CQ721" s="4"/>
      <c r="CR721" s="4"/>
      <c r="CS721" s="4"/>
      <c r="CT721" s="4"/>
      <c r="CU721" s="4"/>
      <c r="CV721" s="4"/>
      <c r="CW721" s="4"/>
      <c r="CX721" s="4"/>
      <c r="CY721" s="4"/>
      <c r="CZ721" s="4"/>
      <c r="DA721" s="4"/>
      <c r="DB721" s="4"/>
      <c r="DC721" s="4"/>
      <c r="DD721" s="4"/>
      <c r="DE721" s="4"/>
      <c r="DF721" s="4"/>
      <c r="DG721" s="4"/>
      <c r="DH721" s="4"/>
      <c r="DI721" s="4"/>
      <c r="DJ721" s="4"/>
      <c r="DK721" s="4"/>
      <c r="DL721" s="4"/>
      <c r="DM721" s="4"/>
      <c r="DN721" s="4"/>
      <c r="DO721" s="4"/>
      <c r="DP721" s="4"/>
      <c r="DQ721" s="4"/>
      <c r="DR721" s="4"/>
      <c r="DS721" s="4"/>
      <c r="DT721" s="4"/>
      <c r="DU721" s="4"/>
      <c r="DV721" s="4"/>
      <c r="DW721" s="4"/>
      <c r="DX721" s="4"/>
      <c r="DY721" s="4"/>
      <c r="DZ721" s="4"/>
      <c r="EA721" s="4"/>
      <c r="EB721" s="4"/>
      <c r="EC721" s="4"/>
      <c r="ED721" s="4"/>
      <c r="EE721" s="4"/>
      <c r="EF721" s="4"/>
      <c r="EG721" s="4"/>
      <c r="EH721" s="4"/>
      <c r="EI721" s="4"/>
      <c r="EJ721" s="4"/>
      <c r="EK721" s="4"/>
      <c r="EL721" s="4"/>
      <c r="EM721" s="4"/>
      <c r="EN721" s="4"/>
      <c r="EO721" s="4"/>
      <c r="EP721" s="4"/>
      <c r="EQ721" s="4"/>
      <c r="ER721" s="4"/>
      <c r="ES721" s="4"/>
      <c r="ET721" s="4"/>
      <c r="EU721" s="4"/>
      <c r="EV721" s="4"/>
      <c r="EW721" s="4"/>
      <c r="EX721" s="4"/>
      <c r="EY721" s="4"/>
      <c r="EZ721" s="4"/>
      <c r="FA721" s="4"/>
      <c r="FB721" s="4"/>
      <c r="FC721" s="4"/>
    </row>
    <row r="722" spans="1:159" ht="15" customHeight="1">
      <c r="A722" s="6">
        <v>9</v>
      </c>
      <c r="B722" s="41" t="str">
        <f>VLOOKUP(Ruimtestaat[[#This Row],[Code]],Locaties[[Code]:[Locatie]],2,FALSE)</f>
        <v>De Joost</v>
      </c>
      <c r="C722" s="41" t="str">
        <f>VLOOKUP(Ruimtestaat[[#This Row],[Code]],Locaties[#All],3,FALSE)</f>
        <v>Joost de Jongestraat 45</v>
      </c>
      <c r="D722" s="41" t="str">
        <f>VLOOKUP(Ruimtestaat[[#This Row],[Code]],Locaties[#All],4,FALSE)</f>
        <v>Leerdam</v>
      </c>
      <c r="E722" s="42"/>
      <c r="F722" s="6" t="s">
        <v>121</v>
      </c>
      <c r="G722" s="126" t="s">
        <v>361</v>
      </c>
      <c r="H722" s="42" t="s">
        <v>200</v>
      </c>
      <c r="I722" s="6">
        <v>11</v>
      </c>
      <c r="J722" s="42" t="str">
        <f>VLOOKUP(Ruimtestaat[[#This Row],[Ruimte code]],Ruimtegroepen[[#All],[Code]:[Ruimte omschrijving]],2,FALSE)</f>
        <v>Garderobes</v>
      </c>
      <c r="K722" s="6" t="s">
        <v>18</v>
      </c>
      <c r="L722" s="6" t="s">
        <v>124</v>
      </c>
      <c r="M722" s="124">
        <v>31</v>
      </c>
      <c r="N722" s="125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  <c r="BO722" s="4"/>
      <c r="BP722" s="4"/>
      <c r="BQ722" s="4"/>
      <c r="BR722" s="4"/>
      <c r="BS722" s="4"/>
      <c r="BT722" s="4"/>
      <c r="BU722" s="4"/>
      <c r="BV722" s="4"/>
      <c r="BW722" s="4"/>
      <c r="BX722" s="4"/>
      <c r="BY722" s="4"/>
      <c r="BZ722" s="4"/>
      <c r="CA722" s="4"/>
      <c r="CB722" s="4"/>
      <c r="CC722" s="4"/>
      <c r="CD722" s="4"/>
      <c r="CE722" s="4"/>
      <c r="CF722" s="4"/>
      <c r="CG722" s="4"/>
      <c r="CH722" s="4"/>
      <c r="CI722" s="4"/>
      <c r="CJ722" s="4"/>
      <c r="CK722" s="4"/>
      <c r="CL722" s="4"/>
      <c r="CM722" s="4"/>
      <c r="CN722" s="4"/>
      <c r="CO722" s="4"/>
      <c r="CP722" s="4"/>
      <c r="CQ722" s="4"/>
      <c r="CR722" s="4"/>
      <c r="CS722" s="4"/>
      <c r="CT722" s="4"/>
      <c r="CU722" s="4"/>
      <c r="CV722" s="4"/>
      <c r="CW722" s="4"/>
      <c r="CX722" s="4"/>
      <c r="CY722" s="4"/>
      <c r="CZ722" s="4"/>
      <c r="DA722" s="4"/>
      <c r="DB722" s="4"/>
      <c r="DC722" s="4"/>
      <c r="DD722" s="4"/>
      <c r="DE722" s="4"/>
      <c r="DF722" s="4"/>
      <c r="DG722" s="4"/>
      <c r="DH722" s="4"/>
      <c r="DI722" s="4"/>
      <c r="DJ722" s="4"/>
      <c r="DK722" s="4"/>
      <c r="DL722" s="4"/>
      <c r="DM722" s="4"/>
      <c r="DN722" s="4"/>
      <c r="DO722" s="4"/>
      <c r="DP722" s="4"/>
      <c r="DQ722" s="4"/>
      <c r="DR722" s="4"/>
      <c r="DS722" s="4"/>
      <c r="DT722" s="4"/>
      <c r="DU722" s="4"/>
      <c r="DV722" s="4"/>
      <c r="DW722" s="4"/>
      <c r="DX722" s="4"/>
      <c r="DY722" s="4"/>
      <c r="DZ722" s="4"/>
      <c r="EA722" s="4"/>
      <c r="EB722" s="4"/>
      <c r="EC722" s="4"/>
      <c r="ED722" s="4"/>
      <c r="EE722" s="4"/>
      <c r="EF722" s="4"/>
      <c r="EG722" s="4"/>
      <c r="EH722" s="4"/>
      <c r="EI722" s="4"/>
      <c r="EJ722" s="4"/>
      <c r="EK722" s="4"/>
      <c r="EL722" s="4"/>
      <c r="EM722" s="4"/>
      <c r="EN722" s="4"/>
      <c r="EO722" s="4"/>
      <c r="EP722" s="4"/>
      <c r="EQ722" s="4"/>
      <c r="ER722" s="4"/>
      <c r="ES722" s="4"/>
      <c r="ET722" s="4"/>
      <c r="EU722" s="4"/>
      <c r="EV722" s="4"/>
      <c r="EW722" s="4"/>
      <c r="EX722" s="4"/>
      <c r="EY722" s="4"/>
      <c r="EZ722" s="4"/>
      <c r="FA722" s="4"/>
      <c r="FB722" s="4"/>
      <c r="FC722" s="4"/>
    </row>
    <row r="723" spans="1:159" ht="15" customHeight="1">
      <c r="A723" s="6">
        <v>9</v>
      </c>
      <c r="B723" s="41" t="str">
        <f>VLOOKUP(Ruimtestaat[[#This Row],[Code]],Locaties[[Code]:[Locatie]],2,FALSE)</f>
        <v>De Joost</v>
      </c>
      <c r="C723" s="41" t="str">
        <f>VLOOKUP(Ruimtestaat[[#This Row],[Code]],Locaties[#All],3,FALSE)</f>
        <v>Joost de Jongestraat 45</v>
      </c>
      <c r="D723" s="41" t="str">
        <f>VLOOKUP(Ruimtestaat[[#This Row],[Code]],Locaties[#All],4,FALSE)</f>
        <v>Leerdam</v>
      </c>
      <c r="E723" s="42"/>
      <c r="F723" s="6" t="s">
        <v>121</v>
      </c>
      <c r="G723" s="126" t="s">
        <v>362</v>
      </c>
      <c r="H723" s="42" t="s">
        <v>200</v>
      </c>
      <c r="I723" s="6">
        <v>11</v>
      </c>
      <c r="J723" s="42" t="str">
        <f>VLOOKUP(Ruimtestaat[[#This Row],[Ruimte code]],Ruimtegroepen[[#All],[Code]:[Ruimte omschrijving]],2,FALSE)</f>
        <v>Garderobes</v>
      </c>
      <c r="K723" s="6" t="s">
        <v>18</v>
      </c>
      <c r="L723" s="6" t="s">
        <v>124</v>
      </c>
      <c r="M723" s="124">
        <v>8</v>
      </c>
      <c r="N723" s="125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  <c r="BO723" s="4"/>
      <c r="BP723" s="4"/>
      <c r="BQ723" s="4"/>
      <c r="BR723" s="4"/>
      <c r="BS723" s="4"/>
      <c r="BT723" s="4"/>
      <c r="BU723" s="4"/>
      <c r="BV723" s="4"/>
      <c r="BW723" s="4"/>
      <c r="BX723" s="4"/>
      <c r="BY723" s="4"/>
      <c r="BZ723" s="4"/>
      <c r="CA723" s="4"/>
      <c r="CB723" s="4"/>
      <c r="CC723" s="4"/>
      <c r="CD723" s="4"/>
      <c r="CE723" s="4"/>
      <c r="CF723" s="4"/>
      <c r="CG723" s="4"/>
      <c r="CH723" s="4"/>
      <c r="CI723" s="4"/>
      <c r="CJ723" s="4"/>
      <c r="CK723" s="4"/>
      <c r="CL723" s="4"/>
      <c r="CM723" s="4"/>
      <c r="CN723" s="4"/>
      <c r="CO723" s="4"/>
      <c r="CP723" s="4"/>
      <c r="CQ723" s="4"/>
      <c r="CR723" s="4"/>
      <c r="CS723" s="4"/>
      <c r="CT723" s="4"/>
      <c r="CU723" s="4"/>
      <c r="CV723" s="4"/>
      <c r="CW723" s="4"/>
      <c r="CX723" s="4"/>
      <c r="CY723" s="4"/>
      <c r="CZ723" s="4"/>
      <c r="DA723" s="4"/>
      <c r="DB723" s="4"/>
      <c r="DC723" s="4"/>
      <c r="DD723" s="4"/>
      <c r="DE723" s="4"/>
      <c r="DF723" s="4"/>
      <c r="DG723" s="4"/>
      <c r="DH723" s="4"/>
      <c r="DI723" s="4"/>
      <c r="DJ723" s="4"/>
      <c r="DK723" s="4"/>
      <c r="DL723" s="4"/>
      <c r="DM723" s="4"/>
      <c r="DN723" s="4"/>
      <c r="DO723" s="4"/>
      <c r="DP723" s="4"/>
      <c r="DQ723" s="4"/>
      <c r="DR723" s="4"/>
      <c r="DS723" s="4"/>
      <c r="DT723" s="4"/>
      <c r="DU723" s="4"/>
      <c r="DV723" s="4"/>
      <c r="DW723" s="4"/>
      <c r="DX723" s="4"/>
      <c r="DY723" s="4"/>
      <c r="DZ723" s="4"/>
      <c r="EA723" s="4"/>
      <c r="EB723" s="4"/>
      <c r="EC723" s="4"/>
      <c r="ED723" s="4"/>
      <c r="EE723" s="4"/>
      <c r="EF723" s="4"/>
      <c r="EG723" s="4"/>
      <c r="EH723" s="4"/>
      <c r="EI723" s="4"/>
      <c r="EJ723" s="4"/>
      <c r="EK723" s="4"/>
      <c r="EL723" s="4"/>
      <c r="EM723" s="4"/>
      <c r="EN723" s="4"/>
      <c r="EO723" s="4"/>
      <c r="EP723" s="4"/>
      <c r="EQ723" s="4"/>
      <c r="ER723" s="4"/>
      <c r="ES723" s="4"/>
      <c r="ET723" s="4"/>
      <c r="EU723" s="4"/>
      <c r="EV723" s="4"/>
      <c r="EW723" s="4"/>
      <c r="EX723" s="4"/>
      <c r="EY723" s="4"/>
      <c r="EZ723" s="4"/>
      <c r="FA723" s="4"/>
      <c r="FB723" s="4"/>
      <c r="FC723" s="4"/>
    </row>
    <row r="724" spans="1:159" ht="15" customHeight="1">
      <c r="A724" s="6">
        <v>9</v>
      </c>
      <c r="B724" s="41" t="str">
        <f>VLOOKUP(Ruimtestaat[[#This Row],[Code]],Locaties[[Code]:[Locatie]],2,FALSE)</f>
        <v>De Joost</v>
      </c>
      <c r="C724" s="41" t="str">
        <f>VLOOKUP(Ruimtestaat[[#This Row],[Code]],Locaties[#All],3,FALSE)</f>
        <v>Joost de Jongestraat 45</v>
      </c>
      <c r="D724" s="41" t="str">
        <f>VLOOKUP(Ruimtestaat[[#This Row],[Code]],Locaties[#All],4,FALSE)</f>
        <v>Leerdam</v>
      </c>
      <c r="E724" s="42"/>
      <c r="F724" s="6" t="s">
        <v>121</v>
      </c>
      <c r="G724" s="126">
        <v>8</v>
      </c>
      <c r="H724" s="42" t="s">
        <v>233</v>
      </c>
      <c r="I724" s="6">
        <v>6</v>
      </c>
      <c r="J724" s="42" t="str">
        <f>VLOOKUP(Ruimtestaat[[#This Row],[Ruimte code]],Ruimtegroepen[[#All],[Code]:[Ruimte omschrijving]],2,FALSE)</f>
        <v>Gangen/hallen</v>
      </c>
      <c r="K724" s="6" t="s">
        <v>18</v>
      </c>
      <c r="L724" s="6" t="s">
        <v>124</v>
      </c>
      <c r="M724" s="124">
        <v>23</v>
      </c>
      <c r="N724" s="125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  <c r="BO724" s="4"/>
      <c r="BP724" s="4"/>
      <c r="BQ724" s="4"/>
      <c r="BR724" s="4"/>
      <c r="BS724" s="4"/>
      <c r="BT724" s="4"/>
      <c r="BU724" s="4"/>
      <c r="BV724" s="4"/>
      <c r="BW724" s="4"/>
      <c r="BX724" s="4"/>
      <c r="BY724" s="4"/>
      <c r="BZ724" s="4"/>
      <c r="CA724" s="4"/>
      <c r="CB724" s="4"/>
      <c r="CC724" s="4"/>
      <c r="CD724" s="4"/>
      <c r="CE724" s="4"/>
      <c r="CF724" s="4"/>
      <c r="CG724" s="4"/>
      <c r="CH724" s="4"/>
      <c r="CI724" s="4"/>
      <c r="CJ724" s="4"/>
      <c r="CK724" s="4"/>
      <c r="CL724" s="4"/>
      <c r="CM724" s="4"/>
      <c r="CN724" s="4"/>
      <c r="CO724" s="4"/>
      <c r="CP724" s="4"/>
      <c r="CQ724" s="4"/>
      <c r="CR724" s="4"/>
      <c r="CS724" s="4"/>
      <c r="CT724" s="4"/>
      <c r="CU724" s="4"/>
      <c r="CV724" s="4"/>
      <c r="CW724" s="4"/>
      <c r="CX724" s="4"/>
      <c r="CY724" s="4"/>
      <c r="CZ724" s="4"/>
      <c r="DA724" s="4"/>
      <c r="DB724" s="4"/>
      <c r="DC724" s="4"/>
      <c r="DD724" s="4"/>
      <c r="DE724" s="4"/>
      <c r="DF724" s="4"/>
      <c r="DG724" s="4"/>
      <c r="DH724" s="4"/>
      <c r="DI724" s="4"/>
      <c r="DJ724" s="4"/>
      <c r="DK724" s="4"/>
      <c r="DL724" s="4"/>
      <c r="DM724" s="4"/>
      <c r="DN724" s="4"/>
      <c r="DO724" s="4"/>
      <c r="DP724" s="4"/>
      <c r="DQ724" s="4"/>
      <c r="DR724" s="4"/>
      <c r="DS724" s="4"/>
      <c r="DT724" s="4"/>
      <c r="DU724" s="4"/>
      <c r="DV724" s="4"/>
      <c r="DW724" s="4"/>
      <c r="DX724" s="4"/>
      <c r="DY724" s="4"/>
      <c r="DZ724" s="4"/>
      <c r="EA724" s="4"/>
      <c r="EB724" s="4"/>
      <c r="EC724" s="4"/>
      <c r="ED724" s="4"/>
      <c r="EE724" s="4"/>
      <c r="EF724" s="4"/>
      <c r="EG724" s="4"/>
      <c r="EH724" s="4"/>
      <c r="EI724" s="4"/>
      <c r="EJ724" s="4"/>
      <c r="EK724" s="4"/>
      <c r="EL724" s="4"/>
      <c r="EM724" s="4"/>
      <c r="EN724" s="4"/>
      <c r="EO724" s="4"/>
      <c r="EP724" s="4"/>
      <c r="EQ724" s="4"/>
      <c r="ER724" s="4"/>
      <c r="ES724" s="4"/>
      <c r="ET724" s="4"/>
      <c r="EU724" s="4"/>
      <c r="EV724" s="4"/>
      <c r="EW724" s="4"/>
      <c r="EX724" s="4"/>
      <c r="EY724" s="4"/>
      <c r="EZ724" s="4"/>
      <c r="FA724" s="4"/>
      <c r="FB724" s="4"/>
      <c r="FC724" s="4"/>
    </row>
    <row r="725" spans="1:159" ht="15" customHeight="1">
      <c r="A725" s="6">
        <v>9</v>
      </c>
      <c r="B725" s="41" t="str">
        <f>VLOOKUP(Ruimtestaat[[#This Row],[Code]],Locaties[[Code]:[Locatie]],2,FALSE)</f>
        <v>De Joost</v>
      </c>
      <c r="C725" s="41" t="str">
        <f>VLOOKUP(Ruimtestaat[[#This Row],[Code]],Locaties[#All],3,FALSE)</f>
        <v>Joost de Jongestraat 45</v>
      </c>
      <c r="D725" s="41" t="str">
        <f>VLOOKUP(Ruimtestaat[[#This Row],[Code]],Locaties[#All],4,FALSE)</f>
        <v>Leerdam</v>
      </c>
      <c r="E725" s="42"/>
      <c r="F725" s="6" t="s">
        <v>121</v>
      </c>
      <c r="G725" s="126">
        <v>9</v>
      </c>
      <c r="H725" s="42" t="s">
        <v>350</v>
      </c>
      <c r="I725" s="6">
        <v>2</v>
      </c>
      <c r="J725" s="42" t="str">
        <f>VLOOKUP(Ruimtestaat[[#This Row],[Ruimte code]],Ruimtegroepen[[#All],[Code]:[Ruimte omschrijving]],2,FALSE)</f>
        <v>Kantoren</v>
      </c>
      <c r="K725" s="6" t="s">
        <v>20</v>
      </c>
      <c r="L725" s="6" t="s">
        <v>29</v>
      </c>
      <c r="M725" s="124">
        <v>18</v>
      </c>
      <c r="N725" s="125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  <c r="BO725" s="4"/>
      <c r="BP725" s="4"/>
      <c r="BQ725" s="4"/>
      <c r="BR725" s="4"/>
      <c r="BS725" s="4"/>
      <c r="BT725" s="4"/>
      <c r="BU725" s="4"/>
      <c r="BV725" s="4"/>
      <c r="BW725" s="4"/>
      <c r="BX725" s="4"/>
      <c r="BY725" s="4"/>
      <c r="BZ725" s="4"/>
      <c r="CA725" s="4"/>
      <c r="CB725" s="4"/>
      <c r="CC725" s="4"/>
      <c r="CD725" s="4"/>
      <c r="CE725" s="4"/>
      <c r="CF725" s="4"/>
      <c r="CG725" s="4"/>
      <c r="CH725" s="4"/>
      <c r="CI725" s="4"/>
      <c r="CJ725" s="4"/>
      <c r="CK725" s="4"/>
      <c r="CL725" s="4"/>
      <c r="CM725" s="4"/>
      <c r="CN725" s="4"/>
      <c r="CO725" s="4"/>
      <c r="CP725" s="4"/>
      <c r="CQ725" s="4"/>
      <c r="CR725" s="4"/>
      <c r="CS725" s="4"/>
      <c r="CT725" s="4"/>
      <c r="CU725" s="4"/>
      <c r="CV725" s="4"/>
      <c r="CW725" s="4"/>
      <c r="CX725" s="4"/>
      <c r="CY725" s="4"/>
      <c r="CZ725" s="4"/>
      <c r="DA725" s="4"/>
      <c r="DB725" s="4"/>
      <c r="DC725" s="4"/>
      <c r="DD725" s="4"/>
      <c r="DE725" s="4"/>
      <c r="DF725" s="4"/>
      <c r="DG725" s="4"/>
      <c r="DH725" s="4"/>
      <c r="DI725" s="4"/>
      <c r="DJ725" s="4"/>
      <c r="DK725" s="4"/>
      <c r="DL725" s="4"/>
      <c r="DM725" s="4"/>
      <c r="DN725" s="4"/>
      <c r="DO725" s="4"/>
      <c r="DP725" s="4"/>
      <c r="DQ725" s="4"/>
      <c r="DR725" s="4"/>
      <c r="DS725" s="4"/>
      <c r="DT725" s="4"/>
      <c r="DU725" s="4"/>
      <c r="DV725" s="4"/>
      <c r="DW725" s="4"/>
      <c r="DX725" s="4"/>
      <c r="DY725" s="4"/>
      <c r="DZ725" s="4"/>
      <c r="EA725" s="4"/>
      <c r="EB725" s="4"/>
      <c r="EC725" s="4"/>
      <c r="ED725" s="4"/>
      <c r="EE725" s="4"/>
      <c r="EF725" s="4"/>
      <c r="EG725" s="4"/>
      <c r="EH725" s="4"/>
      <c r="EI725" s="4"/>
      <c r="EJ725" s="4"/>
      <c r="EK725" s="4"/>
      <c r="EL725" s="4"/>
      <c r="EM725" s="4"/>
      <c r="EN725" s="4"/>
      <c r="EO725" s="4"/>
      <c r="EP725" s="4"/>
      <c r="EQ725" s="4"/>
      <c r="ER725" s="4"/>
      <c r="ES725" s="4"/>
      <c r="ET725" s="4"/>
      <c r="EU725" s="4"/>
      <c r="EV725" s="4"/>
      <c r="EW725" s="4"/>
      <c r="EX725" s="4"/>
      <c r="EY725" s="4"/>
      <c r="EZ725" s="4"/>
      <c r="FA725" s="4"/>
      <c r="FB725" s="4"/>
      <c r="FC725" s="4"/>
    </row>
    <row r="726" spans="1:159" ht="15" customHeight="1">
      <c r="A726" s="6">
        <v>9</v>
      </c>
      <c r="B726" s="41" t="str">
        <f>VLOOKUP(Ruimtestaat[[#This Row],[Code]],Locaties[[Code]:[Locatie]],2,FALSE)</f>
        <v>De Joost</v>
      </c>
      <c r="C726" s="41" t="str">
        <f>VLOOKUP(Ruimtestaat[[#This Row],[Code]],Locaties[#All],3,FALSE)</f>
        <v>Joost de Jongestraat 45</v>
      </c>
      <c r="D726" s="41" t="str">
        <f>VLOOKUP(Ruimtestaat[[#This Row],[Code]],Locaties[#All],4,FALSE)</f>
        <v>Leerdam</v>
      </c>
      <c r="E726" s="42"/>
      <c r="F726" s="6" t="s">
        <v>121</v>
      </c>
      <c r="G726" s="126">
        <v>10</v>
      </c>
      <c r="H726" s="42" t="s">
        <v>348</v>
      </c>
      <c r="I726" s="6">
        <v>2</v>
      </c>
      <c r="J726" s="42" t="str">
        <f>VLOOKUP(Ruimtestaat[[#This Row],[Ruimte code]],Ruimtegroepen[[#All],[Code]:[Ruimte omschrijving]],2,FALSE)</f>
        <v>Kantoren</v>
      </c>
      <c r="K726" s="6" t="s">
        <v>20</v>
      </c>
      <c r="L726" s="6" t="s">
        <v>29</v>
      </c>
      <c r="M726" s="124">
        <v>25</v>
      </c>
      <c r="N726" s="125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  <c r="BO726" s="4"/>
      <c r="BP726" s="4"/>
      <c r="BQ726" s="4"/>
      <c r="BR726" s="4"/>
      <c r="BS726" s="4"/>
      <c r="BT726" s="4"/>
      <c r="BU726" s="4"/>
      <c r="BV726" s="4"/>
      <c r="BW726" s="4"/>
      <c r="BX726" s="4"/>
      <c r="BY726" s="4"/>
      <c r="BZ726" s="4"/>
      <c r="CA726" s="4"/>
      <c r="CB726" s="4"/>
      <c r="CC726" s="4"/>
      <c r="CD726" s="4"/>
      <c r="CE726" s="4"/>
      <c r="CF726" s="4"/>
      <c r="CG726" s="4"/>
      <c r="CH726" s="4"/>
      <c r="CI726" s="4"/>
      <c r="CJ726" s="4"/>
      <c r="CK726" s="4"/>
      <c r="CL726" s="4"/>
      <c r="CM726" s="4"/>
      <c r="CN726" s="4"/>
      <c r="CO726" s="4"/>
      <c r="CP726" s="4"/>
      <c r="CQ726" s="4"/>
      <c r="CR726" s="4"/>
      <c r="CS726" s="4"/>
      <c r="CT726" s="4"/>
      <c r="CU726" s="4"/>
      <c r="CV726" s="4"/>
      <c r="CW726" s="4"/>
      <c r="CX726" s="4"/>
      <c r="CY726" s="4"/>
      <c r="CZ726" s="4"/>
      <c r="DA726" s="4"/>
      <c r="DB726" s="4"/>
      <c r="DC726" s="4"/>
      <c r="DD726" s="4"/>
      <c r="DE726" s="4"/>
      <c r="DF726" s="4"/>
      <c r="DG726" s="4"/>
      <c r="DH726" s="4"/>
      <c r="DI726" s="4"/>
      <c r="DJ726" s="4"/>
      <c r="DK726" s="4"/>
      <c r="DL726" s="4"/>
      <c r="DM726" s="4"/>
      <c r="DN726" s="4"/>
      <c r="DO726" s="4"/>
      <c r="DP726" s="4"/>
      <c r="DQ726" s="4"/>
      <c r="DR726" s="4"/>
      <c r="DS726" s="4"/>
      <c r="DT726" s="4"/>
      <c r="DU726" s="4"/>
      <c r="DV726" s="4"/>
      <c r="DW726" s="4"/>
      <c r="DX726" s="4"/>
      <c r="DY726" s="4"/>
      <c r="DZ726" s="4"/>
      <c r="EA726" s="4"/>
      <c r="EB726" s="4"/>
      <c r="EC726" s="4"/>
      <c r="ED726" s="4"/>
      <c r="EE726" s="4"/>
      <c r="EF726" s="4"/>
      <c r="EG726" s="4"/>
      <c r="EH726" s="4"/>
      <c r="EI726" s="4"/>
      <c r="EJ726" s="4"/>
      <c r="EK726" s="4"/>
      <c r="EL726" s="4"/>
      <c r="EM726" s="4"/>
      <c r="EN726" s="4"/>
      <c r="EO726" s="4"/>
      <c r="EP726" s="4"/>
      <c r="EQ726" s="4"/>
      <c r="ER726" s="4"/>
      <c r="ES726" s="4"/>
      <c r="ET726" s="4"/>
      <c r="EU726" s="4"/>
      <c r="EV726" s="4"/>
      <c r="EW726" s="4"/>
      <c r="EX726" s="4"/>
      <c r="EY726" s="4"/>
      <c r="EZ726" s="4"/>
      <c r="FA726" s="4"/>
      <c r="FB726" s="4"/>
      <c r="FC726" s="4"/>
    </row>
    <row r="727" spans="1:159" ht="15" customHeight="1">
      <c r="A727" s="6">
        <v>9</v>
      </c>
      <c r="B727" s="41" t="str">
        <f>VLOOKUP(Ruimtestaat[[#This Row],[Code]],Locaties[[Code]:[Locatie]],2,FALSE)</f>
        <v>De Joost</v>
      </c>
      <c r="C727" s="41" t="str">
        <f>VLOOKUP(Ruimtestaat[[#This Row],[Code]],Locaties[#All],3,FALSE)</f>
        <v>Joost de Jongestraat 45</v>
      </c>
      <c r="D727" s="41" t="str">
        <f>VLOOKUP(Ruimtestaat[[#This Row],[Code]],Locaties[#All],4,FALSE)</f>
        <v>Leerdam</v>
      </c>
      <c r="E727" s="42"/>
      <c r="F727" s="6" t="s">
        <v>121</v>
      </c>
      <c r="G727" s="126">
        <v>11</v>
      </c>
      <c r="H727" s="42" t="s">
        <v>294</v>
      </c>
      <c r="I727" s="6">
        <v>5</v>
      </c>
      <c r="J727" s="42" t="str">
        <f>VLOOKUP(Ruimtestaat[[#This Row],[Ruimte code]],Ruimtegroepen[[#All],[Code]:[Ruimte omschrijving]],2,FALSE)</f>
        <v>Sanitair</v>
      </c>
      <c r="K727" s="6" t="s">
        <v>19</v>
      </c>
      <c r="L727" s="6" t="s">
        <v>225</v>
      </c>
      <c r="M727" s="124">
        <v>2</v>
      </c>
      <c r="N727" s="125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  <c r="BO727" s="4"/>
      <c r="BP727" s="4"/>
      <c r="BQ727" s="4"/>
      <c r="BR727" s="4"/>
      <c r="BS727" s="4"/>
      <c r="BT727" s="4"/>
      <c r="BU727" s="4"/>
      <c r="BV727" s="4"/>
      <c r="BW727" s="4"/>
      <c r="BX727" s="4"/>
      <c r="BY727" s="4"/>
      <c r="BZ727" s="4"/>
      <c r="CA727" s="4"/>
      <c r="CB727" s="4"/>
      <c r="CC727" s="4"/>
      <c r="CD727" s="4"/>
      <c r="CE727" s="4"/>
      <c r="CF727" s="4"/>
      <c r="CG727" s="4"/>
      <c r="CH727" s="4"/>
      <c r="CI727" s="4"/>
      <c r="CJ727" s="4"/>
      <c r="CK727" s="4"/>
      <c r="CL727" s="4"/>
      <c r="CM727" s="4"/>
      <c r="CN727" s="4"/>
      <c r="CO727" s="4"/>
      <c r="CP727" s="4"/>
      <c r="CQ727" s="4"/>
      <c r="CR727" s="4"/>
      <c r="CS727" s="4"/>
      <c r="CT727" s="4"/>
      <c r="CU727" s="4"/>
      <c r="CV727" s="4"/>
      <c r="CW727" s="4"/>
      <c r="CX727" s="4"/>
      <c r="CY727" s="4"/>
      <c r="CZ727" s="4"/>
      <c r="DA727" s="4"/>
      <c r="DB727" s="4"/>
      <c r="DC727" s="4"/>
      <c r="DD727" s="4"/>
      <c r="DE727" s="4"/>
      <c r="DF727" s="4"/>
      <c r="DG727" s="4"/>
      <c r="DH727" s="4"/>
      <c r="DI727" s="4"/>
      <c r="DJ727" s="4"/>
      <c r="DK727" s="4"/>
      <c r="DL727" s="4"/>
      <c r="DM727" s="4"/>
      <c r="DN727" s="4"/>
      <c r="DO727" s="4"/>
      <c r="DP727" s="4"/>
      <c r="DQ727" s="4"/>
      <c r="DR727" s="4"/>
      <c r="DS727" s="4"/>
      <c r="DT727" s="4"/>
      <c r="DU727" s="4"/>
      <c r="DV727" s="4"/>
      <c r="DW727" s="4"/>
      <c r="DX727" s="4"/>
      <c r="DY727" s="4"/>
      <c r="DZ727" s="4"/>
      <c r="EA727" s="4"/>
      <c r="EB727" s="4"/>
      <c r="EC727" s="4"/>
      <c r="ED727" s="4"/>
      <c r="EE727" s="4"/>
      <c r="EF727" s="4"/>
      <c r="EG727" s="4"/>
      <c r="EH727" s="4"/>
      <c r="EI727" s="4"/>
      <c r="EJ727" s="4"/>
      <c r="EK727" s="4"/>
      <c r="EL727" s="4"/>
      <c r="EM727" s="4"/>
      <c r="EN727" s="4"/>
      <c r="EO727" s="4"/>
      <c r="EP727" s="4"/>
      <c r="EQ727" s="4"/>
      <c r="ER727" s="4"/>
      <c r="ES727" s="4"/>
      <c r="ET727" s="4"/>
      <c r="EU727" s="4"/>
      <c r="EV727" s="4"/>
      <c r="EW727" s="4"/>
      <c r="EX727" s="4"/>
      <c r="EY727" s="4"/>
      <c r="EZ727" s="4"/>
      <c r="FA727" s="4"/>
      <c r="FB727" s="4"/>
      <c r="FC727" s="4"/>
    </row>
    <row r="728" spans="1:159" ht="15" customHeight="1">
      <c r="A728" s="6">
        <v>9</v>
      </c>
      <c r="B728" s="41" t="str">
        <f>VLOOKUP(Ruimtestaat[[#This Row],[Code]],Locaties[[Code]:[Locatie]],2,FALSE)</f>
        <v>De Joost</v>
      </c>
      <c r="C728" s="41" t="str">
        <f>VLOOKUP(Ruimtestaat[[#This Row],[Code]],Locaties[#All],3,FALSE)</f>
        <v>Joost de Jongestraat 45</v>
      </c>
      <c r="D728" s="41" t="str">
        <f>VLOOKUP(Ruimtestaat[[#This Row],[Code]],Locaties[#All],4,FALSE)</f>
        <v>Leerdam</v>
      </c>
      <c r="E728" s="42"/>
      <c r="F728" s="6" t="s">
        <v>121</v>
      </c>
      <c r="G728" s="126">
        <v>12</v>
      </c>
      <c r="H728" s="42" t="s">
        <v>294</v>
      </c>
      <c r="I728" s="6">
        <v>5</v>
      </c>
      <c r="J728" s="42" t="str">
        <f>VLOOKUP(Ruimtestaat[[#This Row],[Ruimte code]],Ruimtegroepen[[#All],[Code]:[Ruimte omschrijving]],2,FALSE)</f>
        <v>Sanitair</v>
      </c>
      <c r="K728" s="6" t="s">
        <v>19</v>
      </c>
      <c r="L728" s="6" t="s">
        <v>225</v>
      </c>
      <c r="M728" s="124">
        <v>2</v>
      </c>
      <c r="N728" s="125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  <c r="BO728" s="4"/>
      <c r="BP728" s="4"/>
      <c r="BQ728" s="4"/>
      <c r="BR728" s="4"/>
      <c r="BS728" s="4"/>
      <c r="BT728" s="4"/>
      <c r="BU728" s="4"/>
      <c r="BV728" s="4"/>
      <c r="BW728" s="4"/>
      <c r="BX728" s="4"/>
      <c r="BY728" s="4"/>
      <c r="BZ728" s="4"/>
      <c r="CA728" s="4"/>
      <c r="CB728" s="4"/>
      <c r="CC728" s="4"/>
      <c r="CD728" s="4"/>
      <c r="CE728" s="4"/>
      <c r="CF728" s="4"/>
      <c r="CG728" s="4"/>
      <c r="CH728" s="4"/>
      <c r="CI728" s="4"/>
      <c r="CJ728" s="4"/>
      <c r="CK728" s="4"/>
      <c r="CL728" s="4"/>
      <c r="CM728" s="4"/>
      <c r="CN728" s="4"/>
      <c r="CO728" s="4"/>
      <c r="CP728" s="4"/>
      <c r="CQ728" s="4"/>
      <c r="CR728" s="4"/>
      <c r="CS728" s="4"/>
      <c r="CT728" s="4"/>
      <c r="CU728" s="4"/>
      <c r="CV728" s="4"/>
      <c r="CW728" s="4"/>
      <c r="CX728" s="4"/>
      <c r="CY728" s="4"/>
      <c r="CZ728" s="4"/>
      <c r="DA728" s="4"/>
      <c r="DB728" s="4"/>
      <c r="DC728" s="4"/>
      <c r="DD728" s="4"/>
      <c r="DE728" s="4"/>
      <c r="DF728" s="4"/>
      <c r="DG728" s="4"/>
      <c r="DH728" s="4"/>
      <c r="DI728" s="4"/>
      <c r="DJ728" s="4"/>
      <c r="DK728" s="4"/>
      <c r="DL728" s="4"/>
      <c r="DM728" s="4"/>
      <c r="DN728" s="4"/>
      <c r="DO728" s="4"/>
      <c r="DP728" s="4"/>
      <c r="DQ728" s="4"/>
      <c r="DR728" s="4"/>
      <c r="DS728" s="4"/>
      <c r="DT728" s="4"/>
      <c r="DU728" s="4"/>
      <c r="DV728" s="4"/>
      <c r="DW728" s="4"/>
      <c r="DX728" s="4"/>
      <c r="DY728" s="4"/>
      <c r="DZ728" s="4"/>
      <c r="EA728" s="4"/>
      <c r="EB728" s="4"/>
      <c r="EC728" s="4"/>
      <c r="ED728" s="4"/>
      <c r="EE728" s="4"/>
      <c r="EF728" s="4"/>
      <c r="EG728" s="4"/>
      <c r="EH728" s="4"/>
      <c r="EI728" s="4"/>
      <c r="EJ728" s="4"/>
      <c r="EK728" s="4"/>
      <c r="EL728" s="4"/>
      <c r="EM728" s="4"/>
      <c r="EN728" s="4"/>
      <c r="EO728" s="4"/>
      <c r="EP728" s="4"/>
      <c r="EQ728" s="4"/>
      <c r="ER728" s="4"/>
      <c r="ES728" s="4"/>
      <c r="ET728" s="4"/>
      <c r="EU728" s="4"/>
      <c r="EV728" s="4"/>
      <c r="EW728" s="4"/>
      <c r="EX728" s="4"/>
      <c r="EY728" s="4"/>
      <c r="EZ728" s="4"/>
      <c r="FA728" s="4"/>
      <c r="FB728" s="4"/>
      <c r="FC728" s="4"/>
    </row>
    <row r="729" spans="1:159" ht="15" customHeight="1">
      <c r="A729" s="6">
        <v>9</v>
      </c>
      <c r="B729" s="41" t="str">
        <f>VLOOKUP(Ruimtestaat[[#This Row],[Code]],Locaties[[Code]:[Locatie]],2,FALSE)</f>
        <v>De Joost</v>
      </c>
      <c r="C729" s="41" t="str">
        <f>VLOOKUP(Ruimtestaat[[#This Row],[Code]],Locaties[#All],3,FALSE)</f>
        <v>Joost de Jongestraat 45</v>
      </c>
      <c r="D729" s="41" t="str">
        <f>VLOOKUP(Ruimtestaat[[#This Row],[Code]],Locaties[#All],4,FALSE)</f>
        <v>Leerdam</v>
      </c>
      <c r="E729" s="42"/>
      <c r="F729" s="6" t="s">
        <v>121</v>
      </c>
      <c r="G729" s="126">
        <v>13</v>
      </c>
      <c r="H729" s="42" t="s">
        <v>365</v>
      </c>
      <c r="I729" s="6">
        <v>7</v>
      </c>
      <c r="J729" s="42" t="str">
        <f>VLOOKUP(Ruimtestaat[[#This Row],[Ruimte code]],Ruimtegroepen[[#All],[Code]:[Ruimte omschrijving]],2,FALSE)</f>
        <v>Entree</v>
      </c>
      <c r="K729" s="6" t="s">
        <v>18</v>
      </c>
      <c r="L729" s="6" t="s">
        <v>124</v>
      </c>
      <c r="M729" s="124">
        <v>26</v>
      </c>
      <c r="N729" s="125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  <c r="BO729" s="4"/>
      <c r="BP729" s="4"/>
      <c r="BQ729" s="4"/>
      <c r="BR729" s="4"/>
      <c r="BS729" s="4"/>
      <c r="BT729" s="4"/>
      <c r="BU729" s="4"/>
      <c r="BV729" s="4"/>
      <c r="BW729" s="4"/>
      <c r="BX729" s="4"/>
      <c r="BY729" s="4"/>
      <c r="BZ729" s="4"/>
      <c r="CA729" s="4"/>
      <c r="CB729" s="4"/>
      <c r="CC729" s="4"/>
      <c r="CD729" s="4"/>
      <c r="CE729" s="4"/>
      <c r="CF729" s="4"/>
      <c r="CG729" s="4"/>
      <c r="CH729" s="4"/>
      <c r="CI729" s="4"/>
      <c r="CJ729" s="4"/>
      <c r="CK729" s="4"/>
      <c r="CL729" s="4"/>
      <c r="CM729" s="4"/>
      <c r="CN729" s="4"/>
      <c r="CO729" s="4"/>
      <c r="CP729" s="4"/>
      <c r="CQ729" s="4"/>
      <c r="CR729" s="4"/>
      <c r="CS729" s="4"/>
      <c r="CT729" s="4"/>
      <c r="CU729" s="4"/>
      <c r="CV729" s="4"/>
      <c r="CW729" s="4"/>
      <c r="CX729" s="4"/>
      <c r="CY729" s="4"/>
      <c r="CZ729" s="4"/>
      <c r="DA729" s="4"/>
      <c r="DB729" s="4"/>
      <c r="DC729" s="4"/>
      <c r="DD729" s="4"/>
      <c r="DE729" s="4"/>
      <c r="DF729" s="4"/>
      <c r="DG729" s="4"/>
      <c r="DH729" s="4"/>
      <c r="DI729" s="4"/>
      <c r="DJ729" s="4"/>
      <c r="DK729" s="4"/>
      <c r="DL729" s="4"/>
      <c r="DM729" s="4"/>
      <c r="DN729" s="4"/>
      <c r="DO729" s="4"/>
      <c r="DP729" s="4"/>
      <c r="DQ729" s="4"/>
      <c r="DR729" s="4"/>
      <c r="DS729" s="4"/>
      <c r="DT729" s="4"/>
      <c r="DU729" s="4"/>
      <c r="DV729" s="4"/>
      <c r="DW729" s="4"/>
      <c r="DX729" s="4"/>
      <c r="DY729" s="4"/>
      <c r="DZ729" s="4"/>
      <c r="EA729" s="4"/>
      <c r="EB729" s="4"/>
      <c r="EC729" s="4"/>
      <c r="ED729" s="4"/>
      <c r="EE729" s="4"/>
      <c r="EF729" s="4"/>
      <c r="EG729" s="4"/>
      <c r="EH729" s="4"/>
      <c r="EI729" s="4"/>
      <c r="EJ729" s="4"/>
      <c r="EK729" s="4"/>
      <c r="EL729" s="4"/>
      <c r="EM729" s="4"/>
      <c r="EN729" s="4"/>
      <c r="EO729" s="4"/>
      <c r="EP729" s="4"/>
      <c r="EQ729" s="4"/>
      <c r="ER729" s="4"/>
      <c r="ES729" s="4"/>
      <c r="ET729" s="4"/>
      <c r="EU729" s="4"/>
      <c r="EV729" s="4"/>
      <c r="EW729" s="4"/>
      <c r="EX729" s="4"/>
      <c r="EY729" s="4"/>
      <c r="EZ729" s="4"/>
      <c r="FA729" s="4"/>
      <c r="FB729" s="4"/>
      <c r="FC729" s="4"/>
    </row>
    <row r="730" spans="1:159" ht="15" customHeight="1">
      <c r="A730" s="6">
        <v>9</v>
      </c>
      <c r="B730" s="41" t="str">
        <f>VLOOKUP(Ruimtestaat[[#This Row],[Code]],Locaties[[Code]:[Locatie]],2,FALSE)</f>
        <v>De Joost</v>
      </c>
      <c r="C730" s="41" t="str">
        <f>VLOOKUP(Ruimtestaat[[#This Row],[Code]],Locaties[#All],3,FALSE)</f>
        <v>Joost de Jongestraat 45</v>
      </c>
      <c r="D730" s="41" t="str">
        <f>VLOOKUP(Ruimtestaat[[#This Row],[Code]],Locaties[#All],4,FALSE)</f>
        <v>Leerdam</v>
      </c>
      <c r="E730" s="42"/>
      <c r="F730" s="6" t="s">
        <v>121</v>
      </c>
      <c r="G730" s="126">
        <v>14</v>
      </c>
      <c r="H730" s="42" t="s">
        <v>366</v>
      </c>
      <c r="I730" s="6">
        <v>2</v>
      </c>
      <c r="J730" s="42" t="str">
        <f>VLOOKUP(Ruimtestaat[[#This Row],[Ruimte code]],Ruimtegroepen[[#All],[Code]:[Ruimte omschrijving]],2,FALSE)</f>
        <v>Kantoren</v>
      </c>
      <c r="K730" s="6" t="s">
        <v>20</v>
      </c>
      <c r="L730" s="6" t="s">
        <v>29</v>
      </c>
      <c r="M730" s="124">
        <v>27</v>
      </c>
      <c r="N730" s="125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  <c r="BO730" s="4"/>
      <c r="BP730" s="4"/>
      <c r="BQ730" s="4"/>
      <c r="BR730" s="4"/>
      <c r="BS730" s="4"/>
      <c r="BT730" s="4"/>
      <c r="BU730" s="4"/>
      <c r="BV730" s="4"/>
      <c r="BW730" s="4"/>
      <c r="BX730" s="4"/>
      <c r="BY730" s="4"/>
      <c r="BZ730" s="4"/>
      <c r="CA730" s="4"/>
      <c r="CB730" s="4"/>
      <c r="CC730" s="4"/>
      <c r="CD730" s="4"/>
      <c r="CE730" s="4"/>
      <c r="CF730" s="4"/>
      <c r="CG730" s="4"/>
      <c r="CH730" s="4"/>
      <c r="CI730" s="4"/>
      <c r="CJ730" s="4"/>
      <c r="CK730" s="4"/>
      <c r="CL730" s="4"/>
      <c r="CM730" s="4"/>
      <c r="CN730" s="4"/>
      <c r="CO730" s="4"/>
      <c r="CP730" s="4"/>
      <c r="CQ730" s="4"/>
      <c r="CR730" s="4"/>
      <c r="CS730" s="4"/>
      <c r="CT730" s="4"/>
      <c r="CU730" s="4"/>
      <c r="CV730" s="4"/>
      <c r="CW730" s="4"/>
      <c r="CX730" s="4"/>
      <c r="CY730" s="4"/>
      <c r="CZ730" s="4"/>
      <c r="DA730" s="4"/>
      <c r="DB730" s="4"/>
      <c r="DC730" s="4"/>
      <c r="DD730" s="4"/>
      <c r="DE730" s="4"/>
      <c r="DF730" s="4"/>
      <c r="DG730" s="4"/>
      <c r="DH730" s="4"/>
      <c r="DI730" s="4"/>
      <c r="DJ730" s="4"/>
      <c r="DK730" s="4"/>
      <c r="DL730" s="4"/>
      <c r="DM730" s="4"/>
      <c r="DN730" s="4"/>
      <c r="DO730" s="4"/>
      <c r="DP730" s="4"/>
      <c r="DQ730" s="4"/>
      <c r="DR730" s="4"/>
      <c r="DS730" s="4"/>
      <c r="DT730" s="4"/>
      <c r="DU730" s="4"/>
      <c r="DV730" s="4"/>
      <c r="DW730" s="4"/>
      <c r="DX730" s="4"/>
      <c r="DY730" s="4"/>
      <c r="DZ730" s="4"/>
      <c r="EA730" s="4"/>
      <c r="EB730" s="4"/>
      <c r="EC730" s="4"/>
      <c r="ED730" s="4"/>
      <c r="EE730" s="4"/>
      <c r="EF730" s="4"/>
      <c r="EG730" s="4"/>
      <c r="EH730" s="4"/>
      <c r="EI730" s="4"/>
      <c r="EJ730" s="4"/>
      <c r="EK730" s="4"/>
      <c r="EL730" s="4"/>
      <c r="EM730" s="4"/>
      <c r="EN730" s="4"/>
      <c r="EO730" s="4"/>
      <c r="EP730" s="4"/>
      <c r="EQ730" s="4"/>
      <c r="ER730" s="4"/>
      <c r="ES730" s="4"/>
      <c r="ET730" s="4"/>
      <c r="EU730" s="4"/>
      <c r="EV730" s="4"/>
      <c r="EW730" s="4"/>
      <c r="EX730" s="4"/>
      <c r="EY730" s="4"/>
      <c r="EZ730" s="4"/>
      <c r="FA730" s="4"/>
      <c r="FB730" s="4"/>
      <c r="FC730" s="4"/>
    </row>
    <row r="731" spans="1:159" ht="15" customHeight="1">
      <c r="A731" s="6">
        <v>9</v>
      </c>
      <c r="B731" s="41" t="str">
        <f>VLOOKUP(Ruimtestaat[[#This Row],[Code]],Locaties[[Code]:[Locatie]],2,FALSE)</f>
        <v>De Joost</v>
      </c>
      <c r="C731" s="41" t="str">
        <f>VLOOKUP(Ruimtestaat[[#This Row],[Code]],Locaties[#All],3,FALSE)</f>
        <v>Joost de Jongestraat 45</v>
      </c>
      <c r="D731" s="41" t="str">
        <f>VLOOKUP(Ruimtestaat[[#This Row],[Code]],Locaties[#All],4,FALSE)</f>
        <v>Leerdam</v>
      </c>
      <c r="E731" s="42"/>
      <c r="F731" s="6" t="s">
        <v>121</v>
      </c>
      <c r="G731" s="126">
        <v>15</v>
      </c>
      <c r="H731" s="42" t="s">
        <v>367</v>
      </c>
      <c r="I731" s="6">
        <v>1</v>
      </c>
      <c r="J731" s="42" t="str">
        <f>VLOOKUP(Ruimtestaat[[#This Row],[Ruimte code]],Ruimtegroepen[[#All],[Code]:[Ruimte omschrijving]],2,FALSE)</f>
        <v>Magazijnen/bergingen</v>
      </c>
      <c r="K731" s="6" t="s">
        <v>20</v>
      </c>
      <c r="L731" s="6" t="s">
        <v>29</v>
      </c>
      <c r="M731" s="124">
        <v>12</v>
      </c>
      <c r="N731" s="125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  <c r="BO731" s="4"/>
      <c r="BP731" s="4"/>
      <c r="BQ731" s="4"/>
      <c r="BR731" s="4"/>
      <c r="BS731" s="4"/>
      <c r="BT731" s="4"/>
      <c r="BU731" s="4"/>
      <c r="BV731" s="4"/>
      <c r="BW731" s="4"/>
      <c r="BX731" s="4"/>
      <c r="BY731" s="4"/>
      <c r="BZ731" s="4"/>
      <c r="CA731" s="4"/>
      <c r="CB731" s="4"/>
      <c r="CC731" s="4"/>
      <c r="CD731" s="4"/>
      <c r="CE731" s="4"/>
      <c r="CF731" s="4"/>
      <c r="CG731" s="4"/>
      <c r="CH731" s="4"/>
      <c r="CI731" s="4"/>
      <c r="CJ731" s="4"/>
      <c r="CK731" s="4"/>
      <c r="CL731" s="4"/>
      <c r="CM731" s="4"/>
      <c r="CN731" s="4"/>
      <c r="CO731" s="4"/>
      <c r="CP731" s="4"/>
      <c r="CQ731" s="4"/>
      <c r="CR731" s="4"/>
      <c r="CS731" s="4"/>
      <c r="CT731" s="4"/>
      <c r="CU731" s="4"/>
      <c r="CV731" s="4"/>
      <c r="CW731" s="4"/>
      <c r="CX731" s="4"/>
      <c r="CY731" s="4"/>
      <c r="CZ731" s="4"/>
      <c r="DA731" s="4"/>
      <c r="DB731" s="4"/>
      <c r="DC731" s="4"/>
      <c r="DD731" s="4"/>
      <c r="DE731" s="4"/>
      <c r="DF731" s="4"/>
      <c r="DG731" s="4"/>
      <c r="DH731" s="4"/>
      <c r="DI731" s="4"/>
      <c r="DJ731" s="4"/>
      <c r="DK731" s="4"/>
      <c r="DL731" s="4"/>
      <c r="DM731" s="4"/>
      <c r="DN731" s="4"/>
      <c r="DO731" s="4"/>
      <c r="DP731" s="4"/>
      <c r="DQ731" s="4"/>
      <c r="DR731" s="4"/>
      <c r="DS731" s="4"/>
      <c r="DT731" s="4"/>
      <c r="DU731" s="4"/>
      <c r="DV731" s="4"/>
      <c r="DW731" s="4"/>
      <c r="DX731" s="4"/>
      <c r="DY731" s="4"/>
      <c r="DZ731" s="4"/>
      <c r="EA731" s="4"/>
      <c r="EB731" s="4"/>
      <c r="EC731" s="4"/>
      <c r="ED731" s="4"/>
      <c r="EE731" s="4"/>
      <c r="EF731" s="4"/>
      <c r="EG731" s="4"/>
      <c r="EH731" s="4"/>
      <c r="EI731" s="4"/>
      <c r="EJ731" s="4"/>
      <c r="EK731" s="4"/>
      <c r="EL731" s="4"/>
      <c r="EM731" s="4"/>
      <c r="EN731" s="4"/>
      <c r="EO731" s="4"/>
      <c r="EP731" s="4"/>
      <c r="EQ731" s="4"/>
      <c r="ER731" s="4"/>
      <c r="ES731" s="4"/>
      <c r="ET731" s="4"/>
      <c r="EU731" s="4"/>
      <c r="EV731" s="4"/>
      <c r="EW731" s="4"/>
      <c r="EX731" s="4"/>
      <c r="EY731" s="4"/>
      <c r="EZ731" s="4"/>
      <c r="FA731" s="4"/>
      <c r="FB731" s="4"/>
      <c r="FC731" s="4"/>
    </row>
    <row r="732" spans="1:159" ht="15" customHeight="1">
      <c r="A732" s="6">
        <v>9</v>
      </c>
      <c r="B732" s="41" t="str">
        <f>VLOOKUP(Ruimtestaat[[#This Row],[Code]],Locaties[[Code]:[Locatie]],2,FALSE)</f>
        <v>De Joost</v>
      </c>
      <c r="C732" s="41" t="str">
        <f>VLOOKUP(Ruimtestaat[[#This Row],[Code]],Locaties[#All],3,FALSE)</f>
        <v>Joost de Jongestraat 45</v>
      </c>
      <c r="D732" s="41" t="str">
        <f>VLOOKUP(Ruimtestaat[[#This Row],[Code]],Locaties[#All],4,FALSE)</f>
        <v>Leerdam</v>
      </c>
      <c r="E732" s="42"/>
      <c r="F732" s="6" t="s">
        <v>121</v>
      </c>
      <c r="G732" s="6">
        <v>17</v>
      </c>
      <c r="H732" s="42" t="s">
        <v>219</v>
      </c>
      <c r="I732" s="6">
        <v>14</v>
      </c>
      <c r="J732" s="42" t="str">
        <f>VLOOKUP(Ruimtestaat[[#This Row],[Ruimte code]],Ruimtegroepen[[#All],[Code]:[Ruimte omschrijving]],2,FALSE)</f>
        <v>Praktijklokalen</v>
      </c>
      <c r="K732" s="6" t="s">
        <v>20</v>
      </c>
      <c r="L732" s="6" t="s">
        <v>29</v>
      </c>
      <c r="M732" s="124">
        <v>188</v>
      </c>
      <c r="N732" s="125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  <c r="BO732" s="4"/>
      <c r="BP732" s="4"/>
      <c r="BQ732" s="4"/>
      <c r="BR732" s="4"/>
      <c r="BS732" s="4"/>
      <c r="BT732" s="4"/>
      <c r="BU732" s="4"/>
      <c r="BV732" s="4"/>
      <c r="BW732" s="4"/>
      <c r="BX732" s="4"/>
      <c r="BY732" s="4"/>
      <c r="BZ732" s="4"/>
      <c r="CA732" s="4"/>
      <c r="CB732" s="4"/>
      <c r="CC732" s="4"/>
      <c r="CD732" s="4"/>
      <c r="CE732" s="4"/>
      <c r="CF732" s="4"/>
      <c r="CG732" s="4"/>
      <c r="CH732" s="4"/>
      <c r="CI732" s="4"/>
      <c r="CJ732" s="4"/>
      <c r="CK732" s="4"/>
      <c r="CL732" s="4"/>
      <c r="CM732" s="4"/>
      <c r="CN732" s="4"/>
      <c r="CO732" s="4"/>
      <c r="CP732" s="4"/>
      <c r="CQ732" s="4"/>
      <c r="CR732" s="4"/>
      <c r="CS732" s="4"/>
      <c r="CT732" s="4"/>
      <c r="CU732" s="4"/>
      <c r="CV732" s="4"/>
      <c r="CW732" s="4"/>
      <c r="CX732" s="4"/>
      <c r="CY732" s="4"/>
      <c r="CZ732" s="4"/>
      <c r="DA732" s="4"/>
      <c r="DB732" s="4"/>
      <c r="DC732" s="4"/>
      <c r="DD732" s="4"/>
      <c r="DE732" s="4"/>
      <c r="DF732" s="4"/>
      <c r="DG732" s="4"/>
      <c r="DH732" s="4"/>
      <c r="DI732" s="4"/>
      <c r="DJ732" s="4"/>
      <c r="DK732" s="4"/>
      <c r="DL732" s="4"/>
      <c r="DM732" s="4"/>
      <c r="DN732" s="4"/>
      <c r="DO732" s="4"/>
      <c r="DP732" s="4"/>
      <c r="DQ732" s="4"/>
      <c r="DR732" s="4"/>
      <c r="DS732" s="4"/>
      <c r="DT732" s="4"/>
      <c r="DU732" s="4"/>
      <c r="DV732" s="4"/>
      <c r="DW732" s="4"/>
      <c r="DX732" s="4"/>
      <c r="DY732" s="4"/>
      <c r="DZ732" s="4"/>
      <c r="EA732" s="4"/>
      <c r="EB732" s="4"/>
      <c r="EC732" s="4"/>
      <c r="ED732" s="4"/>
      <c r="EE732" s="4"/>
      <c r="EF732" s="4"/>
      <c r="EG732" s="4"/>
      <c r="EH732" s="4"/>
      <c r="EI732" s="4"/>
      <c r="EJ732" s="4"/>
      <c r="EK732" s="4"/>
      <c r="EL732" s="4"/>
      <c r="EM732" s="4"/>
      <c r="EN732" s="4"/>
      <c r="EO732" s="4"/>
      <c r="EP732" s="4"/>
      <c r="EQ732" s="4"/>
      <c r="ER732" s="4"/>
      <c r="ES732" s="4"/>
      <c r="ET732" s="4"/>
      <c r="EU732" s="4"/>
      <c r="EV732" s="4"/>
      <c r="EW732" s="4"/>
      <c r="EX732" s="4"/>
      <c r="EY732" s="4"/>
      <c r="EZ732" s="4"/>
      <c r="FA732" s="4"/>
      <c r="FB732" s="4"/>
      <c r="FC732" s="4"/>
    </row>
    <row r="733" spans="1:159" ht="15" customHeight="1">
      <c r="A733" s="6">
        <v>9</v>
      </c>
      <c r="B733" s="41" t="str">
        <f>VLOOKUP(Ruimtestaat[[#This Row],[Code]],Locaties[[Code]:[Locatie]],2,FALSE)</f>
        <v>De Joost</v>
      </c>
      <c r="C733" s="41" t="str">
        <f>VLOOKUP(Ruimtestaat[[#This Row],[Code]],Locaties[#All],3,FALSE)</f>
        <v>Joost de Jongestraat 45</v>
      </c>
      <c r="D733" s="41" t="str">
        <f>VLOOKUP(Ruimtestaat[[#This Row],[Code]],Locaties[#All],4,FALSE)</f>
        <v>Leerdam</v>
      </c>
      <c r="E733" s="42"/>
      <c r="F733" s="6" t="s">
        <v>121</v>
      </c>
      <c r="G733" s="6">
        <v>22</v>
      </c>
      <c r="H733" s="42" t="s">
        <v>368</v>
      </c>
      <c r="I733" s="6">
        <v>16</v>
      </c>
      <c r="J733" s="42" t="str">
        <f>VLOOKUP(Ruimtestaat[[#This Row],[Ruimte code]],Ruimtegroepen[[#All],[Code]:[Ruimte omschrijving]],2,FALSE)</f>
        <v>Leslokalen</v>
      </c>
      <c r="K733" s="6" t="s">
        <v>18</v>
      </c>
      <c r="L733" s="6" t="s">
        <v>124</v>
      </c>
      <c r="M733" s="124">
        <v>12</v>
      </c>
      <c r="N733" s="125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  <c r="BO733" s="4"/>
      <c r="BP733" s="4"/>
      <c r="BQ733" s="4"/>
      <c r="BR733" s="4"/>
      <c r="BS733" s="4"/>
      <c r="BT733" s="4"/>
      <c r="BU733" s="4"/>
      <c r="BV733" s="4"/>
      <c r="BW733" s="4"/>
      <c r="BX733" s="4"/>
      <c r="BY733" s="4"/>
      <c r="BZ733" s="4"/>
      <c r="CA733" s="4"/>
      <c r="CB733" s="4"/>
      <c r="CC733" s="4"/>
      <c r="CD733" s="4"/>
      <c r="CE733" s="4"/>
      <c r="CF733" s="4"/>
      <c r="CG733" s="4"/>
      <c r="CH733" s="4"/>
      <c r="CI733" s="4"/>
      <c r="CJ733" s="4"/>
      <c r="CK733" s="4"/>
      <c r="CL733" s="4"/>
      <c r="CM733" s="4"/>
      <c r="CN733" s="4"/>
      <c r="CO733" s="4"/>
      <c r="CP733" s="4"/>
      <c r="CQ733" s="4"/>
      <c r="CR733" s="4"/>
      <c r="CS733" s="4"/>
      <c r="CT733" s="4"/>
      <c r="CU733" s="4"/>
      <c r="CV733" s="4"/>
      <c r="CW733" s="4"/>
      <c r="CX733" s="4"/>
      <c r="CY733" s="4"/>
      <c r="CZ733" s="4"/>
      <c r="DA733" s="4"/>
      <c r="DB733" s="4"/>
      <c r="DC733" s="4"/>
      <c r="DD733" s="4"/>
      <c r="DE733" s="4"/>
      <c r="DF733" s="4"/>
      <c r="DG733" s="4"/>
      <c r="DH733" s="4"/>
      <c r="DI733" s="4"/>
      <c r="DJ733" s="4"/>
      <c r="DK733" s="4"/>
      <c r="DL733" s="4"/>
      <c r="DM733" s="4"/>
      <c r="DN733" s="4"/>
      <c r="DO733" s="4"/>
      <c r="DP733" s="4"/>
      <c r="DQ733" s="4"/>
      <c r="DR733" s="4"/>
      <c r="DS733" s="4"/>
      <c r="DT733" s="4"/>
      <c r="DU733" s="4"/>
      <c r="DV733" s="4"/>
      <c r="DW733" s="4"/>
      <c r="DX733" s="4"/>
      <c r="DY733" s="4"/>
      <c r="DZ733" s="4"/>
      <c r="EA733" s="4"/>
      <c r="EB733" s="4"/>
      <c r="EC733" s="4"/>
      <c r="ED733" s="4"/>
      <c r="EE733" s="4"/>
      <c r="EF733" s="4"/>
      <c r="EG733" s="4"/>
      <c r="EH733" s="4"/>
      <c r="EI733" s="4"/>
      <c r="EJ733" s="4"/>
      <c r="EK733" s="4"/>
      <c r="EL733" s="4"/>
      <c r="EM733" s="4"/>
      <c r="EN733" s="4"/>
      <c r="EO733" s="4"/>
      <c r="EP733" s="4"/>
      <c r="EQ733" s="4"/>
      <c r="ER733" s="4"/>
      <c r="ES733" s="4"/>
      <c r="ET733" s="4"/>
      <c r="EU733" s="4"/>
      <c r="EV733" s="4"/>
      <c r="EW733" s="4"/>
      <c r="EX733" s="4"/>
      <c r="EY733" s="4"/>
      <c r="EZ733" s="4"/>
      <c r="FA733" s="4"/>
      <c r="FB733" s="4"/>
      <c r="FC733" s="4"/>
    </row>
    <row r="734" spans="1:159" ht="15" customHeight="1">
      <c r="A734" s="6">
        <v>9</v>
      </c>
      <c r="B734" s="41" t="str">
        <f>VLOOKUP(Ruimtestaat[[#This Row],[Code]],Locaties[[Code]:[Locatie]],2,FALSE)</f>
        <v>De Joost</v>
      </c>
      <c r="C734" s="41" t="str">
        <f>VLOOKUP(Ruimtestaat[[#This Row],[Code]],Locaties[#All],3,FALSE)</f>
        <v>Joost de Jongestraat 45</v>
      </c>
      <c r="D734" s="41" t="str">
        <f>VLOOKUP(Ruimtestaat[[#This Row],[Code]],Locaties[#All],4,FALSE)</f>
        <v>Leerdam</v>
      </c>
      <c r="E734" s="42"/>
      <c r="F734" s="6" t="s">
        <v>121</v>
      </c>
      <c r="G734" s="6">
        <v>23</v>
      </c>
      <c r="H734" s="42" t="s">
        <v>369</v>
      </c>
      <c r="I734" s="6">
        <v>14</v>
      </c>
      <c r="J734" s="42" t="str">
        <f>VLOOKUP(Ruimtestaat[[#This Row],[Ruimte code]],Ruimtegroepen[[#All],[Code]:[Ruimte omschrijving]],2,FALSE)</f>
        <v>Praktijklokalen</v>
      </c>
      <c r="K734" s="6" t="s">
        <v>20</v>
      </c>
      <c r="L734" s="6" t="s">
        <v>29</v>
      </c>
      <c r="M734" s="124">
        <v>96</v>
      </c>
      <c r="N734" s="125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  <c r="BO734" s="4"/>
      <c r="BP734" s="4"/>
      <c r="BQ734" s="4"/>
      <c r="BR734" s="4"/>
      <c r="BS734" s="4"/>
      <c r="BT734" s="4"/>
      <c r="BU734" s="4"/>
      <c r="BV734" s="4"/>
      <c r="BW734" s="4"/>
      <c r="BX734" s="4"/>
      <c r="BY734" s="4"/>
      <c r="BZ734" s="4"/>
      <c r="CA734" s="4"/>
      <c r="CB734" s="4"/>
      <c r="CC734" s="4"/>
      <c r="CD734" s="4"/>
      <c r="CE734" s="4"/>
      <c r="CF734" s="4"/>
      <c r="CG734" s="4"/>
      <c r="CH734" s="4"/>
      <c r="CI734" s="4"/>
      <c r="CJ734" s="4"/>
      <c r="CK734" s="4"/>
      <c r="CL734" s="4"/>
      <c r="CM734" s="4"/>
      <c r="CN734" s="4"/>
      <c r="CO734" s="4"/>
      <c r="CP734" s="4"/>
      <c r="CQ734" s="4"/>
      <c r="CR734" s="4"/>
      <c r="CS734" s="4"/>
      <c r="CT734" s="4"/>
      <c r="CU734" s="4"/>
      <c r="CV734" s="4"/>
      <c r="CW734" s="4"/>
      <c r="CX734" s="4"/>
      <c r="CY734" s="4"/>
      <c r="CZ734" s="4"/>
      <c r="DA734" s="4"/>
      <c r="DB734" s="4"/>
      <c r="DC734" s="4"/>
      <c r="DD734" s="4"/>
      <c r="DE734" s="4"/>
      <c r="DF734" s="4"/>
      <c r="DG734" s="4"/>
      <c r="DH734" s="4"/>
      <c r="DI734" s="4"/>
      <c r="DJ734" s="4"/>
      <c r="DK734" s="4"/>
      <c r="DL734" s="4"/>
      <c r="DM734" s="4"/>
      <c r="DN734" s="4"/>
      <c r="DO734" s="4"/>
      <c r="DP734" s="4"/>
      <c r="DQ734" s="4"/>
      <c r="DR734" s="4"/>
      <c r="DS734" s="4"/>
      <c r="DT734" s="4"/>
      <c r="DU734" s="4"/>
      <c r="DV734" s="4"/>
      <c r="DW734" s="4"/>
      <c r="DX734" s="4"/>
      <c r="DY734" s="4"/>
      <c r="DZ734" s="4"/>
      <c r="EA734" s="4"/>
      <c r="EB734" s="4"/>
      <c r="EC734" s="4"/>
      <c r="ED734" s="4"/>
      <c r="EE734" s="4"/>
      <c r="EF734" s="4"/>
      <c r="EG734" s="4"/>
      <c r="EH734" s="4"/>
      <c r="EI734" s="4"/>
      <c r="EJ734" s="4"/>
      <c r="EK734" s="4"/>
      <c r="EL734" s="4"/>
      <c r="EM734" s="4"/>
      <c r="EN734" s="4"/>
      <c r="EO734" s="4"/>
      <c r="EP734" s="4"/>
      <c r="EQ734" s="4"/>
      <c r="ER734" s="4"/>
      <c r="ES734" s="4"/>
      <c r="ET734" s="4"/>
      <c r="EU734" s="4"/>
      <c r="EV734" s="4"/>
      <c r="EW734" s="4"/>
      <c r="EX734" s="4"/>
      <c r="EY734" s="4"/>
      <c r="EZ734" s="4"/>
      <c r="FA734" s="4"/>
      <c r="FB734" s="4"/>
      <c r="FC734" s="4"/>
    </row>
    <row r="735" spans="1:159" ht="15" customHeight="1">
      <c r="A735" s="6">
        <v>9</v>
      </c>
      <c r="B735" s="41" t="str">
        <f>VLOOKUP(Ruimtestaat[[#This Row],[Code]],Locaties[[Code]:[Locatie]],2,FALSE)</f>
        <v>De Joost</v>
      </c>
      <c r="C735" s="41" t="str">
        <f>VLOOKUP(Ruimtestaat[[#This Row],[Code]],Locaties[#All],3,FALSE)</f>
        <v>Joost de Jongestraat 45</v>
      </c>
      <c r="D735" s="41" t="str">
        <f>VLOOKUP(Ruimtestaat[[#This Row],[Code]],Locaties[#All],4,FALSE)</f>
        <v>Leerdam</v>
      </c>
      <c r="E735" s="42"/>
      <c r="F735" s="6" t="s">
        <v>121</v>
      </c>
      <c r="G735" s="6" t="s">
        <v>363</v>
      </c>
      <c r="H735" s="42" t="s">
        <v>370</v>
      </c>
      <c r="I735" s="6">
        <v>16</v>
      </c>
      <c r="J735" s="42" t="str">
        <f>VLOOKUP(Ruimtestaat[[#This Row],[Ruimte code]],Ruimtegroepen[[#All],[Code]:[Ruimte omschrijving]],2,FALSE)</f>
        <v>Leslokalen</v>
      </c>
      <c r="K735" s="6" t="s">
        <v>18</v>
      </c>
      <c r="L735" s="6" t="s">
        <v>124</v>
      </c>
      <c r="M735" s="124">
        <v>50</v>
      </c>
      <c r="N735" s="125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  <c r="BO735" s="4"/>
      <c r="BP735" s="4"/>
      <c r="BQ735" s="4"/>
      <c r="BR735" s="4"/>
      <c r="BS735" s="4"/>
      <c r="BT735" s="4"/>
      <c r="BU735" s="4"/>
      <c r="BV735" s="4"/>
      <c r="BW735" s="4"/>
      <c r="BX735" s="4"/>
      <c r="BY735" s="4"/>
      <c r="BZ735" s="4"/>
      <c r="CA735" s="4"/>
      <c r="CB735" s="4"/>
      <c r="CC735" s="4"/>
      <c r="CD735" s="4"/>
      <c r="CE735" s="4"/>
      <c r="CF735" s="4"/>
      <c r="CG735" s="4"/>
      <c r="CH735" s="4"/>
      <c r="CI735" s="4"/>
      <c r="CJ735" s="4"/>
      <c r="CK735" s="4"/>
      <c r="CL735" s="4"/>
      <c r="CM735" s="4"/>
      <c r="CN735" s="4"/>
      <c r="CO735" s="4"/>
      <c r="CP735" s="4"/>
      <c r="CQ735" s="4"/>
      <c r="CR735" s="4"/>
      <c r="CS735" s="4"/>
      <c r="CT735" s="4"/>
      <c r="CU735" s="4"/>
      <c r="CV735" s="4"/>
      <c r="CW735" s="4"/>
      <c r="CX735" s="4"/>
      <c r="CY735" s="4"/>
      <c r="CZ735" s="4"/>
      <c r="DA735" s="4"/>
      <c r="DB735" s="4"/>
      <c r="DC735" s="4"/>
      <c r="DD735" s="4"/>
      <c r="DE735" s="4"/>
      <c r="DF735" s="4"/>
      <c r="DG735" s="4"/>
      <c r="DH735" s="4"/>
      <c r="DI735" s="4"/>
      <c r="DJ735" s="4"/>
      <c r="DK735" s="4"/>
      <c r="DL735" s="4"/>
      <c r="DM735" s="4"/>
      <c r="DN735" s="4"/>
      <c r="DO735" s="4"/>
      <c r="DP735" s="4"/>
      <c r="DQ735" s="4"/>
      <c r="DR735" s="4"/>
      <c r="DS735" s="4"/>
      <c r="DT735" s="4"/>
      <c r="DU735" s="4"/>
      <c r="DV735" s="4"/>
      <c r="DW735" s="4"/>
      <c r="DX735" s="4"/>
      <c r="DY735" s="4"/>
      <c r="DZ735" s="4"/>
      <c r="EA735" s="4"/>
      <c r="EB735" s="4"/>
      <c r="EC735" s="4"/>
      <c r="ED735" s="4"/>
      <c r="EE735" s="4"/>
      <c r="EF735" s="4"/>
      <c r="EG735" s="4"/>
      <c r="EH735" s="4"/>
      <c r="EI735" s="4"/>
      <c r="EJ735" s="4"/>
      <c r="EK735" s="4"/>
      <c r="EL735" s="4"/>
      <c r="EM735" s="4"/>
      <c r="EN735" s="4"/>
      <c r="EO735" s="4"/>
      <c r="EP735" s="4"/>
      <c r="EQ735" s="4"/>
      <c r="ER735" s="4"/>
      <c r="ES735" s="4"/>
      <c r="ET735" s="4"/>
      <c r="EU735" s="4"/>
      <c r="EV735" s="4"/>
      <c r="EW735" s="4"/>
      <c r="EX735" s="4"/>
      <c r="EY735" s="4"/>
      <c r="EZ735" s="4"/>
      <c r="FA735" s="4"/>
      <c r="FB735" s="4"/>
      <c r="FC735" s="4"/>
    </row>
    <row r="736" spans="1:159" ht="15" customHeight="1">
      <c r="A736" s="6">
        <v>9</v>
      </c>
      <c r="B736" s="41" t="str">
        <f>VLOOKUP(Ruimtestaat[[#This Row],[Code]],Locaties[[Code]:[Locatie]],2,FALSE)</f>
        <v>De Joost</v>
      </c>
      <c r="C736" s="41" t="str">
        <f>VLOOKUP(Ruimtestaat[[#This Row],[Code]],Locaties[#All],3,FALSE)</f>
        <v>Joost de Jongestraat 45</v>
      </c>
      <c r="D736" s="41" t="str">
        <f>VLOOKUP(Ruimtestaat[[#This Row],[Code]],Locaties[#All],4,FALSE)</f>
        <v>Leerdam</v>
      </c>
      <c r="E736" s="42"/>
      <c r="F736" s="6" t="s">
        <v>121</v>
      </c>
      <c r="G736" s="6">
        <v>25</v>
      </c>
      <c r="H736" s="42" t="s">
        <v>370</v>
      </c>
      <c r="I736" s="6">
        <v>16</v>
      </c>
      <c r="J736" s="42" t="str">
        <f>VLOOKUP(Ruimtestaat[[#This Row],[Ruimte code]],Ruimtegroepen[[#All],[Code]:[Ruimte omschrijving]],2,FALSE)</f>
        <v>Leslokalen</v>
      </c>
      <c r="K736" s="6" t="s">
        <v>18</v>
      </c>
      <c r="L736" s="6" t="s">
        <v>124</v>
      </c>
      <c r="M736" s="124">
        <v>207</v>
      </c>
      <c r="N736" s="125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  <c r="BO736" s="4"/>
      <c r="BP736" s="4"/>
      <c r="BQ736" s="4"/>
      <c r="BR736" s="4"/>
      <c r="BS736" s="4"/>
      <c r="BT736" s="4"/>
      <c r="BU736" s="4"/>
      <c r="BV736" s="4"/>
      <c r="BW736" s="4"/>
      <c r="BX736" s="4"/>
      <c r="BY736" s="4"/>
      <c r="BZ736" s="4"/>
      <c r="CA736" s="4"/>
      <c r="CB736" s="4"/>
      <c r="CC736" s="4"/>
      <c r="CD736" s="4"/>
      <c r="CE736" s="4"/>
      <c r="CF736" s="4"/>
      <c r="CG736" s="4"/>
      <c r="CH736" s="4"/>
      <c r="CI736" s="4"/>
      <c r="CJ736" s="4"/>
      <c r="CK736" s="4"/>
      <c r="CL736" s="4"/>
      <c r="CM736" s="4"/>
      <c r="CN736" s="4"/>
      <c r="CO736" s="4"/>
      <c r="CP736" s="4"/>
      <c r="CQ736" s="4"/>
      <c r="CR736" s="4"/>
      <c r="CS736" s="4"/>
      <c r="CT736" s="4"/>
      <c r="CU736" s="4"/>
      <c r="CV736" s="4"/>
      <c r="CW736" s="4"/>
      <c r="CX736" s="4"/>
      <c r="CY736" s="4"/>
      <c r="CZ736" s="4"/>
      <c r="DA736" s="4"/>
      <c r="DB736" s="4"/>
      <c r="DC736" s="4"/>
      <c r="DD736" s="4"/>
      <c r="DE736" s="4"/>
      <c r="DF736" s="4"/>
      <c r="DG736" s="4"/>
      <c r="DH736" s="4"/>
      <c r="DI736" s="4"/>
      <c r="DJ736" s="4"/>
      <c r="DK736" s="4"/>
      <c r="DL736" s="4"/>
      <c r="DM736" s="4"/>
      <c r="DN736" s="4"/>
      <c r="DO736" s="4"/>
      <c r="DP736" s="4"/>
      <c r="DQ736" s="4"/>
      <c r="DR736" s="4"/>
      <c r="DS736" s="4"/>
      <c r="DT736" s="4"/>
      <c r="DU736" s="4"/>
      <c r="DV736" s="4"/>
      <c r="DW736" s="4"/>
      <c r="DX736" s="4"/>
      <c r="DY736" s="4"/>
      <c r="DZ736" s="4"/>
      <c r="EA736" s="4"/>
      <c r="EB736" s="4"/>
      <c r="EC736" s="4"/>
      <c r="ED736" s="4"/>
      <c r="EE736" s="4"/>
      <c r="EF736" s="4"/>
      <c r="EG736" s="4"/>
      <c r="EH736" s="4"/>
      <c r="EI736" s="4"/>
      <c r="EJ736" s="4"/>
      <c r="EK736" s="4"/>
      <c r="EL736" s="4"/>
      <c r="EM736" s="4"/>
      <c r="EN736" s="4"/>
      <c r="EO736" s="4"/>
      <c r="EP736" s="4"/>
      <c r="EQ736" s="4"/>
      <c r="ER736" s="4"/>
      <c r="ES736" s="4"/>
      <c r="ET736" s="4"/>
      <c r="EU736" s="4"/>
      <c r="EV736" s="4"/>
      <c r="EW736" s="4"/>
      <c r="EX736" s="4"/>
      <c r="EY736" s="4"/>
      <c r="EZ736" s="4"/>
      <c r="FA736" s="4"/>
      <c r="FB736" s="4"/>
      <c r="FC736" s="4"/>
    </row>
    <row r="737" spans="1:159" ht="15" customHeight="1">
      <c r="A737" s="6">
        <v>9</v>
      </c>
      <c r="B737" s="41" t="str">
        <f>VLOOKUP(Ruimtestaat[[#This Row],[Code]],Locaties[[Code]:[Locatie]],2,FALSE)</f>
        <v>De Joost</v>
      </c>
      <c r="C737" s="41" t="str">
        <f>VLOOKUP(Ruimtestaat[[#This Row],[Code]],Locaties[#All],3,FALSE)</f>
        <v>Joost de Jongestraat 45</v>
      </c>
      <c r="D737" s="41" t="str">
        <f>VLOOKUP(Ruimtestaat[[#This Row],[Code]],Locaties[#All],4,FALSE)</f>
        <v>Leerdam</v>
      </c>
      <c r="E737" s="42"/>
      <c r="F737" s="6" t="s">
        <v>121</v>
      </c>
      <c r="G737" s="6">
        <v>27</v>
      </c>
      <c r="H737" s="42" t="s">
        <v>371</v>
      </c>
      <c r="I737" s="6">
        <v>14</v>
      </c>
      <c r="J737" s="42" t="str">
        <f>VLOOKUP(Ruimtestaat[[#This Row],[Ruimte code]],Ruimtegroepen[[#All],[Code]:[Ruimte omschrijving]],2,FALSE)</f>
        <v>Praktijklokalen</v>
      </c>
      <c r="K737" s="6" t="s">
        <v>18</v>
      </c>
      <c r="L737" s="6" t="s">
        <v>124</v>
      </c>
      <c r="M737" s="124">
        <v>65</v>
      </c>
      <c r="N737" s="125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  <c r="BO737" s="4"/>
      <c r="BP737" s="4"/>
      <c r="BQ737" s="4"/>
      <c r="BR737" s="4"/>
      <c r="BS737" s="4"/>
      <c r="BT737" s="4"/>
      <c r="BU737" s="4"/>
      <c r="BV737" s="4"/>
      <c r="BW737" s="4"/>
      <c r="BX737" s="4"/>
      <c r="BY737" s="4"/>
      <c r="BZ737" s="4"/>
      <c r="CA737" s="4"/>
      <c r="CB737" s="4"/>
      <c r="CC737" s="4"/>
      <c r="CD737" s="4"/>
      <c r="CE737" s="4"/>
      <c r="CF737" s="4"/>
      <c r="CG737" s="4"/>
      <c r="CH737" s="4"/>
      <c r="CI737" s="4"/>
      <c r="CJ737" s="4"/>
      <c r="CK737" s="4"/>
      <c r="CL737" s="4"/>
      <c r="CM737" s="4"/>
      <c r="CN737" s="4"/>
      <c r="CO737" s="4"/>
      <c r="CP737" s="4"/>
      <c r="CQ737" s="4"/>
      <c r="CR737" s="4"/>
      <c r="CS737" s="4"/>
      <c r="CT737" s="4"/>
      <c r="CU737" s="4"/>
      <c r="CV737" s="4"/>
      <c r="CW737" s="4"/>
      <c r="CX737" s="4"/>
      <c r="CY737" s="4"/>
      <c r="CZ737" s="4"/>
      <c r="DA737" s="4"/>
      <c r="DB737" s="4"/>
      <c r="DC737" s="4"/>
      <c r="DD737" s="4"/>
      <c r="DE737" s="4"/>
      <c r="DF737" s="4"/>
      <c r="DG737" s="4"/>
      <c r="DH737" s="4"/>
      <c r="DI737" s="4"/>
      <c r="DJ737" s="4"/>
      <c r="DK737" s="4"/>
      <c r="DL737" s="4"/>
      <c r="DM737" s="4"/>
      <c r="DN737" s="4"/>
      <c r="DO737" s="4"/>
      <c r="DP737" s="4"/>
      <c r="DQ737" s="4"/>
      <c r="DR737" s="4"/>
      <c r="DS737" s="4"/>
      <c r="DT737" s="4"/>
      <c r="DU737" s="4"/>
      <c r="DV737" s="4"/>
      <c r="DW737" s="4"/>
      <c r="DX737" s="4"/>
      <c r="DY737" s="4"/>
      <c r="DZ737" s="4"/>
      <c r="EA737" s="4"/>
      <c r="EB737" s="4"/>
      <c r="EC737" s="4"/>
      <c r="ED737" s="4"/>
      <c r="EE737" s="4"/>
      <c r="EF737" s="4"/>
      <c r="EG737" s="4"/>
      <c r="EH737" s="4"/>
      <c r="EI737" s="4"/>
      <c r="EJ737" s="4"/>
      <c r="EK737" s="4"/>
      <c r="EL737" s="4"/>
      <c r="EM737" s="4"/>
      <c r="EN737" s="4"/>
      <c r="EO737" s="4"/>
      <c r="EP737" s="4"/>
      <c r="EQ737" s="4"/>
      <c r="ER737" s="4"/>
      <c r="ES737" s="4"/>
      <c r="ET737" s="4"/>
      <c r="EU737" s="4"/>
      <c r="EV737" s="4"/>
      <c r="EW737" s="4"/>
      <c r="EX737" s="4"/>
      <c r="EY737" s="4"/>
      <c r="EZ737" s="4"/>
      <c r="FA737" s="4"/>
      <c r="FB737" s="4"/>
      <c r="FC737" s="4"/>
    </row>
    <row r="738" spans="1:159" ht="15" customHeight="1">
      <c r="A738" s="6">
        <v>9</v>
      </c>
      <c r="B738" s="41" t="str">
        <f>VLOOKUP(Ruimtestaat[[#This Row],[Code]],Locaties[[Code]:[Locatie]],2,FALSE)</f>
        <v>De Joost</v>
      </c>
      <c r="C738" s="41" t="str">
        <f>VLOOKUP(Ruimtestaat[[#This Row],[Code]],Locaties[#All],3,FALSE)</f>
        <v>Joost de Jongestraat 45</v>
      </c>
      <c r="D738" s="41" t="str">
        <f>VLOOKUP(Ruimtestaat[[#This Row],[Code]],Locaties[#All],4,FALSE)</f>
        <v>Leerdam</v>
      </c>
      <c r="E738" s="42"/>
      <c r="F738" s="6" t="s">
        <v>121</v>
      </c>
      <c r="G738" s="6">
        <v>28</v>
      </c>
      <c r="H738" s="42" t="s">
        <v>372</v>
      </c>
      <c r="I738" s="6">
        <v>14</v>
      </c>
      <c r="J738" s="42" t="str">
        <f>VLOOKUP(Ruimtestaat[[#This Row],[Ruimte code]],Ruimtegroepen[[#All],[Code]:[Ruimte omschrijving]],2,FALSE)</f>
        <v>Praktijklokalen</v>
      </c>
      <c r="K738" s="6" t="s">
        <v>18</v>
      </c>
      <c r="L738" s="6" t="s">
        <v>124</v>
      </c>
      <c r="M738" s="124">
        <v>90</v>
      </c>
      <c r="N738" s="125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  <c r="BO738" s="4"/>
      <c r="BP738" s="4"/>
      <c r="BQ738" s="4"/>
      <c r="BR738" s="4"/>
      <c r="BS738" s="4"/>
      <c r="BT738" s="4"/>
      <c r="BU738" s="4"/>
      <c r="BV738" s="4"/>
      <c r="BW738" s="4"/>
      <c r="BX738" s="4"/>
      <c r="BY738" s="4"/>
      <c r="BZ738" s="4"/>
      <c r="CA738" s="4"/>
      <c r="CB738" s="4"/>
      <c r="CC738" s="4"/>
      <c r="CD738" s="4"/>
      <c r="CE738" s="4"/>
      <c r="CF738" s="4"/>
      <c r="CG738" s="4"/>
      <c r="CH738" s="4"/>
      <c r="CI738" s="4"/>
      <c r="CJ738" s="4"/>
      <c r="CK738" s="4"/>
      <c r="CL738" s="4"/>
      <c r="CM738" s="4"/>
      <c r="CN738" s="4"/>
      <c r="CO738" s="4"/>
      <c r="CP738" s="4"/>
      <c r="CQ738" s="4"/>
      <c r="CR738" s="4"/>
      <c r="CS738" s="4"/>
      <c r="CT738" s="4"/>
      <c r="CU738" s="4"/>
      <c r="CV738" s="4"/>
      <c r="CW738" s="4"/>
      <c r="CX738" s="4"/>
      <c r="CY738" s="4"/>
      <c r="CZ738" s="4"/>
      <c r="DA738" s="4"/>
      <c r="DB738" s="4"/>
      <c r="DC738" s="4"/>
      <c r="DD738" s="4"/>
      <c r="DE738" s="4"/>
      <c r="DF738" s="4"/>
      <c r="DG738" s="4"/>
      <c r="DH738" s="4"/>
      <c r="DI738" s="4"/>
      <c r="DJ738" s="4"/>
      <c r="DK738" s="4"/>
      <c r="DL738" s="4"/>
      <c r="DM738" s="4"/>
      <c r="DN738" s="4"/>
      <c r="DO738" s="4"/>
      <c r="DP738" s="4"/>
      <c r="DQ738" s="4"/>
      <c r="DR738" s="4"/>
      <c r="DS738" s="4"/>
      <c r="DT738" s="4"/>
      <c r="DU738" s="4"/>
      <c r="DV738" s="4"/>
      <c r="DW738" s="4"/>
      <c r="DX738" s="4"/>
      <c r="DY738" s="4"/>
      <c r="DZ738" s="4"/>
      <c r="EA738" s="4"/>
      <c r="EB738" s="4"/>
      <c r="EC738" s="4"/>
      <c r="ED738" s="4"/>
      <c r="EE738" s="4"/>
      <c r="EF738" s="4"/>
      <c r="EG738" s="4"/>
      <c r="EH738" s="4"/>
      <c r="EI738" s="4"/>
      <c r="EJ738" s="4"/>
      <c r="EK738" s="4"/>
      <c r="EL738" s="4"/>
      <c r="EM738" s="4"/>
      <c r="EN738" s="4"/>
      <c r="EO738" s="4"/>
      <c r="EP738" s="4"/>
      <c r="EQ738" s="4"/>
      <c r="ER738" s="4"/>
      <c r="ES738" s="4"/>
      <c r="ET738" s="4"/>
      <c r="EU738" s="4"/>
      <c r="EV738" s="4"/>
      <c r="EW738" s="4"/>
      <c r="EX738" s="4"/>
      <c r="EY738" s="4"/>
      <c r="EZ738" s="4"/>
      <c r="FA738" s="4"/>
      <c r="FB738" s="4"/>
      <c r="FC738" s="4"/>
    </row>
    <row r="739" spans="1:159" ht="15" customHeight="1">
      <c r="A739" s="6">
        <v>9</v>
      </c>
      <c r="B739" s="41" t="str">
        <f>VLOOKUP(Ruimtestaat[[#This Row],[Code]],Locaties[[Code]:[Locatie]],2,FALSE)</f>
        <v>De Joost</v>
      </c>
      <c r="C739" s="41" t="str">
        <f>VLOOKUP(Ruimtestaat[[#This Row],[Code]],Locaties[#All],3,FALSE)</f>
        <v>Joost de Jongestraat 45</v>
      </c>
      <c r="D739" s="41" t="str">
        <f>VLOOKUP(Ruimtestaat[[#This Row],[Code]],Locaties[#All],4,FALSE)</f>
        <v>Leerdam</v>
      </c>
      <c r="E739" s="42"/>
      <c r="F739" s="6" t="s">
        <v>121</v>
      </c>
      <c r="G739" s="6" t="s">
        <v>364</v>
      </c>
      <c r="H739" s="42" t="s">
        <v>324</v>
      </c>
      <c r="I739" s="6">
        <v>14</v>
      </c>
      <c r="J739" s="42" t="str">
        <f>VLOOKUP(Ruimtestaat[[#This Row],[Ruimte code]],Ruimtegroepen[[#All],[Code]:[Ruimte omschrijving]],2,FALSE)</f>
        <v>Praktijklokalen</v>
      </c>
      <c r="K739" s="6" t="s">
        <v>18</v>
      </c>
      <c r="L739" s="6" t="s">
        <v>124</v>
      </c>
      <c r="M739" s="124">
        <v>15</v>
      </c>
      <c r="N739" s="125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  <c r="BO739" s="4"/>
      <c r="BP739" s="4"/>
      <c r="BQ739" s="4"/>
      <c r="BR739" s="4"/>
      <c r="BS739" s="4"/>
      <c r="BT739" s="4"/>
      <c r="BU739" s="4"/>
      <c r="BV739" s="4"/>
      <c r="BW739" s="4"/>
      <c r="BX739" s="4"/>
      <c r="BY739" s="4"/>
      <c r="BZ739" s="4"/>
      <c r="CA739" s="4"/>
      <c r="CB739" s="4"/>
      <c r="CC739" s="4"/>
      <c r="CD739" s="4"/>
      <c r="CE739" s="4"/>
      <c r="CF739" s="4"/>
      <c r="CG739" s="4"/>
      <c r="CH739" s="4"/>
      <c r="CI739" s="4"/>
      <c r="CJ739" s="4"/>
      <c r="CK739" s="4"/>
      <c r="CL739" s="4"/>
      <c r="CM739" s="4"/>
      <c r="CN739" s="4"/>
      <c r="CO739" s="4"/>
      <c r="CP739" s="4"/>
      <c r="CQ739" s="4"/>
      <c r="CR739" s="4"/>
      <c r="CS739" s="4"/>
      <c r="CT739" s="4"/>
      <c r="CU739" s="4"/>
      <c r="CV739" s="4"/>
      <c r="CW739" s="4"/>
      <c r="CX739" s="4"/>
      <c r="CY739" s="4"/>
      <c r="CZ739" s="4"/>
      <c r="DA739" s="4"/>
      <c r="DB739" s="4"/>
      <c r="DC739" s="4"/>
      <c r="DD739" s="4"/>
      <c r="DE739" s="4"/>
      <c r="DF739" s="4"/>
      <c r="DG739" s="4"/>
      <c r="DH739" s="4"/>
      <c r="DI739" s="4"/>
      <c r="DJ739" s="4"/>
      <c r="DK739" s="4"/>
      <c r="DL739" s="4"/>
      <c r="DM739" s="4"/>
      <c r="DN739" s="4"/>
      <c r="DO739" s="4"/>
      <c r="DP739" s="4"/>
      <c r="DQ739" s="4"/>
      <c r="DR739" s="4"/>
      <c r="DS739" s="4"/>
      <c r="DT739" s="4"/>
      <c r="DU739" s="4"/>
      <c r="DV739" s="4"/>
      <c r="DW739" s="4"/>
      <c r="DX739" s="4"/>
      <c r="DY739" s="4"/>
      <c r="DZ739" s="4"/>
      <c r="EA739" s="4"/>
      <c r="EB739" s="4"/>
      <c r="EC739" s="4"/>
      <c r="ED739" s="4"/>
      <c r="EE739" s="4"/>
      <c r="EF739" s="4"/>
      <c r="EG739" s="4"/>
      <c r="EH739" s="4"/>
      <c r="EI739" s="4"/>
      <c r="EJ739" s="4"/>
      <c r="EK739" s="4"/>
      <c r="EL739" s="4"/>
      <c r="EM739" s="4"/>
      <c r="EN739" s="4"/>
      <c r="EO739" s="4"/>
      <c r="EP739" s="4"/>
      <c r="EQ739" s="4"/>
      <c r="ER739" s="4"/>
      <c r="ES739" s="4"/>
      <c r="ET739" s="4"/>
      <c r="EU739" s="4"/>
      <c r="EV739" s="4"/>
      <c r="EW739" s="4"/>
      <c r="EX739" s="4"/>
      <c r="EY739" s="4"/>
      <c r="EZ739" s="4"/>
      <c r="FA739" s="4"/>
      <c r="FB739" s="4"/>
      <c r="FC739" s="4"/>
    </row>
    <row r="740" spans="1:159" ht="15" customHeight="1">
      <c r="A740" s="6">
        <v>9</v>
      </c>
      <c r="B740" s="41" t="str">
        <f>VLOOKUP(Ruimtestaat[[#This Row],[Code]],Locaties[[Code]:[Locatie]],2,FALSE)</f>
        <v>De Joost</v>
      </c>
      <c r="C740" s="41" t="str">
        <f>VLOOKUP(Ruimtestaat[[#This Row],[Code]],Locaties[#All],3,FALSE)</f>
        <v>Joost de Jongestraat 45</v>
      </c>
      <c r="D740" s="41" t="str">
        <f>VLOOKUP(Ruimtestaat[[#This Row],[Code]],Locaties[#All],4,FALSE)</f>
        <v>Leerdam</v>
      </c>
      <c r="E740" s="42"/>
      <c r="F740" s="6" t="s">
        <v>121</v>
      </c>
      <c r="G740" s="6">
        <v>29</v>
      </c>
      <c r="H740" s="42" t="s">
        <v>140</v>
      </c>
      <c r="I740" s="6">
        <v>10</v>
      </c>
      <c r="J740" s="42" t="str">
        <f>VLOOKUP(Ruimtestaat[[#This Row],[Ruimte code]],Ruimtegroepen[[#All],[Code]:[Ruimte omschrijving]],2,FALSE)</f>
        <v>Trappenhuizen/lift</v>
      </c>
      <c r="K740" s="6" t="s">
        <v>18</v>
      </c>
      <c r="L740" s="6" t="s">
        <v>124</v>
      </c>
      <c r="M740" s="124">
        <v>26</v>
      </c>
      <c r="N740" s="125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  <c r="BO740" s="4"/>
      <c r="BP740" s="4"/>
      <c r="BQ740" s="4"/>
      <c r="BR740" s="4"/>
      <c r="BS740" s="4"/>
      <c r="BT740" s="4"/>
      <c r="BU740" s="4"/>
      <c r="BV740" s="4"/>
      <c r="BW740" s="4"/>
      <c r="BX740" s="4"/>
      <c r="BY740" s="4"/>
      <c r="BZ740" s="4"/>
      <c r="CA740" s="4"/>
      <c r="CB740" s="4"/>
      <c r="CC740" s="4"/>
      <c r="CD740" s="4"/>
      <c r="CE740" s="4"/>
      <c r="CF740" s="4"/>
      <c r="CG740" s="4"/>
      <c r="CH740" s="4"/>
      <c r="CI740" s="4"/>
      <c r="CJ740" s="4"/>
      <c r="CK740" s="4"/>
      <c r="CL740" s="4"/>
      <c r="CM740" s="4"/>
      <c r="CN740" s="4"/>
      <c r="CO740" s="4"/>
      <c r="CP740" s="4"/>
      <c r="CQ740" s="4"/>
      <c r="CR740" s="4"/>
      <c r="CS740" s="4"/>
      <c r="CT740" s="4"/>
      <c r="CU740" s="4"/>
      <c r="CV740" s="4"/>
      <c r="CW740" s="4"/>
      <c r="CX740" s="4"/>
      <c r="CY740" s="4"/>
      <c r="CZ740" s="4"/>
      <c r="DA740" s="4"/>
      <c r="DB740" s="4"/>
      <c r="DC740" s="4"/>
      <c r="DD740" s="4"/>
      <c r="DE740" s="4"/>
      <c r="DF740" s="4"/>
      <c r="DG740" s="4"/>
      <c r="DH740" s="4"/>
      <c r="DI740" s="4"/>
      <c r="DJ740" s="4"/>
      <c r="DK740" s="4"/>
      <c r="DL740" s="4"/>
      <c r="DM740" s="4"/>
      <c r="DN740" s="4"/>
      <c r="DO740" s="4"/>
      <c r="DP740" s="4"/>
      <c r="DQ740" s="4"/>
      <c r="DR740" s="4"/>
      <c r="DS740" s="4"/>
      <c r="DT740" s="4"/>
      <c r="DU740" s="4"/>
      <c r="DV740" s="4"/>
      <c r="DW740" s="4"/>
      <c r="DX740" s="4"/>
      <c r="DY740" s="4"/>
      <c r="DZ740" s="4"/>
      <c r="EA740" s="4"/>
      <c r="EB740" s="4"/>
      <c r="EC740" s="4"/>
      <c r="ED740" s="4"/>
      <c r="EE740" s="4"/>
      <c r="EF740" s="4"/>
      <c r="EG740" s="4"/>
      <c r="EH740" s="4"/>
      <c r="EI740" s="4"/>
      <c r="EJ740" s="4"/>
      <c r="EK740" s="4"/>
      <c r="EL740" s="4"/>
      <c r="EM740" s="4"/>
      <c r="EN740" s="4"/>
      <c r="EO740" s="4"/>
      <c r="EP740" s="4"/>
      <c r="EQ740" s="4"/>
      <c r="ER740" s="4"/>
      <c r="ES740" s="4"/>
      <c r="ET740" s="4"/>
      <c r="EU740" s="4"/>
      <c r="EV740" s="4"/>
      <c r="EW740" s="4"/>
      <c r="EX740" s="4"/>
      <c r="EY740" s="4"/>
      <c r="EZ740" s="4"/>
      <c r="FA740" s="4"/>
      <c r="FB740" s="4"/>
      <c r="FC740" s="4"/>
    </row>
    <row r="741" spans="1:159" ht="15" customHeight="1">
      <c r="A741" s="6">
        <v>9</v>
      </c>
      <c r="B741" s="41" t="str">
        <f>VLOOKUP(Ruimtestaat[[#This Row],[Code]],Locaties[[Code]:[Locatie]],2,FALSE)</f>
        <v>De Joost</v>
      </c>
      <c r="C741" s="41" t="str">
        <f>VLOOKUP(Ruimtestaat[[#This Row],[Code]],Locaties[#All],3,FALSE)</f>
        <v>Joost de Jongestraat 45</v>
      </c>
      <c r="D741" s="41" t="str">
        <f>VLOOKUP(Ruimtestaat[[#This Row],[Code]],Locaties[#All],4,FALSE)</f>
        <v>Leerdam</v>
      </c>
      <c r="E741" s="42"/>
      <c r="F741" s="6" t="s">
        <v>121</v>
      </c>
      <c r="G741" s="6">
        <v>30</v>
      </c>
      <c r="H741" s="42" t="s">
        <v>136</v>
      </c>
      <c r="I741" s="6">
        <v>2</v>
      </c>
      <c r="J741" s="42" t="str">
        <f>VLOOKUP(Ruimtestaat[[#This Row],[Ruimte code]],Ruimtegroepen[[#All],[Code]:[Ruimte omschrijving]],2,FALSE)</f>
        <v>Kantoren</v>
      </c>
      <c r="K741" s="6" t="s">
        <v>20</v>
      </c>
      <c r="L741" s="6" t="s">
        <v>29</v>
      </c>
      <c r="M741" s="124">
        <v>18</v>
      </c>
      <c r="N741" s="125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  <c r="BO741" s="4"/>
      <c r="BP741" s="4"/>
      <c r="BQ741" s="4"/>
      <c r="BR741" s="4"/>
      <c r="BS741" s="4"/>
      <c r="BT741" s="4"/>
      <c r="BU741" s="4"/>
      <c r="BV741" s="4"/>
      <c r="BW741" s="4"/>
      <c r="BX741" s="4"/>
      <c r="BY741" s="4"/>
      <c r="BZ741" s="4"/>
      <c r="CA741" s="4"/>
      <c r="CB741" s="4"/>
      <c r="CC741" s="4"/>
      <c r="CD741" s="4"/>
      <c r="CE741" s="4"/>
      <c r="CF741" s="4"/>
      <c r="CG741" s="4"/>
      <c r="CH741" s="4"/>
      <c r="CI741" s="4"/>
      <c r="CJ741" s="4"/>
      <c r="CK741" s="4"/>
      <c r="CL741" s="4"/>
      <c r="CM741" s="4"/>
      <c r="CN741" s="4"/>
      <c r="CO741" s="4"/>
      <c r="CP741" s="4"/>
      <c r="CQ741" s="4"/>
      <c r="CR741" s="4"/>
      <c r="CS741" s="4"/>
      <c r="CT741" s="4"/>
      <c r="CU741" s="4"/>
      <c r="CV741" s="4"/>
      <c r="CW741" s="4"/>
      <c r="CX741" s="4"/>
      <c r="CY741" s="4"/>
      <c r="CZ741" s="4"/>
      <c r="DA741" s="4"/>
      <c r="DB741" s="4"/>
      <c r="DC741" s="4"/>
      <c r="DD741" s="4"/>
      <c r="DE741" s="4"/>
      <c r="DF741" s="4"/>
      <c r="DG741" s="4"/>
      <c r="DH741" s="4"/>
      <c r="DI741" s="4"/>
      <c r="DJ741" s="4"/>
      <c r="DK741" s="4"/>
      <c r="DL741" s="4"/>
      <c r="DM741" s="4"/>
      <c r="DN741" s="4"/>
      <c r="DO741" s="4"/>
      <c r="DP741" s="4"/>
      <c r="DQ741" s="4"/>
      <c r="DR741" s="4"/>
      <c r="DS741" s="4"/>
      <c r="DT741" s="4"/>
      <c r="DU741" s="4"/>
      <c r="DV741" s="4"/>
      <c r="DW741" s="4"/>
      <c r="DX741" s="4"/>
      <c r="DY741" s="4"/>
      <c r="DZ741" s="4"/>
      <c r="EA741" s="4"/>
      <c r="EB741" s="4"/>
      <c r="EC741" s="4"/>
      <c r="ED741" s="4"/>
      <c r="EE741" s="4"/>
      <c r="EF741" s="4"/>
      <c r="EG741" s="4"/>
      <c r="EH741" s="4"/>
      <c r="EI741" s="4"/>
      <c r="EJ741" s="4"/>
      <c r="EK741" s="4"/>
      <c r="EL741" s="4"/>
      <c r="EM741" s="4"/>
      <c r="EN741" s="4"/>
      <c r="EO741" s="4"/>
      <c r="EP741" s="4"/>
      <c r="EQ741" s="4"/>
      <c r="ER741" s="4"/>
      <c r="ES741" s="4"/>
      <c r="ET741" s="4"/>
      <c r="EU741" s="4"/>
      <c r="EV741" s="4"/>
      <c r="EW741" s="4"/>
      <c r="EX741" s="4"/>
      <c r="EY741" s="4"/>
      <c r="EZ741" s="4"/>
      <c r="FA741" s="4"/>
      <c r="FB741" s="4"/>
      <c r="FC741" s="4"/>
    </row>
    <row r="742" spans="1:159" ht="15" customHeight="1">
      <c r="A742" s="6">
        <v>9</v>
      </c>
      <c r="B742" s="41" t="str">
        <f>VLOOKUP(Ruimtestaat[[#This Row],[Code]],Locaties[[Code]:[Locatie]],2,FALSE)</f>
        <v>De Joost</v>
      </c>
      <c r="C742" s="41" t="str">
        <f>VLOOKUP(Ruimtestaat[[#This Row],[Code]],Locaties[#All],3,FALSE)</f>
        <v>Joost de Jongestraat 45</v>
      </c>
      <c r="D742" s="41" t="str">
        <f>VLOOKUP(Ruimtestaat[[#This Row],[Code]],Locaties[#All],4,FALSE)</f>
        <v>Leerdam</v>
      </c>
      <c r="E742" s="42"/>
      <c r="F742" s="6" t="s">
        <v>121</v>
      </c>
      <c r="G742" s="6">
        <v>34</v>
      </c>
      <c r="H742" s="42" t="s">
        <v>148</v>
      </c>
      <c r="I742" s="6">
        <v>5</v>
      </c>
      <c r="J742" s="42" t="str">
        <f>VLOOKUP(Ruimtestaat[[#This Row],[Ruimte code]],Ruimtegroepen[[#All],[Code]:[Ruimte omschrijving]],2,FALSE)</f>
        <v>Sanitair</v>
      </c>
      <c r="K742" s="6" t="s">
        <v>19</v>
      </c>
      <c r="L742" s="6" t="s">
        <v>225</v>
      </c>
      <c r="M742" s="124">
        <v>18</v>
      </c>
      <c r="N742" s="125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  <c r="BO742" s="4"/>
      <c r="BP742" s="4"/>
      <c r="BQ742" s="4"/>
      <c r="BR742" s="4"/>
      <c r="BS742" s="4"/>
      <c r="BT742" s="4"/>
      <c r="BU742" s="4"/>
      <c r="BV742" s="4"/>
      <c r="BW742" s="4"/>
      <c r="BX742" s="4"/>
      <c r="BY742" s="4"/>
      <c r="BZ742" s="4"/>
      <c r="CA742" s="4"/>
      <c r="CB742" s="4"/>
      <c r="CC742" s="4"/>
      <c r="CD742" s="4"/>
      <c r="CE742" s="4"/>
      <c r="CF742" s="4"/>
      <c r="CG742" s="4"/>
      <c r="CH742" s="4"/>
      <c r="CI742" s="4"/>
      <c r="CJ742" s="4"/>
      <c r="CK742" s="4"/>
      <c r="CL742" s="4"/>
      <c r="CM742" s="4"/>
      <c r="CN742" s="4"/>
      <c r="CO742" s="4"/>
      <c r="CP742" s="4"/>
      <c r="CQ742" s="4"/>
      <c r="CR742" s="4"/>
      <c r="CS742" s="4"/>
      <c r="CT742" s="4"/>
      <c r="CU742" s="4"/>
      <c r="CV742" s="4"/>
      <c r="CW742" s="4"/>
      <c r="CX742" s="4"/>
      <c r="CY742" s="4"/>
      <c r="CZ742" s="4"/>
      <c r="DA742" s="4"/>
      <c r="DB742" s="4"/>
      <c r="DC742" s="4"/>
      <c r="DD742" s="4"/>
      <c r="DE742" s="4"/>
      <c r="DF742" s="4"/>
      <c r="DG742" s="4"/>
      <c r="DH742" s="4"/>
      <c r="DI742" s="4"/>
      <c r="DJ742" s="4"/>
      <c r="DK742" s="4"/>
      <c r="DL742" s="4"/>
      <c r="DM742" s="4"/>
      <c r="DN742" s="4"/>
      <c r="DO742" s="4"/>
      <c r="DP742" s="4"/>
      <c r="DQ742" s="4"/>
      <c r="DR742" s="4"/>
      <c r="DS742" s="4"/>
      <c r="DT742" s="4"/>
      <c r="DU742" s="4"/>
      <c r="DV742" s="4"/>
      <c r="DW742" s="4"/>
      <c r="DX742" s="4"/>
      <c r="DY742" s="4"/>
      <c r="DZ742" s="4"/>
      <c r="EA742" s="4"/>
      <c r="EB742" s="4"/>
      <c r="EC742" s="4"/>
      <c r="ED742" s="4"/>
      <c r="EE742" s="4"/>
      <c r="EF742" s="4"/>
      <c r="EG742" s="4"/>
      <c r="EH742" s="4"/>
      <c r="EI742" s="4"/>
      <c r="EJ742" s="4"/>
      <c r="EK742" s="4"/>
      <c r="EL742" s="4"/>
      <c r="EM742" s="4"/>
      <c r="EN742" s="4"/>
      <c r="EO742" s="4"/>
      <c r="EP742" s="4"/>
      <c r="EQ742" s="4"/>
      <c r="ER742" s="4"/>
      <c r="ES742" s="4"/>
      <c r="ET742" s="4"/>
      <c r="EU742" s="4"/>
      <c r="EV742" s="4"/>
      <c r="EW742" s="4"/>
      <c r="EX742" s="4"/>
      <c r="EY742" s="4"/>
      <c r="EZ742" s="4"/>
      <c r="FA742" s="4"/>
      <c r="FB742" s="4"/>
      <c r="FC742" s="4"/>
    </row>
    <row r="743" spans="1:159" ht="15" customHeight="1">
      <c r="A743" s="6">
        <v>9</v>
      </c>
      <c r="B743" s="41" t="str">
        <f>VLOOKUP(Ruimtestaat[[#This Row],[Code]],Locaties[[Code]:[Locatie]],2,FALSE)</f>
        <v>De Joost</v>
      </c>
      <c r="C743" s="41" t="str">
        <f>VLOOKUP(Ruimtestaat[[#This Row],[Code]],Locaties[#All],3,FALSE)</f>
        <v>Joost de Jongestraat 45</v>
      </c>
      <c r="D743" s="41" t="str">
        <f>VLOOKUP(Ruimtestaat[[#This Row],[Code]],Locaties[#All],4,FALSE)</f>
        <v>Leerdam</v>
      </c>
      <c r="E743" s="42"/>
      <c r="F743" s="6" t="s">
        <v>121</v>
      </c>
      <c r="G743" s="6">
        <v>35</v>
      </c>
      <c r="H743" s="42" t="s">
        <v>149</v>
      </c>
      <c r="I743" s="6">
        <v>5</v>
      </c>
      <c r="J743" s="42" t="str">
        <f>VLOOKUP(Ruimtestaat[[#This Row],[Ruimte code]],Ruimtegroepen[[#All],[Code]:[Ruimte omschrijving]],2,FALSE)</f>
        <v>Sanitair</v>
      </c>
      <c r="K743" s="6" t="s">
        <v>19</v>
      </c>
      <c r="L743" s="6" t="s">
        <v>225</v>
      </c>
      <c r="M743" s="124">
        <v>23</v>
      </c>
      <c r="N743" s="125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  <c r="BO743" s="4"/>
      <c r="BP743" s="4"/>
      <c r="BQ743" s="4"/>
      <c r="BR743" s="4"/>
      <c r="BS743" s="4"/>
      <c r="BT743" s="4"/>
      <c r="BU743" s="4"/>
      <c r="BV743" s="4"/>
      <c r="BW743" s="4"/>
      <c r="BX743" s="4"/>
      <c r="BY743" s="4"/>
      <c r="BZ743" s="4"/>
      <c r="CA743" s="4"/>
      <c r="CB743" s="4"/>
      <c r="CC743" s="4"/>
      <c r="CD743" s="4"/>
      <c r="CE743" s="4"/>
      <c r="CF743" s="4"/>
      <c r="CG743" s="4"/>
      <c r="CH743" s="4"/>
      <c r="CI743" s="4"/>
      <c r="CJ743" s="4"/>
      <c r="CK743" s="4"/>
      <c r="CL743" s="4"/>
      <c r="CM743" s="4"/>
      <c r="CN743" s="4"/>
      <c r="CO743" s="4"/>
      <c r="CP743" s="4"/>
      <c r="CQ743" s="4"/>
      <c r="CR743" s="4"/>
      <c r="CS743" s="4"/>
      <c r="CT743" s="4"/>
      <c r="CU743" s="4"/>
      <c r="CV743" s="4"/>
      <c r="CW743" s="4"/>
      <c r="CX743" s="4"/>
      <c r="CY743" s="4"/>
      <c r="CZ743" s="4"/>
      <c r="DA743" s="4"/>
      <c r="DB743" s="4"/>
      <c r="DC743" s="4"/>
      <c r="DD743" s="4"/>
      <c r="DE743" s="4"/>
      <c r="DF743" s="4"/>
      <c r="DG743" s="4"/>
      <c r="DH743" s="4"/>
      <c r="DI743" s="4"/>
      <c r="DJ743" s="4"/>
      <c r="DK743" s="4"/>
      <c r="DL743" s="4"/>
      <c r="DM743" s="4"/>
      <c r="DN743" s="4"/>
      <c r="DO743" s="4"/>
      <c r="DP743" s="4"/>
      <c r="DQ743" s="4"/>
      <c r="DR743" s="4"/>
      <c r="DS743" s="4"/>
      <c r="DT743" s="4"/>
      <c r="DU743" s="4"/>
      <c r="DV743" s="4"/>
      <c r="DW743" s="4"/>
      <c r="DX743" s="4"/>
      <c r="DY743" s="4"/>
      <c r="DZ743" s="4"/>
      <c r="EA743" s="4"/>
      <c r="EB743" s="4"/>
      <c r="EC743" s="4"/>
      <c r="ED743" s="4"/>
      <c r="EE743" s="4"/>
      <c r="EF743" s="4"/>
      <c r="EG743" s="4"/>
      <c r="EH743" s="4"/>
      <c r="EI743" s="4"/>
      <c r="EJ743" s="4"/>
      <c r="EK743" s="4"/>
      <c r="EL743" s="4"/>
      <c r="EM743" s="4"/>
      <c r="EN743" s="4"/>
      <c r="EO743" s="4"/>
      <c r="EP743" s="4"/>
      <c r="EQ743" s="4"/>
      <c r="ER743" s="4"/>
      <c r="ES743" s="4"/>
      <c r="ET743" s="4"/>
      <c r="EU743" s="4"/>
      <c r="EV743" s="4"/>
      <c r="EW743" s="4"/>
      <c r="EX743" s="4"/>
      <c r="EY743" s="4"/>
      <c r="EZ743" s="4"/>
      <c r="FA743" s="4"/>
      <c r="FB743" s="4"/>
      <c r="FC743" s="4"/>
    </row>
    <row r="744" spans="1:159" ht="15" customHeight="1">
      <c r="A744" s="6">
        <v>9</v>
      </c>
      <c r="B744" s="41" t="str">
        <f>VLOOKUP(Ruimtestaat[[#This Row],[Code]],Locaties[[Code]:[Locatie]],2,FALSE)</f>
        <v>De Joost</v>
      </c>
      <c r="C744" s="41" t="str">
        <f>VLOOKUP(Ruimtestaat[[#This Row],[Code]],Locaties[#All],3,FALSE)</f>
        <v>Joost de Jongestraat 45</v>
      </c>
      <c r="D744" s="41" t="str">
        <f>VLOOKUP(Ruimtestaat[[#This Row],[Code]],Locaties[#All],4,FALSE)</f>
        <v>Leerdam</v>
      </c>
      <c r="E744" s="42"/>
      <c r="F744" s="6" t="s">
        <v>121</v>
      </c>
      <c r="G744" s="6">
        <v>36</v>
      </c>
      <c r="H744" s="42" t="s">
        <v>246</v>
      </c>
      <c r="I744" s="6">
        <v>14</v>
      </c>
      <c r="J744" s="42" t="str">
        <f>VLOOKUP(Ruimtestaat[[#This Row],[Ruimte code]],Ruimtegroepen[[#All],[Code]:[Ruimte omschrijving]],2,FALSE)</f>
        <v>Praktijklokalen</v>
      </c>
      <c r="K744" s="6" t="s">
        <v>20</v>
      </c>
      <c r="L744" s="6" t="s">
        <v>29</v>
      </c>
      <c r="M744" s="124">
        <v>93</v>
      </c>
      <c r="N744" s="125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  <c r="BO744" s="4"/>
      <c r="BP744" s="4"/>
      <c r="BQ744" s="4"/>
      <c r="BR744" s="4"/>
      <c r="BS744" s="4"/>
      <c r="BT744" s="4"/>
      <c r="BU744" s="4"/>
      <c r="BV744" s="4"/>
      <c r="BW744" s="4"/>
      <c r="BX744" s="4"/>
      <c r="BY744" s="4"/>
      <c r="BZ744" s="4"/>
      <c r="CA744" s="4"/>
      <c r="CB744" s="4"/>
      <c r="CC744" s="4"/>
      <c r="CD744" s="4"/>
      <c r="CE744" s="4"/>
      <c r="CF744" s="4"/>
      <c r="CG744" s="4"/>
      <c r="CH744" s="4"/>
      <c r="CI744" s="4"/>
      <c r="CJ744" s="4"/>
      <c r="CK744" s="4"/>
      <c r="CL744" s="4"/>
      <c r="CM744" s="4"/>
      <c r="CN744" s="4"/>
      <c r="CO744" s="4"/>
      <c r="CP744" s="4"/>
      <c r="CQ744" s="4"/>
      <c r="CR744" s="4"/>
      <c r="CS744" s="4"/>
      <c r="CT744" s="4"/>
      <c r="CU744" s="4"/>
      <c r="CV744" s="4"/>
      <c r="CW744" s="4"/>
      <c r="CX744" s="4"/>
      <c r="CY744" s="4"/>
      <c r="CZ744" s="4"/>
      <c r="DA744" s="4"/>
      <c r="DB744" s="4"/>
      <c r="DC744" s="4"/>
      <c r="DD744" s="4"/>
      <c r="DE744" s="4"/>
      <c r="DF744" s="4"/>
      <c r="DG744" s="4"/>
      <c r="DH744" s="4"/>
      <c r="DI744" s="4"/>
      <c r="DJ744" s="4"/>
      <c r="DK744" s="4"/>
      <c r="DL744" s="4"/>
      <c r="DM744" s="4"/>
      <c r="DN744" s="4"/>
      <c r="DO744" s="4"/>
      <c r="DP744" s="4"/>
      <c r="DQ744" s="4"/>
      <c r="DR744" s="4"/>
      <c r="DS744" s="4"/>
      <c r="DT744" s="4"/>
      <c r="DU744" s="4"/>
      <c r="DV744" s="4"/>
      <c r="DW744" s="4"/>
      <c r="DX744" s="4"/>
      <c r="DY744" s="4"/>
      <c r="DZ744" s="4"/>
      <c r="EA744" s="4"/>
      <c r="EB744" s="4"/>
      <c r="EC744" s="4"/>
      <c r="ED744" s="4"/>
      <c r="EE744" s="4"/>
      <c r="EF744" s="4"/>
      <c r="EG744" s="4"/>
      <c r="EH744" s="4"/>
      <c r="EI744" s="4"/>
      <c r="EJ744" s="4"/>
      <c r="EK744" s="4"/>
      <c r="EL744" s="4"/>
      <c r="EM744" s="4"/>
      <c r="EN744" s="4"/>
      <c r="EO744" s="4"/>
      <c r="EP744" s="4"/>
      <c r="EQ744" s="4"/>
      <c r="ER744" s="4"/>
      <c r="ES744" s="4"/>
      <c r="ET744" s="4"/>
      <c r="EU744" s="4"/>
      <c r="EV744" s="4"/>
      <c r="EW744" s="4"/>
      <c r="EX744" s="4"/>
      <c r="EY744" s="4"/>
      <c r="EZ744" s="4"/>
      <c r="FA744" s="4"/>
      <c r="FB744" s="4"/>
      <c r="FC744" s="4"/>
    </row>
    <row r="745" spans="1:159" ht="15" customHeight="1">
      <c r="A745" s="6">
        <v>9</v>
      </c>
      <c r="B745" s="41" t="str">
        <f>VLOOKUP(Ruimtestaat[[#This Row],[Code]],Locaties[[Code]:[Locatie]],2,FALSE)</f>
        <v>De Joost</v>
      </c>
      <c r="C745" s="41" t="str">
        <f>VLOOKUP(Ruimtestaat[[#This Row],[Code]],Locaties[#All],3,FALSE)</f>
        <v>Joost de Jongestraat 45</v>
      </c>
      <c r="D745" s="41" t="str">
        <f>VLOOKUP(Ruimtestaat[[#This Row],[Code]],Locaties[#All],4,FALSE)</f>
        <v>Leerdam</v>
      </c>
      <c r="E745" s="42"/>
      <c r="F745" s="6" t="s">
        <v>279</v>
      </c>
      <c r="G745" s="6">
        <v>101</v>
      </c>
      <c r="H745" s="42" t="s">
        <v>377</v>
      </c>
      <c r="I745" s="6">
        <v>12</v>
      </c>
      <c r="J745" s="42" t="str">
        <f>VLOOKUP(Ruimtestaat[[#This Row],[Ruimte code]],Ruimtegroepen[[#All],[Code]:[Ruimte omschrijving]],2,FALSE)</f>
        <v>Kantine/Aula</v>
      </c>
      <c r="K745" s="6" t="s">
        <v>18</v>
      </c>
      <c r="L745" s="6" t="s">
        <v>124</v>
      </c>
      <c r="M745" s="124">
        <v>243</v>
      </c>
      <c r="N745" s="125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  <c r="BO745" s="4"/>
      <c r="BP745" s="4"/>
      <c r="BQ745" s="4"/>
      <c r="BR745" s="4"/>
      <c r="BS745" s="4"/>
      <c r="BT745" s="4"/>
      <c r="BU745" s="4"/>
      <c r="BV745" s="4"/>
      <c r="BW745" s="4"/>
      <c r="BX745" s="4"/>
      <c r="BY745" s="4"/>
      <c r="BZ745" s="4"/>
      <c r="CA745" s="4"/>
      <c r="CB745" s="4"/>
      <c r="CC745" s="4"/>
      <c r="CD745" s="4"/>
      <c r="CE745" s="4"/>
      <c r="CF745" s="4"/>
      <c r="CG745" s="4"/>
      <c r="CH745" s="4"/>
      <c r="CI745" s="4"/>
      <c r="CJ745" s="4"/>
      <c r="CK745" s="4"/>
      <c r="CL745" s="4"/>
      <c r="CM745" s="4"/>
      <c r="CN745" s="4"/>
      <c r="CO745" s="4"/>
      <c r="CP745" s="4"/>
      <c r="CQ745" s="4"/>
      <c r="CR745" s="4"/>
      <c r="CS745" s="4"/>
      <c r="CT745" s="4"/>
      <c r="CU745" s="4"/>
      <c r="CV745" s="4"/>
      <c r="CW745" s="4"/>
      <c r="CX745" s="4"/>
      <c r="CY745" s="4"/>
      <c r="CZ745" s="4"/>
      <c r="DA745" s="4"/>
      <c r="DB745" s="4"/>
      <c r="DC745" s="4"/>
      <c r="DD745" s="4"/>
      <c r="DE745" s="4"/>
      <c r="DF745" s="4"/>
      <c r="DG745" s="4"/>
      <c r="DH745" s="4"/>
      <c r="DI745" s="4"/>
      <c r="DJ745" s="4"/>
      <c r="DK745" s="4"/>
      <c r="DL745" s="4"/>
      <c r="DM745" s="4"/>
      <c r="DN745" s="4"/>
      <c r="DO745" s="4"/>
      <c r="DP745" s="4"/>
      <c r="DQ745" s="4"/>
      <c r="DR745" s="4"/>
      <c r="DS745" s="4"/>
      <c r="DT745" s="4"/>
      <c r="DU745" s="4"/>
      <c r="DV745" s="4"/>
      <c r="DW745" s="4"/>
      <c r="DX745" s="4"/>
      <c r="DY745" s="4"/>
      <c r="DZ745" s="4"/>
      <c r="EA745" s="4"/>
      <c r="EB745" s="4"/>
      <c r="EC745" s="4"/>
      <c r="ED745" s="4"/>
      <c r="EE745" s="4"/>
      <c r="EF745" s="4"/>
      <c r="EG745" s="4"/>
      <c r="EH745" s="4"/>
      <c r="EI745" s="4"/>
      <c r="EJ745" s="4"/>
      <c r="EK745" s="4"/>
      <c r="EL745" s="4"/>
      <c r="EM745" s="4"/>
      <c r="EN745" s="4"/>
      <c r="EO745" s="4"/>
      <c r="EP745" s="4"/>
      <c r="EQ745" s="4"/>
      <c r="ER745" s="4"/>
      <c r="ES745" s="4"/>
      <c r="ET745" s="4"/>
      <c r="EU745" s="4"/>
      <c r="EV745" s="4"/>
      <c r="EW745" s="4"/>
      <c r="EX745" s="4"/>
      <c r="EY745" s="4"/>
      <c r="EZ745" s="4"/>
      <c r="FA745" s="4"/>
      <c r="FB745" s="4"/>
      <c r="FC745" s="4"/>
    </row>
    <row r="746" spans="1:159" ht="15" customHeight="1">
      <c r="A746" s="6">
        <v>9</v>
      </c>
      <c r="B746" s="41" t="str">
        <f>VLOOKUP(Ruimtestaat[[#This Row],[Code]],Locaties[[Code]:[Locatie]],2,FALSE)</f>
        <v>De Joost</v>
      </c>
      <c r="C746" s="41" t="str">
        <f>VLOOKUP(Ruimtestaat[[#This Row],[Code]],Locaties[#All],3,FALSE)</f>
        <v>Joost de Jongestraat 45</v>
      </c>
      <c r="D746" s="41" t="str">
        <f>VLOOKUP(Ruimtestaat[[#This Row],[Code]],Locaties[#All],4,FALSE)</f>
        <v>Leerdam</v>
      </c>
      <c r="E746" s="42"/>
      <c r="F746" s="6" t="s">
        <v>279</v>
      </c>
      <c r="G746" s="6" t="s">
        <v>373</v>
      </c>
      <c r="H746" s="42" t="s">
        <v>378</v>
      </c>
      <c r="I746" s="6">
        <v>6</v>
      </c>
      <c r="J746" s="42" t="str">
        <f>VLOOKUP(Ruimtestaat[[#This Row],[Ruimte code]],Ruimtegroepen[[#All],[Code]:[Ruimte omschrijving]],2,FALSE)</f>
        <v>Gangen/hallen</v>
      </c>
      <c r="K746" s="6" t="s">
        <v>18</v>
      </c>
      <c r="L746" s="6" t="s">
        <v>124</v>
      </c>
      <c r="M746" s="124">
        <v>35</v>
      </c>
      <c r="N746" s="125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  <c r="BO746" s="4"/>
      <c r="BP746" s="4"/>
      <c r="BQ746" s="4"/>
      <c r="BR746" s="4"/>
      <c r="BS746" s="4"/>
      <c r="BT746" s="4"/>
      <c r="BU746" s="4"/>
      <c r="BV746" s="4"/>
      <c r="BW746" s="4"/>
      <c r="BX746" s="4"/>
      <c r="BY746" s="4"/>
      <c r="BZ746" s="4"/>
      <c r="CA746" s="4"/>
      <c r="CB746" s="4"/>
      <c r="CC746" s="4"/>
      <c r="CD746" s="4"/>
      <c r="CE746" s="4"/>
      <c r="CF746" s="4"/>
      <c r="CG746" s="4"/>
      <c r="CH746" s="4"/>
      <c r="CI746" s="4"/>
      <c r="CJ746" s="4"/>
      <c r="CK746" s="4"/>
      <c r="CL746" s="4"/>
      <c r="CM746" s="4"/>
      <c r="CN746" s="4"/>
      <c r="CO746" s="4"/>
      <c r="CP746" s="4"/>
      <c r="CQ746" s="4"/>
      <c r="CR746" s="4"/>
      <c r="CS746" s="4"/>
      <c r="CT746" s="4"/>
      <c r="CU746" s="4"/>
      <c r="CV746" s="4"/>
      <c r="CW746" s="4"/>
      <c r="CX746" s="4"/>
      <c r="CY746" s="4"/>
      <c r="CZ746" s="4"/>
      <c r="DA746" s="4"/>
      <c r="DB746" s="4"/>
      <c r="DC746" s="4"/>
      <c r="DD746" s="4"/>
      <c r="DE746" s="4"/>
      <c r="DF746" s="4"/>
      <c r="DG746" s="4"/>
      <c r="DH746" s="4"/>
      <c r="DI746" s="4"/>
      <c r="DJ746" s="4"/>
      <c r="DK746" s="4"/>
      <c r="DL746" s="4"/>
      <c r="DM746" s="4"/>
      <c r="DN746" s="4"/>
      <c r="DO746" s="4"/>
      <c r="DP746" s="4"/>
      <c r="DQ746" s="4"/>
      <c r="DR746" s="4"/>
      <c r="DS746" s="4"/>
      <c r="DT746" s="4"/>
      <c r="DU746" s="4"/>
      <c r="DV746" s="4"/>
      <c r="DW746" s="4"/>
      <c r="DX746" s="4"/>
      <c r="DY746" s="4"/>
      <c r="DZ746" s="4"/>
      <c r="EA746" s="4"/>
      <c r="EB746" s="4"/>
      <c r="EC746" s="4"/>
      <c r="ED746" s="4"/>
      <c r="EE746" s="4"/>
      <c r="EF746" s="4"/>
      <c r="EG746" s="4"/>
      <c r="EH746" s="4"/>
      <c r="EI746" s="4"/>
      <c r="EJ746" s="4"/>
      <c r="EK746" s="4"/>
      <c r="EL746" s="4"/>
      <c r="EM746" s="4"/>
      <c r="EN746" s="4"/>
      <c r="EO746" s="4"/>
      <c r="EP746" s="4"/>
      <c r="EQ746" s="4"/>
      <c r="ER746" s="4"/>
      <c r="ES746" s="4"/>
      <c r="ET746" s="4"/>
      <c r="EU746" s="4"/>
      <c r="EV746" s="4"/>
      <c r="EW746" s="4"/>
      <c r="EX746" s="4"/>
      <c r="EY746" s="4"/>
      <c r="EZ746" s="4"/>
      <c r="FA746" s="4"/>
      <c r="FB746" s="4"/>
      <c r="FC746" s="4"/>
    </row>
    <row r="747" spans="1:159" ht="15" customHeight="1">
      <c r="A747" s="6">
        <v>9</v>
      </c>
      <c r="B747" s="41" t="str">
        <f>VLOOKUP(Ruimtestaat[[#This Row],[Code]],Locaties[[Code]:[Locatie]],2,FALSE)</f>
        <v>De Joost</v>
      </c>
      <c r="C747" s="41" t="str">
        <f>VLOOKUP(Ruimtestaat[[#This Row],[Code]],Locaties[#All],3,FALSE)</f>
        <v>Joost de Jongestraat 45</v>
      </c>
      <c r="D747" s="41" t="str">
        <f>VLOOKUP(Ruimtestaat[[#This Row],[Code]],Locaties[#All],4,FALSE)</f>
        <v>Leerdam</v>
      </c>
      <c r="E747" s="42"/>
      <c r="F747" s="6" t="s">
        <v>279</v>
      </c>
      <c r="G747" s="6" t="s">
        <v>374</v>
      </c>
      <c r="H747" s="42" t="s">
        <v>379</v>
      </c>
      <c r="I747" s="6">
        <v>10</v>
      </c>
      <c r="J747" s="42" t="str">
        <f>VLOOKUP(Ruimtestaat[[#This Row],[Ruimte code]],Ruimtegroepen[[#All],[Code]:[Ruimte omschrijving]],2,FALSE)</f>
        <v>Trappenhuizen/lift</v>
      </c>
      <c r="L747" s="6" t="s">
        <v>386</v>
      </c>
      <c r="M747" s="124">
        <v>46.4</v>
      </c>
      <c r="N747" s="125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  <c r="BO747" s="4"/>
      <c r="BP747" s="4"/>
      <c r="BQ747" s="4"/>
      <c r="BR747" s="4"/>
      <c r="BS747" s="4"/>
      <c r="BT747" s="4"/>
      <c r="BU747" s="4"/>
      <c r="BV747" s="4"/>
      <c r="BW747" s="4"/>
      <c r="BX747" s="4"/>
      <c r="BY747" s="4"/>
      <c r="BZ747" s="4"/>
      <c r="CA747" s="4"/>
      <c r="CB747" s="4"/>
      <c r="CC747" s="4"/>
      <c r="CD747" s="4"/>
      <c r="CE747" s="4"/>
      <c r="CF747" s="4"/>
      <c r="CG747" s="4"/>
      <c r="CH747" s="4"/>
      <c r="CI747" s="4"/>
      <c r="CJ747" s="4"/>
      <c r="CK747" s="4"/>
      <c r="CL747" s="4"/>
      <c r="CM747" s="4"/>
      <c r="CN747" s="4"/>
      <c r="CO747" s="4"/>
      <c r="CP747" s="4"/>
      <c r="CQ747" s="4"/>
      <c r="CR747" s="4"/>
      <c r="CS747" s="4"/>
      <c r="CT747" s="4"/>
      <c r="CU747" s="4"/>
      <c r="CV747" s="4"/>
      <c r="CW747" s="4"/>
      <c r="CX747" s="4"/>
      <c r="CY747" s="4"/>
      <c r="CZ747" s="4"/>
      <c r="DA747" s="4"/>
      <c r="DB747" s="4"/>
      <c r="DC747" s="4"/>
      <c r="DD747" s="4"/>
      <c r="DE747" s="4"/>
      <c r="DF747" s="4"/>
      <c r="DG747" s="4"/>
      <c r="DH747" s="4"/>
      <c r="DI747" s="4"/>
      <c r="DJ747" s="4"/>
      <c r="DK747" s="4"/>
      <c r="DL747" s="4"/>
      <c r="DM747" s="4"/>
      <c r="DN747" s="4"/>
      <c r="DO747" s="4"/>
      <c r="DP747" s="4"/>
      <c r="DQ747" s="4"/>
      <c r="DR747" s="4"/>
      <c r="DS747" s="4"/>
      <c r="DT747" s="4"/>
      <c r="DU747" s="4"/>
      <c r="DV747" s="4"/>
      <c r="DW747" s="4"/>
      <c r="DX747" s="4"/>
      <c r="DY747" s="4"/>
      <c r="DZ747" s="4"/>
      <c r="EA747" s="4"/>
      <c r="EB747" s="4"/>
      <c r="EC747" s="4"/>
      <c r="ED747" s="4"/>
      <c r="EE747" s="4"/>
      <c r="EF747" s="4"/>
      <c r="EG747" s="4"/>
      <c r="EH747" s="4"/>
      <c r="EI747" s="4"/>
      <c r="EJ747" s="4"/>
      <c r="EK747" s="4"/>
      <c r="EL747" s="4"/>
      <c r="EM747" s="4"/>
      <c r="EN747" s="4"/>
      <c r="EO747" s="4"/>
      <c r="EP747" s="4"/>
      <c r="EQ747" s="4"/>
      <c r="ER747" s="4"/>
      <c r="ES747" s="4"/>
      <c r="ET747" s="4"/>
      <c r="EU747" s="4"/>
      <c r="EV747" s="4"/>
      <c r="EW747" s="4"/>
      <c r="EX747" s="4"/>
      <c r="EY747" s="4"/>
      <c r="EZ747" s="4"/>
      <c r="FA747" s="4"/>
      <c r="FB747" s="4"/>
      <c r="FC747" s="4"/>
    </row>
    <row r="748" spans="1:159" ht="15" customHeight="1">
      <c r="A748" s="6">
        <v>9</v>
      </c>
      <c r="B748" s="41" t="str">
        <f>VLOOKUP(Ruimtestaat[[#This Row],[Code]],Locaties[[Code]:[Locatie]],2,FALSE)</f>
        <v>De Joost</v>
      </c>
      <c r="C748" s="41" t="str">
        <f>VLOOKUP(Ruimtestaat[[#This Row],[Code]],Locaties[#All],3,FALSE)</f>
        <v>Joost de Jongestraat 45</v>
      </c>
      <c r="D748" s="41" t="str">
        <f>VLOOKUP(Ruimtestaat[[#This Row],[Code]],Locaties[#All],4,FALSE)</f>
        <v>Leerdam</v>
      </c>
      <c r="E748" s="42"/>
      <c r="F748" s="6" t="s">
        <v>279</v>
      </c>
      <c r="G748" s="6">
        <v>104</v>
      </c>
      <c r="H748" s="42" t="s">
        <v>380</v>
      </c>
      <c r="I748" s="6">
        <v>19</v>
      </c>
      <c r="J748" s="42" t="str">
        <f>VLOOKUP(Ruimtestaat[[#This Row],[Ruimte code]],Ruimtegroepen[[#All],[Code]:[Ruimte omschrijving]],2,FALSE)</f>
        <v>kleedruimten</v>
      </c>
      <c r="K748" s="6" t="s">
        <v>20</v>
      </c>
      <c r="L748" s="6" t="s">
        <v>29</v>
      </c>
      <c r="M748" s="124">
        <v>10</v>
      </c>
      <c r="N748" s="125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  <c r="BO748" s="4"/>
      <c r="BP748" s="4"/>
      <c r="BQ748" s="4"/>
      <c r="BR748" s="4"/>
      <c r="BS748" s="4"/>
      <c r="BT748" s="4"/>
      <c r="BU748" s="4"/>
      <c r="BV748" s="4"/>
      <c r="BW748" s="4"/>
      <c r="BX748" s="4"/>
      <c r="BY748" s="4"/>
      <c r="BZ748" s="4"/>
      <c r="CA748" s="4"/>
      <c r="CB748" s="4"/>
      <c r="CC748" s="4"/>
      <c r="CD748" s="4"/>
      <c r="CE748" s="4"/>
      <c r="CF748" s="4"/>
      <c r="CG748" s="4"/>
      <c r="CH748" s="4"/>
      <c r="CI748" s="4"/>
      <c r="CJ748" s="4"/>
      <c r="CK748" s="4"/>
      <c r="CL748" s="4"/>
      <c r="CM748" s="4"/>
      <c r="CN748" s="4"/>
      <c r="CO748" s="4"/>
      <c r="CP748" s="4"/>
      <c r="CQ748" s="4"/>
      <c r="CR748" s="4"/>
      <c r="CS748" s="4"/>
      <c r="CT748" s="4"/>
      <c r="CU748" s="4"/>
      <c r="CV748" s="4"/>
      <c r="CW748" s="4"/>
      <c r="CX748" s="4"/>
      <c r="CY748" s="4"/>
      <c r="CZ748" s="4"/>
      <c r="DA748" s="4"/>
      <c r="DB748" s="4"/>
      <c r="DC748" s="4"/>
      <c r="DD748" s="4"/>
      <c r="DE748" s="4"/>
      <c r="DF748" s="4"/>
      <c r="DG748" s="4"/>
      <c r="DH748" s="4"/>
      <c r="DI748" s="4"/>
      <c r="DJ748" s="4"/>
      <c r="DK748" s="4"/>
      <c r="DL748" s="4"/>
      <c r="DM748" s="4"/>
      <c r="DN748" s="4"/>
      <c r="DO748" s="4"/>
      <c r="DP748" s="4"/>
      <c r="DQ748" s="4"/>
      <c r="DR748" s="4"/>
      <c r="DS748" s="4"/>
      <c r="DT748" s="4"/>
      <c r="DU748" s="4"/>
      <c r="DV748" s="4"/>
      <c r="DW748" s="4"/>
      <c r="DX748" s="4"/>
      <c r="DY748" s="4"/>
      <c r="DZ748" s="4"/>
      <c r="EA748" s="4"/>
      <c r="EB748" s="4"/>
      <c r="EC748" s="4"/>
      <c r="ED748" s="4"/>
      <c r="EE748" s="4"/>
      <c r="EF748" s="4"/>
      <c r="EG748" s="4"/>
      <c r="EH748" s="4"/>
      <c r="EI748" s="4"/>
      <c r="EJ748" s="4"/>
      <c r="EK748" s="4"/>
      <c r="EL748" s="4"/>
      <c r="EM748" s="4"/>
      <c r="EN748" s="4"/>
      <c r="EO748" s="4"/>
      <c r="EP748" s="4"/>
      <c r="EQ748" s="4"/>
      <c r="ER748" s="4"/>
      <c r="ES748" s="4"/>
      <c r="ET748" s="4"/>
      <c r="EU748" s="4"/>
      <c r="EV748" s="4"/>
      <c r="EW748" s="4"/>
      <c r="EX748" s="4"/>
      <c r="EY748" s="4"/>
      <c r="EZ748" s="4"/>
      <c r="FA748" s="4"/>
      <c r="FB748" s="4"/>
      <c r="FC748" s="4"/>
    </row>
    <row r="749" spans="1:159" ht="15" customHeight="1">
      <c r="A749" s="6">
        <v>9</v>
      </c>
      <c r="B749" s="41" t="str">
        <f>VLOOKUP(Ruimtestaat[[#This Row],[Code]],Locaties[[Code]:[Locatie]],2,FALSE)</f>
        <v>De Joost</v>
      </c>
      <c r="C749" s="41" t="str">
        <f>VLOOKUP(Ruimtestaat[[#This Row],[Code]],Locaties[#All],3,FALSE)</f>
        <v>Joost de Jongestraat 45</v>
      </c>
      <c r="D749" s="41" t="str">
        <f>VLOOKUP(Ruimtestaat[[#This Row],[Code]],Locaties[#All],4,FALSE)</f>
        <v>Leerdam</v>
      </c>
      <c r="E749" s="42"/>
      <c r="F749" s="6" t="s">
        <v>279</v>
      </c>
      <c r="G749" s="6">
        <v>105</v>
      </c>
      <c r="H749" s="42" t="s">
        <v>387</v>
      </c>
      <c r="I749" s="6">
        <v>5</v>
      </c>
      <c r="J749" s="42" t="str">
        <f>VLOOKUP(Ruimtestaat[[#This Row],[Ruimte code]],Ruimtegroepen[[#All],[Code]:[Ruimte omschrijving]],2,FALSE)</f>
        <v>Sanitair</v>
      </c>
      <c r="K749" s="6" t="s">
        <v>19</v>
      </c>
      <c r="L749" s="6" t="s">
        <v>237</v>
      </c>
      <c r="M749" s="124">
        <v>2</v>
      </c>
      <c r="N749" s="125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  <c r="BO749" s="4"/>
      <c r="BP749" s="4"/>
      <c r="BQ749" s="4"/>
      <c r="BR749" s="4"/>
      <c r="BS749" s="4"/>
      <c r="BT749" s="4"/>
      <c r="BU749" s="4"/>
      <c r="BV749" s="4"/>
      <c r="BW749" s="4"/>
      <c r="BX749" s="4"/>
      <c r="BY749" s="4"/>
      <c r="BZ749" s="4"/>
      <c r="CA749" s="4"/>
      <c r="CB749" s="4"/>
      <c r="CC749" s="4"/>
      <c r="CD749" s="4"/>
      <c r="CE749" s="4"/>
      <c r="CF749" s="4"/>
      <c r="CG749" s="4"/>
      <c r="CH749" s="4"/>
      <c r="CI749" s="4"/>
      <c r="CJ749" s="4"/>
      <c r="CK749" s="4"/>
      <c r="CL749" s="4"/>
      <c r="CM749" s="4"/>
      <c r="CN749" s="4"/>
      <c r="CO749" s="4"/>
      <c r="CP749" s="4"/>
      <c r="CQ749" s="4"/>
      <c r="CR749" s="4"/>
      <c r="CS749" s="4"/>
      <c r="CT749" s="4"/>
      <c r="CU749" s="4"/>
      <c r="CV749" s="4"/>
      <c r="CW749" s="4"/>
      <c r="CX749" s="4"/>
      <c r="CY749" s="4"/>
      <c r="CZ749" s="4"/>
      <c r="DA749" s="4"/>
      <c r="DB749" s="4"/>
      <c r="DC749" s="4"/>
      <c r="DD749" s="4"/>
      <c r="DE749" s="4"/>
      <c r="DF749" s="4"/>
      <c r="DG749" s="4"/>
      <c r="DH749" s="4"/>
      <c r="DI749" s="4"/>
      <c r="DJ749" s="4"/>
      <c r="DK749" s="4"/>
      <c r="DL749" s="4"/>
      <c r="DM749" s="4"/>
      <c r="DN749" s="4"/>
      <c r="DO749" s="4"/>
      <c r="DP749" s="4"/>
      <c r="DQ749" s="4"/>
      <c r="DR749" s="4"/>
      <c r="DS749" s="4"/>
      <c r="DT749" s="4"/>
      <c r="DU749" s="4"/>
      <c r="DV749" s="4"/>
      <c r="DW749" s="4"/>
      <c r="DX749" s="4"/>
      <c r="DY749" s="4"/>
      <c r="DZ749" s="4"/>
      <c r="EA749" s="4"/>
      <c r="EB749" s="4"/>
      <c r="EC749" s="4"/>
      <c r="ED749" s="4"/>
      <c r="EE749" s="4"/>
      <c r="EF749" s="4"/>
      <c r="EG749" s="4"/>
      <c r="EH749" s="4"/>
      <c r="EI749" s="4"/>
      <c r="EJ749" s="4"/>
      <c r="EK749" s="4"/>
      <c r="EL749" s="4"/>
      <c r="EM749" s="4"/>
      <c r="EN749" s="4"/>
      <c r="EO749" s="4"/>
      <c r="EP749" s="4"/>
      <c r="EQ749" s="4"/>
      <c r="ER749" s="4"/>
      <c r="ES749" s="4"/>
      <c r="ET749" s="4"/>
      <c r="EU749" s="4"/>
      <c r="EV749" s="4"/>
      <c r="EW749" s="4"/>
      <c r="EX749" s="4"/>
      <c r="EY749" s="4"/>
      <c r="EZ749" s="4"/>
      <c r="FA749" s="4"/>
      <c r="FB749" s="4"/>
      <c r="FC749" s="4"/>
    </row>
    <row r="750" spans="1:159" ht="15" customHeight="1">
      <c r="A750" s="6">
        <v>9</v>
      </c>
      <c r="B750" s="41" t="str">
        <f>VLOOKUP(Ruimtestaat[[#This Row],[Code]],Locaties[[Code]:[Locatie]],2,FALSE)</f>
        <v>De Joost</v>
      </c>
      <c r="C750" s="41" t="str">
        <f>VLOOKUP(Ruimtestaat[[#This Row],[Code]],Locaties[#All],3,FALSE)</f>
        <v>Joost de Jongestraat 45</v>
      </c>
      <c r="D750" s="41" t="str">
        <f>VLOOKUP(Ruimtestaat[[#This Row],[Code]],Locaties[#All],4,FALSE)</f>
        <v>Leerdam</v>
      </c>
      <c r="E750" s="42"/>
      <c r="F750" s="6" t="s">
        <v>279</v>
      </c>
      <c r="G750" s="6">
        <v>106</v>
      </c>
      <c r="H750" s="42" t="s">
        <v>345</v>
      </c>
      <c r="I750" s="6">
        <v>19</v>
      </c>
      <c r="J750" s="42" t="str">
        <f>VLOOKUP(Ruimtestaat[[#This Row],[Ruimte code]],Ruimtegroepen[[#All],[Code]:[Ruimte omschrijving]],2,FALSE)</f>
        <v>kleedruimten</v>
      </c>
      <c r="K750" s="6" t="s">
        <v>20</v>
      </c>
      <c r="L750" s="6" t="s">
        <v>29</v>
      </c>
      <c r="M750" s="124">
        <v>23</v>
      </c>
      <c r="N750" s="125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  <c r="BO750" s="4"/>
      <c r="BP750" s="4"/>
      <c r="BQ750" s="4"/>
      <c r="BR750" s="4"/>
      <c r="BS750" s="4"/>
      <c r="BT750" s="4"/>
      <c r="BU750" s="4"/>
      <c r="BV750" s="4"/>
      <c r="BW750" s="4"/>
      <c r="BX750" s="4"/>
      <c r="BY750" s="4"/>
      <c r="BZ750" s="4"/>
      <c r="CA750" s="4"/>
      <c r="CB750" s="4"/>
      <c r="CC750" s="4"/>
      <c r="CD750" s="4"/>
      <c r="CE750" s="4"/>
      <c r="CF750" s="4"/>
      <c r="CG750" s="4"/>
      <c r="CH750" s="4"/>
      <c r="CI750" s="4"/>
      <c r="CJ750" s="4"/>
      <c r="CK750" s="4"/>
      <c r="CL750" s="4"/>
      <c r="CM750" s="4"/>
      <c r="CN750" s="4"/>
      <c r="CO750" s="4"/>
      <c r="CP750" s="4"/>
      <c r="CQ750" s="4"/>
      <c r="CR750" s="4"/>
      <c r="CS750" s="4"/>
      <c r="CT750" s="4"/>
      <c r="CU750" s="4"/>
      <c r="CV750" s="4"/>
      <c r="CW750" s="4"/>
      <c r="CX750" s="4"/>
      <c r="CY750" s="4"/>
      <c r="CZ750" s="4"/>
      <c r="DA750" s="4"/>
      <c r="DB750" s="4"/>
      <c r="DC750" s="4"/>
      <c r="DD750" s="4"/>
      <c r="DE750" s="4"/>
      <c r="DF750" s="4"/>
      <c r="DG750" s="4"/>
      <c r="DH750" s="4"/>
      <c r="DI750" s="4"/>
      <c r="DJ750" s="4"/>
      <c r="DK750" s="4"/>
      <c r="DL750" s="4"/>
      <c r="DM750" s="4"/>
      <c r="DN750" s="4"/>
      <c r="DO750" s="4"/>
      <c r="DP750" s="4"/>
      <c r="DQ750" s="4"/>
      <c r="DR750" s="4"/>
      <c r="DS750" s="4"/>
      <c r="DT750" s="4"/>
      <c r="DU750" s="4"/>
      <c r="DV750" s="4"/>
      <c r="DW750" s="4"/>
      <c r="DX750" s="4"/>
      <c r="DY750" s="4"/>
      <c r="DZ750" s="4"/>
      <c r="EA750" s="4"/>
      <c r="EB750" s="4"/>
      <c r="EC750" s="4"/>
      <c r="ED750" s="4"/>
      <c r="EE750" s="4"/>
      <c r="EF750" s="4"/>
      <c r="EG750" s="4"/>
      <c r="EH750" s="4"/>
      <c r="EI750" s="4"/>
      <c r="EJ750" s="4"/>
      <c r="EK750" s="4"/>
      <c r="EL750" s="4"/>
      <c r="EM750" s="4"/>
      <c r="EN750" s="4"/>
      <c r="EO750" s="4"/>
      <c r="EP750" s="4"/>
      <c r="EQ750" s="4"/>
      <c r="ER750" s="4"/>
      <c r="ES750" s="4"/>
      <c r="ET750" s="4"/>
      <c r="EU750" s="4"/>
      <c r="EV750" s="4"/>
      <c r="EW750" s="4"/>
      <c r="EX750" s="4"/>
      <c r="EY750" s="4"/>
      <c r="EZ750" s="4"/>
      <c r="FA750" s="4"/>
      <c r="FB750" s="4"/>
      <c r="FC750" s="4"/>
    </row>
    <row r="751" spans="1:159" ht="15" customHeight="1">
      <c r="A751" s="6">
        <v>9</v>
      </c>
      <c r="B751" s="41" t="str">
        <f>VLOOKUP(Ruimtestaat[[#This Row],[Code]],Locaties[[Code]:[Locatie]],2,FALSE)</f>
        <v>De Joost</v>
      </c>
      <c r="C751" s="41" t="str">
        <f>VLOOKUP(Ruimtestaat[[#This Row],[Code]],Locaties[#All],3,FALSE)</f>
        <v>Joost de Jongestraat 45</v>
      </c>
      <c r="D751" s="41" t="str">
        <f>VLOOKUP(Ruimtestaat[[#This Row],[Code]],Locaties[#All],4,FALSE)</f>
        <v>Leerdam</v>
      </c>
      <c r="E751" s="42"/>
      <c r="F751" s="6" t="s">
        <v>279</v>
      </c>
      <c r="G751" s="6">
        <v>107</v>
      </c>
      <c r="H751" s="42" t="s">
        <v>346</v>
      </c>
      <c r="I751" s="6">
        <v>5</v>
      </c>
      <c r="J751" s="42" t="str">
        <f>VLOOKUP(Ruimtestaat[[#This Row],[Ruimte code]],Ruimtegroepen[[#All],[Code]:[Ruimte omschrijving]],2,FALSE)</f>
        <v>Sanitair</v>
      </c>
      <c r="K751" s="6" t="s">
        <v>20</v>
      </c>
      <c r="L751" s="6" t="s">
        <v>29</v>
      </c>
      <c r="M751" s="124">
        <v>12</v>
      </c>
      <c r="N751" s="125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  <c r="BO751" s="4"/>
      <c r="BP751" s="4"/>
      <c r="BQ751" s="4"/>
      <c r="BR751" s="4"/>
      <c r="BS751" s="4"/>
      <c r="BT751" s="4"/>
      <c r="BU751" s="4"/>
      <c r="BV751" s="4"/>
      <c r="BW751" s="4"/>
      <c r="BX751" s="4"/>
      <c r="BY751" s="4"/>
      <c r="BZ751" s="4"/>
      <c r="CA751" s="4"/>
      <c r="CB751" s="4"/>
      <c r="CC751" s="4"/>
      <c r="CD751" s="4"/>
      <c r="CE751" s="4"/>
      <c r="CF751" s="4"/>
      <c r="CG751" s="4"/>
      <c r="CH751" s="4"/>
      <c r="CI751" s="4"/>
      <c r="CJ751" s="4"/>
      <c r="CK751" s="4"/>
      <c r="CL751" s="4"/>
      <c r="CM751" s="4"/>
      <c r="CN751" s="4"/>
      <c r="CO751" s="4"/>
      <c r="CP751" s="4"/>
      <c r="CQ751" s="4"/>
      <c r="CR751" s="4"/>
      <c r="CS751" s="4"/>
      <c r="CT751" s="4"/>
      <c r="CU751" s="4"/>
      <c r="CV751" s="4"/>
      <c r="CW751" s="4"/>
      <c r="CX751" s="4"/>
      <c r="CY751" s="4"/>
      <c r="CZ751" s="4"/>
      <c r="DA751" s="4"/>
      <c r="DB751" s="4"/>
      <c r="DC751" s="4"/>
      <c r="DD751" s="4"/>
      <c r="DE751" s="4"/>
      <c r="DF751" s="4"/>
      <c r="DG751" s="4"/>
      <c r="DH751" s="4"/>
      <c r="DI751" s="4"/>
      <c r="DJ751" s="4"/>
      <c r="DK751" s="4"/>
      <c r="DL751" s="4"/>
      <c r="DM751" s="4"/>
      <c r="DN751" s="4"/>
      <c r="DO751" s="4"/>
      <c r="DP751" s="4"/>
      <c r="DQ751" s="4"/>
      <c r="DR751" s="4"/>
      <c r="DS751" s="4"/>
      <c r="DT751" s="4"/>
      <c r="DU751" s="4"/>
      <c r="DV751" s="4"/>
      <c r="DW751" s="4"/>
      <c r="DX751" s="4"/>
      <c r="DY751" s="4"/>
      <c r="DZ751" s="4"/>
      <c r="EA751" s="4"/>
      <c r="EB751" s="4"/>
      <c r="EC751" s="4"/>
      <c r="ED751" s="4"/>
      <c r="EE751" s="4"/>
      <c r="EF751" s="4"/>
      <c r="EG751" s="4"/>
      <c r="EH751" s="4"/>
      <c r="EI751" s="4"/>
      <c r="EJ751" s="4"/>
      <c r="EK751" s="4"/>
      <c r="EL751" s="4"/>
      <c r="EM751" s="4"/>
      <c r="EN751" s="4"/>
      <c r="EO751" s="4"/>
      <c r="EP751" s="4"/>
      <c r="EQ751" s="4"/>
      <c r="ER751" s="4"/>
      <c r="ES751" s="4"/>
      <c r="ET751" s="4"/>
      <c r="EU751" s="4"/>
      <c r="EV751" s="4"/>
      <c r="EW751" s="4"/>
      <c r="EX751" s="4"/>
      <c r="EY751" s="4"/>
      <c r="EZ751" s="4"/>
      <c r="FA751" s="4"/>
      <c r="FB751" s="4"/>
      <c r="FC751" s="4"/>
    </row>
    <row r="752" spans="1:159" ht="15" customHeight="1">
      <c r="A752" s="6">
        <v>9</v>
      </c>
      <c r="B752" s="41" t="str">
        <f>VLOOKUP(Ruimtestaat[[#This Row],[Code]],Locaties[[Code]:[Locatie]],2,FALSE)</f>
        <v>De Joost</v>
      </c>
      <c r="C752" s="41" t="str">
        <f>VLOOKUP(Ruimtestaat[[#This Row],[Code]],Locaties[#All],3,FALSE)</f>
        <v>Joost de Jongestraat 45</v>
      </c>
      <c r="D752" s="41" t="str">
        <f>VLOOKUP(Ruimtestaat[[#This Row],[Code]],Locaties[#All],4,FALSE)</f>
        <v>Leerdam</v>
      </c>
      <c r="E752" s="42"/>
      <c r="F752" s="6" t="s">
        <v>279</v>
      </c>
      <c r="G752" s="6">
        <v>109</v>
      </c>
      <c r="H752" s="42" t="s">
        <v>233</v>
      </c>
      <c r="I752" s="6">
        <v>6</v>
      </c>
      <c r="J752" s="42" t="str">
        <f>VLOOKUP(Ruimtestaat[[#This Row],[Ruimte code]],Ruimtegroepen[[#All],[Code]:[Ruimte omschrijving]],2,FALSE)</f>
        <v>Gangen/hallen</v>
      </c>
      <c r="K752" s="6" t="s">
        <v>20</v>
      </c>
      <c r="L752" s="6" t="s">
        <v>29</v>
      </c>
      <c r="M752" s="124">
        <v>13</v>
      </c>
      <c r="N752" s="125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  <c r="BO752" s="4"/>
      <c r="BP752" s="4"/>
      <c r="BQ752" s="4"/>
      <c r="BR752" s="4"/>
      <c r="BS752" s="4"/>
      <c r="BT752" s="4"/>
      <c r="BU752" s="4"/>
      <c r="BV752" s="4"/>
      <c r="BW752" s="4"/>
      <c r="BX752" s="4"/>
      <c r="BY752" s="4"/>
      <c r="BZ752" s="4"/>
      <c r="CA752" s="4"/>
      <c r="CB752" s="4"/>
      <c r="CC752" s="4"/>
      <c r="CD752" s="4"/>
      <c r="CE752" s="4"/>
      <c r="CF752" s="4"/>
      <c r="CG752" s="4"/>
      <c r="CH752" s="4"/>
      <c r="CI752" s="4"/>
      <c r="CJ752" s="4"/>
      <c r="CK752" s="4"/>
      <c r="CL752" s="4"/>
      <c r="CM752" s="4"/>
      <c r="CN752" s="4"/>
      <c r="CO752" s="4"/>
      <c r="CP752" s="4"/>
      <c r="CQ752" s="4"/>
      <c r="CR752" s="4"/>
      <c r="CS752" s="4"/>
      <c r="CT752" s="4"/>
      <c r="CU752" s="4"/>
      <c r="CV752" s="4"/>
      <c r="CW752" s="4"/>
      <c r="CX752" s="4"/>
      <c r="CY752" s="4"/>
      <c r="CZ752" s="4"/>
      <c r="DA752" s="4"/>
      <c r="DB752" s="4"/>
      <c r="DC752" s="4"/>
      <c r="DD752" s="4"/>
      <c r="DE752" s="4"/>
      <c r="DF752" s="4"/>
      <c r="DG752" s="4"/>
      <c r="DH752" s="4"/>
      <c r="DI752" s="4"/>
      <c r="DJ752" s="4"/>
      <c r="DK752" s="4"/>
      <c r="DL752" s="4"/>
      <c r="DM752" s="4"/>
      <c r="DN752" s="4"/>
      <c r="DO752" s="4"/>
      <c r="DP752" s="4"/>
      <c r="DQ752" s="4"/>
      <c r="DR752" s="4"/>
      <c r="DS752" s="4"/>
      <c r="DT752" s="4"/>
      <c r="DU752" s="4"/>
      <c r="DV752" s="4"/>
      <c r="DW752" s="4"/>
      <c r="DX752" s="4"/>
      <c r="DY752" s="4"/>
      <c r="DZ752" s="4"/>
      <c r="EA752" s="4"/>
      <c r="EB752" s="4"/>
      <c r="EC752" s="4"/>
      <c r="ED752" s="4"/>
      <c r="EE752" s="4"/>
      <c r="EF752" s="4"/>
      <c r="EG752" s="4"/>
      <c r="EH752" s="4"/>
      <c r="EI752" s="4"/>
      <c r="EJ752" s="4"/>
      <c r="EK752" s="4"/>
      <c r="EL752" s="4"/>
      <c r="EM752" s="4"/>
      <c r="EN752" s="4"/>
      <c r="EO752" s="4"/>
      <c r="EP752" s="4"/>
      <c r="EQ752" s="4"/>
      <c r="ER752" s="4"/>
      <c r="ES752" s="4"/>
      <c r="ET752" s="4"/>
      <c r="EU752" s="4"/>
      <c r="EV752" s="4"/>
      <c r="EW752" s="4"/>
      <c r="EX752" s="4"/>
      <c r="EY752" s="4"/>
      <c r="EZ752" s="4"/>
      <c r="FA752" s="4"/>
      <c r="FB752" s="4"/>
      <c r="FC752" s="4"/>
    </row>
    <row r="753" spans="1:159" ht="15" customHeight="1">
      <c r="A753" s="6">
        <v>9</v>
      </c>
      <c r="B753" s="41" t="str">
        <f>VLOOKUP(Ruimtestaat[[#This Row],[Code]],Locaties[[Code]:[Locatie]],2,FALSE)</f>
        <v>De Joost</v>
      </c>
      <c r="C753" s="41" t="str">
        <f>VLOOKUP(Ruimtestaat[[#This Row],[Code]],Locaties[#All],3,FALSE)</f>
        <v>Joost de Jongestraat 45</v>
      </c>
      <c r="D753" s="41" t="str">
        <f>VLOOKUP(Ruimtestaat[[#This Row],[Code]],Locaties[#All],4,FALSE)</f>
        <v>Leerdam</v>
      </c>
      <c r="E753" s="42"/>
      <c r="F753" s="6" t="s">
        <v>279</v>
      </c>
      <c r="G753" s="6">
        <v>110</v>
      </c>
      <c r="H753" s="42" t="s">
        <v>345</v>
      </c>
      <c r="I753" s="6">
        <v>19</v>
      </c>
      <c r="J753" s="42" t="str">
        <f>VLOOKUP(Ruimtestaat[[#This Row],[Ruimte code]],Ruimtegroepen[[#All],[Code]:[Ruimte omschrijving]],2,FALSE)</f>
        <v>kleedruimten</v>
      </c>
      <c r="K753" s="6" t="s">
        <v>20</v>
      </c>
      <c r="L753" s="6" t="s">
        <v>29</v>
      </c>
      <c r="M753" s="124">
        <v>24</v>
      </c>
      <c r="N753" s="125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  <c r="BO753" s="4"/>
      <c r="BP753" s="4"/>
      <c r="BQ753" s="4"/>
      <c r="BR753" s="4"/>
      <c r="BS753" s="4"/>
      <c r="BT753" s="4"/>
      <c r="BU753" s="4"/>
      <c r="BV753" s="4"/>
      <c r="BW753" s="4"/>
      <c r="BX753" s="4"/>
      <c r="BY753" s="4"/>
      <c r="BZ753" s="4"/>
      <c r="CA753" s="4"/>
      <c r="CB753" s="4"/>
      <c r="CC753" s="4"/>
      <c r="CD753" s="4"/>
      <c r="CE753" s="4"/>
      <c r="CF753" s="4"/>
      <c r="CG753" s="4"/>
      <c r="CH753" s="4"/>
      <c r="CI753" s="4"/>
      <c r="CJ753" s="4"/>
      <c r="CK753" s="4"/>
      <c r="CL753" s="4"/>
      <c r="CM753" s="4"/>
      <c r="CN753" s="4"/>
      <c r="CO753" s="4"/>
      <c r="CP753" s="4"/>
      <c r="CQ753" s="4"/>
      <c r="CR753" s="4"/>
      <c r="CS753" s="4"/>
      <c r="CT753" s="4"/>
      <c r="CU753" s="4"/>
      <c r="CV753" s="4"/>
      <c r="CW753" s="4"/>
      <c r="CX753" s="4"/>
      <c r="CY753" s="4"/>
      <c r="CZ753" s="4"/>
      <c r="DA753" s="4"/>
      <c r="DB753" s="4"/>
      <c r="DC753" s="4"/>
      <c r="DD753" s="4"/>
      <c r="DE753" s="4"/>
      <c r="DF753" s="4"/>
      <c r="DG753" s="4"/>
      <c r="DH753" s="4"/>
      <c r="DI753" s="4"/>
      <c r="DJ753" s="4"/>
      <c r="DK753" s="4"/>
      <c r="DL753" s="4"/>
      <c r="DM753" s="4"/>
      <c r="DN753" s="4"/>
      <c r="DO753" s="4"/>
      <c r="DP753" s="4"/>
      <c r="DQ753" s="4"/>
      <c r="DR753" s="4"/>
      <c r="DS753" s="4"/>
      <c r="DT753" s="4"/>
      <c r="DU753" s="4"/>
      <c r="DV753" s="4"/>
      <c r="DW753" s="4"/>
      <c r="DX753" s="4"/>
      <c r="DY753" s="4"/>
      <c r="DZ753" s="4"/>
      <c r="EA753" s="4"/>
      <c r="EB753" s="4"/>
      <c r="EC753" s="4"/>
      <c r="ED753" s="4"/>
      <c r="EE753" s="4"/>
      <c r="EF753" s="4"/>
      <c r="EG753" s="4"/>
      <c r="EH753" s="4"/>
      <c r="EI753" s="4"/>
      <c r="EJ753" s="4"/>
      <c r="EK753" s="4"/>
      <c r="EL753" s="4"/>
      <c r="EM753" s="4"/>
      <c r="EN753" s="4"/>
      <c r="EO753" s="4"/>
      <c r="EP753" s="4"/>
      <c r="EQ753" s="4"/>
      <c r="ER753" s="4"/>
      <c r="ES753" s="4"/>
      <c r="ET753" s="4"/>
      <c r="EU753" s="4"/>
      <c r="EV753" s="4"/>
      <c r="EW753" s="4"/>
      <c r="EX753" s="4"/>
      <c r="EY753" s="4"/>
      <c r="EZ753" s="4"/>
      <c r="FA753" s="4"/>
      <c r="FB753" s="4"/>
      <c r="FC753" s="4"/>
    </row>
    <row r="754" spans="1:159" ht="15" customHeight="1">
      <c r="A754" s="6">
        <v>9</v>
      </c>
      <c r="B754" s="41" t="str">
        <f>VLOOKUP(Ruimtestaat[[#This Row],[Code]],Locaties[[Code]:[Locatie]],2,FALSE)</f>
        <v>De Joost</v>
      </c>
      <c r="C754" s="41" t="str">
        <f>VLOOKUP(Ruimtestaat[[#This Row],[Code]],Locaties[#All],3,FALSE)</f>
        <v>Joost de Jongestraat 45</v>
      </c>
      <c r="D754" s="41" t="str">
        <f>VLOOKUP(Ruimtestaat[[#This Row],[Code]],Locaties[#All],4,FALSE)</f>
        <v>Leerdam</v>
      </c>
      <c r="E754" s="42"/>
      <c r="F754" s="6" t="s">
        <v>279</v>
      </c>
      <c r="G754" s="6" t="s">
        <v>375</v>
      </c>
      <c r="H754" s="42" t="s">
        <v>346</v>
      </c>
      <c r="I754" s="6">
        <v>5</v>
      </c>
      <c r="J754" s="42" t="str">
        <f>VLOOKUP(Ruimtestaat[[#This Row],[Ruimte code]],Ruimtegroepen[[#All],[Code]:[Ruimte omschrijving]],2,FALSE)</f>
        <v>Sanitair</v>
      </c>
      <c r="K754" s="6" t="s">
        <v>20</v>
      </c>
      <c r="L754" s="6" t="s">
        <v>29</v>
      </c>
      <c r="M754" s="124">
        <v>10</v>
      </c>
      <c r="N754" s="125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  <c r="BO754" s="4"/>
      <c r="BP754" s="4"/>
      <c r="BQ754" s="4"/>
      <c r="BR754" s="4"/>
      <c r="BS754" s="4"/>
      <c r="BT754" s="4"/>
      <c r="BU754" s="4"/>
      <c r="BV754" s="4"/>
      <c r="BW754" s="4"/>
      <c r="BX754" s="4"/>
      <c r="BY754" s="4"/>
      <c r="BZ754" s="4"/>
      <c r="CA754" s="4"/>
      <c r="CB754" s="4"/>
      <c r="CC754" s="4"/>
      <c r="CD754" s="4"/>
      <c r="CE754" s="4"/>
      <c r="CF754" s="4"/>
      <c r="CG754" s="4"/>
      <c r="CH754" s="4"/>
      <c r="CI754" s="4"/>
      <c r="CJ754" s="4"/>
      <c r="CK754" s="4"/>
      <c r="CL754" s="4"/>
      <c r="CM754" s="4"/>
      <c r="CN754" s="4"/>
      <c r="CO754" s="4"/>
      <c r="CP754" s="4"/>
      <c r="CQ754" s="4"/>
      <c r="CR754" s="4"/>
      <c r="CS754" s="4"/>
      <c r="CT754" s="4"/>
      <c r="CU754" s="4"/>
      <c r="CV754" s="4"/>
      <c r="CW754" s="4"/>
      <c r="CX754" s="4"/>
      <c r="CY754" s="4"/>
      <c r="CZ754" s="4"/>
      <c r="DA754" s="4"/>
      <c r="DB754" s="4"/>
      <c r="DC754" s="4"/>
      <c r="DD754" s="4"/>
      <c r="DE754" s="4"/>
      <c r="DF754" s="4"/>
      <c r="DG754" s="4"/>
      <c r="DH754" s="4"/>
      <c r="DI754" s="4"/>
      <c r="DJ754" s="4"/>
      <c r="DK754" s="4"/>
      <c r="DL754" s="4"/>
      <c r="DM754" s="4"/>
      <c r="DN754" s="4"/>
      <c r="DO754" s="4"/>
      <c r="DP754" s="4"/>
      <c r="DQ754" s="4"/>
      <c r="DR754" s="4"/>
      <c r="DS754" s="4"/>
      <c r="DT754" s="4"/>
      <c r="DU754" s="4"/>
      <c r="DV754" s="4"/>
      <c r="DW754" s="4"/>
      <c r="DX754" s="4"/>
      <c r="DY754" s="4"/>
      <c r="DZ754" s="4"/>
      <c r="EA754" s="4"/>
      <c r="EB754" s="4"/>
      <c r="EC754" s="4"/>
      <c r="ED754" s="4"/>
      <c r="EE754" s="4"/>
      <c r="EF754" s="4"/>
      <c r="EG754" s="4"/>
      <c r="EH754" s="4"/>
      <c r="EI754" s="4"/>
      <c r="EJ754" s="4"/>
      <c r="EK754" s="4"/>
      <c r="EL754" s="4"/>
      <c r="EM754" s="4"/>
      <c r="EN754" s="4"/>
      <c r="EO754" s="4"/>
      <c r="EP754" s="4"/>
      <c r="EQ754" s="4"/>
      <c r="ER754" s="4"/>
      <c r="ES754" s="4"/>
      <c r="ET754" s="4"/>
      <c r="EU754" s="4"/>
      <c r="EV754" s="4"/>
      <c r="EW754" s="4"/>
      <c r="EX754" s="4"/>
      <c r="EY754" s="4"/>
      <c r="EZ754" s="4"/>
      <c r="FA754" s="4"/>
      <c r="FB754" s="4"/>
      <c r="FC754" s="4"/>
    </row>
    <row r="755" spans="1:159" ht="15" customHeight="1">
      <c r="A755" s="6">
        <v>9</v>
      </c>
      <c r="B755" s="41" t="str">
        <f>VLOOKUP(Ruimtestaat[[#This Row],[Code]],Locaties[[Code]:[Locatie]],2,FALSE)</f>
        <v>De Joost</v>
      </c>
      <c r="C755" s="41" t="str">
        <f>VLOOKUP(Ruimtestaat[[#This Row],[Code]],Locaties[#All],3,FALSE)</f>
        <v>Joost de Jongestraat 45</v>
      </c>
      <c r="D755" s="41" t="str">
        <f>VLOOKUP(Ruimtestaat[[#This Row],[Code]],Locaties[#All],4,FALSE)</f>
        <v>Leerdam</v>
      </c>
      <c r="E755" s="42"/>
      <c r="F755" s="6" t="s">
        <v>279</v>
      </c>
      <c r="G755" s="6">
        <v>111</v>
      </c>
      <c r="H755" s="42" t="s">
        <v>149</v>
      </c>
      <c r="I755" s="6">
        <v>5</v>
      </c>
      <c r="J755" s="42" t="str">
        <f>VLOOKUP(Ruimtestaat[[#This Row],[Ruimte code]],Ruimtegroepen[[#All],[Code]:[Ruimte omschrijving]],2,FALSE)</f>
        <v>Sanitair</v>
      </c>
      <c r="K755" s="6" t="s">
        <v>19</v>
      </c>
      <c r="L755" s="6" t="s">
        <v>237</v>
      </c>
      <c r="M755" s="124">
        <v>2</v>
      </c>
      <c r="N755" s="125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  <c r="BO755" s="4"/>
      <c r="BP755" s="4"/>
      <c r="BQ755" s="4"/>
      <c r="BR755" s="4"/>
      <c r="BS755" s="4"/>
      <c r="BT755" s="4"/>
      <c r="BU755" s="4"/>
      <c r="BV755" s="4"/>
      <c r="BW755" s="4"/>
      <c r="BX755" s="4"/>
      <c r="BY755" s="4"/>
      <c r="BZ755" s="4"/>
      <c r="CA755" s="4"/>
      <c r="CB755" s="4"/>
      <c r="CC755" s="4"/>
      <c r="CD755" s="4"/>
      <c r="CE755" s="4"/>
      <c r="CF755" s="4"/>
      <c r="CG755" s="4"/>
      <c r="CH755" s="4"/>
      <c r="CI755" s="4"/>
      <c r="CJ755" s="4"/>
      <c r="CK755" s="4"/>
      <c r="CL755" s="4"/>
      <c r="CM755" s="4"/>
      <c r="CN755" s="4"/>
      <c r="CO755" s="4"/>
      <c r="CP755" s="4"/>
      <c r="CQ755" s="4"/>
      <c r="CR755" s="4"/>
      <c r="CS755" s="4"/>
      <c r="CT755" s="4"/>
      <c r="CU755" s="4"/>
      <c r="CV755" s="4"/>
      <c r="CW755" s="4"/>
      <c r="CX755" s="4"/>
      <c r="CY755" s="4"/>
      <c r="CZ755" s="4"/>
      <c r="DA755" s="4"/>
      <c r="DB755" s="4"/>
      <c r="DC755" s="4"/>
      <c r="DD755" s="4"/>
      <c r="DE755" s="4"/>
      <c r="DF755" s="4"/>
      <c r="DG755" s="4"/>
      <c r="DH755" s="4"/>
      <c r="DI755" s="4"/>
      <c r="DJ755" s="4"/>
      <c r="DK755" s="4"/>
      <c r="DL755" s="4"/>
      <c r="DM755" s="4"/>
      <c r="DN755" s="4"/>
      <c r="DO755" s="4"/>
      <c r="DP755" s="4"/>
      <c r="DQ755" s="4"/>
      <c r="DR755" s="4"/>
      <c r="DS755" s="4"/>
      <c r="DT755" s="4"/>
      <c r="DU755" s="4"/>
      <c r="DV755" s="4"/>
      <c r="DW755" s="4"/>
      <c r="DX755" s="4"/>
      <c r="DY755" s="4"/>
      <c r="DZ755" s="4"/>
      <c r="EA755" s="4"/>
      <c r="EB755" s="4"/>
      <c r="EC755" s="4"/>
      <c r="ED755" s="4"/>
      <c r="EE755" s="4"/>
      <c r="EF755" s="4"/>
      <c r="EG755" s="4"/>
      <c r="EH755" s="4"/>
      <c r="EI755" s="4"/>
      <c r="EJ755" s="4"/>
      <c r="EK755" s="4"/>
      <c r="EL755" s="4"/>
      <c r="EM755" s="4"/>
      <c r="EN755" s="4"/>
      <c r="EO755" s="4"/>
      <c r="EP755" s="4"/>
      <c r="EQ755" s="4"/>
      <c r="ER755" s="4"/>
      <c r="ES755" s="4"/>
      <c r="ET755" s="4"/>
      <c r="EU755" s="4"/>
      <c r="EV755" s="4"/>
      <c r="EW755" s="4"/>
      <c r="EX755" s="4"/>
      <c r="EY755" s="4"/>
      <c r="EZ755" s="4"/>
      <c r="FA755" s="4"/>
      <c r="FB755" s="4"/>
      <c r="FC755" s="4"/>
    </row>
    <row r="756" spans="1:159" ht="15" customHeight="1">
      <c r="A756" s="6">
        <v>9</v>
      </c>
      <c r="B756" s="41" t="str">
        <f>VLOOKUP(Ruimtestaat[[#This Row],[Code]],Locaties[[Code]:[Locatie]],2,FALSE)</f>
        <v>De Joost</v>
      </c>
      <c r="C756" s="41" t="str">
        <f>VLOOKUP(Ruimtestaat[[#This Row],[Code]],Locaties[#All],3,FALSE)</f>
        <v>Joost de Jongestraat 45</v>
      </c>
      <c r="D756" s="41" t="str">
        <f>VLOOKUP(Ruimtestaat[[#This Row],[Code]],Locaties[#All],4,FALSE)</f>
        <v>Leerdam</v>
      </c>
      <c r="E756" s="42"/>
      <c r="F756" s="6" t="s">
        <v>279</v>
      </c>
      <c r="G756" s="6">
        <v>113</v>
      </c>
      <c r="H756" s="42" t="s">
        <v>381</v>
      </c>
      <c r="I756" s="6">
        <v>6</v>
      </c>
      <c r="J756" s="42" t="str">
        <f>VLOOKUP(Ruimtestaat[[#This Row],[Ruimte code]],Ruimtegroepen[[#All],[Code]:[Ruimte omschrijving]],2,FALSE)</f>
        <v>Gangen/hallen</v>
      </c>
      <c r="K756" s="6" t="s">
        <v>18</v>
      </c>
      <c r="L756" s="6" t="s">
        <v>124</v>
      </c>
      <c r="M756" s="124">
        <v>31</v>
      </c>
      <c r="N756" s="125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  <c r="BO756" s="4"/>
      <c r="BP756" s="4"/>
      <c r="BQ756" s="4"/>
      <c r="BR756" s="4"/>
      <c r="BS756" s="4"/>
      <c r="BT756" s="4"/>
      <c r="BU756" s="4"/>
      <c r="BV756" s="4"/>
      <c r="BW756" s="4"/>
      <c r="BX756" s="4"/>
      <c r="BY756" s="4"/>
      <c r="BZ756" s="4"/>
      <c r="CA756" s="4"/>
      <c r="CB756" s="4"/>
      <c r="CC756" s="4"/>
      <c r="CD756" s="4"/>
      <c r="CE756" s="4"/>
      <c r="CF756" s="4"/>
      <c r="CG756" s="4"/>
      <c r="CH756" s="4"/>
      <c r="CI756" s="4"/>
      <c r="CJ756" s="4"/>
      <c r="CK756" s="4"/>
      <c r="CL756" s="4"/>
      <c r="CM756" s="4"/>
      <c r="CN756" s="4"/>
      <c r="CO756" s="4"/>
      <c r="CP756" s="4"/>
      <c r="CQ756" s="4"/>
      <c r="CR756" s="4"/>
      <c r="CS756" s="4"/>
      <c r="CT756" s="4"/>
      <c r="CU756" s="4"/>
      <c r="CV756" s="4"/>
      <c r="CW756" s="4"/>
      <c r="CX756" s="4"/>
      <c r="CY756" s="4"/>
      <c r="CZ756" s="4"/>
      <c r="DA756" s="4"/>
      <c r="DB756" s="4"/>
      <c r="DC756" s="4"/>
      <c r="DD756" s="4"/>
      <c r="DE756" s="4"/>
      <c r="DF756" s="4"/>
      <c r="DG756" s="4"/>
      <c r="DH756" s="4"/>
      <c r="DI756" s="4"/>
      <c r="DJ756" s="4"/>
      <c r="DK756" s="4"/>
      <c r="DL756" s="4"/>
      <c r="DM756" s="4"/>
      <c r="DN756" s="4"/>
      <c r="DO756" s="4"/>
      <c r="DP756" s="4"/>
      <c r="DQ756" s="4"/>
      <c r="DR756" s="4"/>
      <c r="DS756" s="4"/>
      <c r="DT756" s="4"/>
      <c r="DU756" s="4"/>
      <c r="DV756" s="4"/>
      <c r="DW756" s="4"/>
      <c r="DX756" s="4"/>
      <c r="DY756" s="4"/>
      <c r="DZ756" s="4"/>
      <c r="EA756" s="4"/>
      <c r="EB756" s="4"/>
      <c r="EC756" s="4"/>
      <c r="ED756" s="4"/>
      <c r="EE756" s="4"/>
      <c r="EF756" s="4"/>
      <c r="EG756" s="4"/>
      <c r="EH756" s="4"/>
      <c r="EI756" s="4"/>
      <c r="EJ756" s="4"/>
      <c r="EK756" s="4"/>
      <c r="EL756" s="4"/>
      <c r="EM756" s="4"/>
      <c r="EN756" s="4"/>
      <c r="EO756" s="4"/>
      <c r="EP756" s="4"/>
      <c r="EQ756" s="4"/>
      <c r="ER756" s="4"/>
      <c r="ES756" s="4"/>
      <c r="ET756" s="4"/>
      <c r="EU756" s="4"/>
      <c r="EV756" s="4"/>
      <c r="EW756" s="4"/>
      <c r="EX756" s="4"/>
      <c r="EY756" s="4"/>
      <c r="EZ756" s="4"/>
      <c r="FA756" s="4"/>
      <c r="FB756" s="4"/>
      <c r="FC756" s="4"/>
    </row>
    <row r="757" spans="1:159" ht="15" customHeight="1">
      <c r="A757" s="6">
        <v>9</v>
      </c>
      <c r="B757" s="41" t="str">
        <f>VLOOKUP(Ruimtestaat[[#This Row],[Code]],Locaties[[Code]:[Locatie]],2,FALSE)</f>
        <v>De Joost</v>
      </c>
      <c r="C757" s="41" t="str">
        <f>VLOOKUP(Ruimtestaat[[#This Row],[Code]],Locaties[#All],3,FALSE)</f>
        <v>Joost de Jongestraat 45</v>
      </c>
      <c r="D757" s="41" t="str">
        <f>VLOOKUP(Ruimtestaat[[#This Row],[Code]],Locaties[#All],4,FALSE)</f>
        <v>Leerdam</v>
      </c>
      <c r="E757" s="42"/>
      <c r="F757" s="6" t="s">
        <v>279</v>
      </c>
      <c r="G757" s="6">
        <v>115</v>
      </c>
      <c r="H757" s="42" t="s">
        <v>136</v>
      </c>
      <c r="I757" s="6">
        <v>2</v>
      </c>
      <c r="J757" s="42" t="str">
        <f>VLOOKUP(Ruimtestaat[[#This Row],[Ruimte code]],Ruimtegroepen[[#All],[Code]:[Ruimte omschrijving]],2,FALSE)</f>
        <v>Kantoren</v>
      </c>
      <c r="K757" s="6" t="s">
        <v>20</v>
      </c>
      <c r="L757" s="6" t="s">
        <v>29</v>
      </c>
      <c r="M757" s="124">
        <v>13</v>
      </c>
      <c r="N757" s="125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  <c r="BO757" s="4"/>
      <c r="BP757" s="4"/>
      <c r="BQ757" s="4"/>
      <c r="BR757" s="4"/>
      <c r="BS757" s="4"/>
      <c r="BT757" s="4"/>
      <c r="BU757" s="4"/>
      <c r="BV757" s="4"/>
      <c r="BW757" s="4"/>
      <c r="BX757" s="4"/>
      <c r="BY757" s="4"/>
      <c r="BZ757" s="4"/>
      <c r="CA757" s="4"/>
      <c r="CB757" s="4"/>
      <c r="CC757" s="4"/>
      <c r="CD757" s="4"/>
      <c r="CE757" s="4"/>
      <c r="CF757" s="4"/>
      <c r="CG757" s="4"/>
      <c r="CH757" s="4"/>
      <c r="CI757" s="4"/>
      <c r="CJ757" s="4"/>
      <c r="CK757" s="4"/>
      <c r="CL757" s="4"/>
      <c r="CM757" s="4"/>
      <c r="CN757" s="4"/>
      <c r="CO757" s="4"/>
      <c r="CP757" s="4"/>
      <c r="CQ757" s="4"/>
      <c r="CR757" s="4"/>
      <c r="CS757" s="4"/>
      <c r="CT757" s="4"/>
      <c r="CU757" s="4"/>
      <c r="CV757" s="4"/>
      <c r="CW757" s="4"/>
      <c r="CX757" s="4"/>
      <c r="CY757" s="4"/>
      <c r="CZ757" s="4"/>
      <c r="DA757" s="4"/>
      <c r="DB757" s="4"/>
      <c r="DC757" s="4"/>
      <c r="DD757" s="4"/>
      <c r="DE757" s="4"/>
      <c r="DF757" s="4"/>
      <c r="DG757" s="4"/>
      <c r="DH757" s="4"/>
      <c r="DI757" s="4"/>
      <c r="DJ757" s="4"/>
      <c r="DK757" s="4"/>
      <c r="DL757" s="4"/>
      <c r="DM757" s="4"/>
      <c r="DN757" s="4"/>
      <c r="DO757" s="4"/>
      <c r="DP757" s="4"/>
      <c r="DQ757" s="4"/>
      <c r="DR757" s="4"/>
      <c r="DS757" s="4"/>
      <c r="DT757" s="4"/>
      <c r="DU757" s="4"/>
      <c r="DV757" s="4"/>
      <c r="DW757" s="4"/>
      <c r="DX757" s="4"/>
      <c r="DY757" s="4"/>
      <c r="DZ757" s="4"/>
      <c r="EA757" s="4"/>
      <c r="EB757" s="4"/>
      <c r="EC757" s="4"/>
      <c r="ED757" s="4"/>
      <c r="EE757" s="4"/>
      <c r="EF757" s="4"/>
      <c r="EG757" s="4"/>
      <c r="EH757" s="4"/>
      <c r="EI757" s="4"/>
      <c r="EJ757" s="4"/>
      <c r="EK757" s="4"/>
      <c r="EL757" s="4"/>
      <c r="EM757" s="4"/>
      <c r="EN757" s="4"/>
      <c r="EO757" s="4"/>
      <c r="EP757" s="4"/>
      <c r="EQ757" s="4"/>
      <c r="ER757" s="4"/>
      <c r="ES757" s="4"/>
      <c r="ET757" s="4"/>
      <c r="EU757" s="4"/>
      <c r="EV757" s="4"/>
      <c r="EW757" s="4"/>
      <c r="EX757" s="4"/>
      <c r="EY757" s="4"/>
      <c r="EZ757" s="4"/>
      <c r="FA757" s="4"/>
      <c r="FB757" s="4"/>
      <c r="FC757" s="4"/>
    </row>
    <row r="758" spans="1:159" ht="15" customHeight="1">
      <c r="A758" s="6">
        <v>9</v>
      </c>
      <c r="B758" s="41" t="str">
        <f>VLOOKUP(Ruimtestaat[[#This Row],[Code]],Locaties[[Code]:[Locatie]],2,FALSE)</f>
        <v>De Joost</v>
      </c>
      <c r="C758" s="41" t="str">
        <f>VLOOKUP(Ruimtestaat[[#This Row],[Code]],Locaties[#All],3,FALSE)</f>
        <v>Joost de Jongestraat 45</v>
      </c>
      <c r="D758" s="41" t="str">
        <f>VLOOKUP(Ruimtestaat[[#This Row],[Code]],Locaties[#All],4,FALSE)</f>
        <v>Leerdam</v>
      </c>
      <c r="E758" s="42"/>
      <c r="F758" s="6" t="s">
        <v>279</v>
      </c>
      <c r="G758" s="6">
        <v>116</v>
      </c>
      <c r="H758" s="42" t="s">
        <v>149</v>
      </c>
      <c r="I758" s="6">
        <v>5</v>
      </c>
      <c r="J758" s="42" t="str">
        <f>VLOOKUP(Ruimtestaat[[#This Row],[Ruimte code]],Ruimtegroepen[[#All],[Code]:[Ruimte omschrijving]],2,FALSE)</f>
        <v>Sanitair</v>
      </c>
      <c r="K758" s="6" t="s">
        <v>19</v>
      </c>
      <c r="L758" s="6" t="s">
        <v>225</v>
      </c>
      <c r="M758" s="124">
        <v>2</v>
      </c>
      <c r="N758" s="125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  <c r="BO758" s="4"/>
      <c r="BP758" s="4"/>
      <c r="BQ758" s="4"/>
      <c r="BR758" s="4"/>
      <c r="BS758" s="4"/>
      <c r="BT758" s="4"/>
      <c r="BU758" s="4"/>
      <c r="BV758" s="4"/>
      <c r="BW758" s="4"/>
      <c r="BX758" s="4"/>
      <c r="BY758" s="4"/>
      <c r="BZ758" s="4"/>
      <c r="CA758" s="4"/>
      <c r="CB758" s="4"/>
      <c r="CC758" s="4"/>
      <c r="CD758" s="4"/>
      <c r="CE758" s="4"/>
      <c r="CF758" s="4"/>
      <c r="CG758" s="4"/>
      <c r="CH758" s="4"/>
      <c r="CI758" s="4"/>
      <c r="CJ758" s="4"/>
      <c r="CK758" s="4"/>
      <c r="CL758" s="4"/>
      <c r="CM758" s="4"/>
      <c r="CN758" s="4"/>
      <c r="CO758" s="4"/>
      <c r="CP758" s="4"/>
      <c r="CQ758" s="4"/>
      <c r="CR758" s="4"/>
      <c r="CS758" s="4"/>
      <c r="CT758" s="4"/>
      <c r="CU758" s="4"/>
      <c r="CV758" s="4"/>
      <c r="CW758" s="4"/>
      <c r="CX758" s="4"/>
      <c r="CY758" s="4"/>
      <c r="CZ758" s="4"/>
      <c r="DA758" s="4"/>
      <c r="DB758" s="4"/>
      <c r="DC758" s="4"/>
      <c r="DD758" s="4"/>
      <c r="DE758" s="4"/>
      <c r="DF758" s="4"/>
      <c r="DG758" s="4"/>
      <c r="DH758" s="4"/>
      <c r="DI758" s="4"/>
      <c r="DJ758" s="4"/>
      <c r="DK758" s="4"/>
      <c r="DL758" s="4"/>
      <c r="DM758" s="4"/>
      <c r="DN758" s="4"/>
      <c r="DO758" s="4"/>
      <c r="DP758" s="4"/>
      <c r="DQ758" s="4"/>
      <c r="DR758" s="4"/>
      <c r="DS758" s="4"/>
      <c r="DT758" s="4"/>
      <c r="DU758" s="4"/>
      <c r="DV758" s="4"/>
      <c r="DW758" s="4"/>
      <c r="DX758" s="4"/>
      <c r="DY758" s="4"/>
      <c r="DZ758" s="4"/>
      <c r="EA758" s="4"/>
      <c r="EB758" s="4"/>
      <c r="EC758" s="4"/>
      <c r="ED758" s="4"/>
      <c r="EE758" s="4"/>
      <c r="EF758" s="4"/>
      <c r="EG758" s="4"/>
      <c r="EH758" s="4"/>
      <c r="EI758" s="4"/>
      <c r="EJ758" s="4"/>
      <c r="EK758" s="4"/>
      <c r="EL758" s="4"/>
      <c r="EM758" s="4"/>
      <c r="EN758" s="4"/>
      <c r="EO758" s="4"/>
      <c r="EP758" s="4"/>
      <c r="EQ758" s="4"/>
      <c r="ER758" s="4"/>
      <c r="ES758" s="4"/>
      <c r="ET758" s="4"/>
      <c r="EU758" s="4"/>
      <c r="EV758" s="4"/>
      <c r="EW758" s="4"/>
      <c r="EX758" s="4"/>
      <c r="EY758" s="4"/>
      <c r="EZ758" s="4"/>
      <c r="FA758" s="4"/>
      <c r="FB758" s="4"/>
      <c r="FC758" s="4"/>
    </row>
    <row r="759" spans="1:159" ht="15" customHeight="1">
      <c r="A759" s="6">
        <v>9</v>
      </c>
      <c r="B759" s="41" t="str">
        <f>VLOOKUP(Ruimtestaat[[#This Row],[Code]],Locaties[[Code]:[Locatie]],2,FALSE)</f>
        <v>De Joost</v>
      </c>
      <c r="C759" s="41" t="str">
        <f>VLOOKUP(Ruimtestaat[[#This Row],[Code]],Locaties[#All],3,FALSE)</f>
        <v>Joost de Jongestraat 45</v>
      </c>
      <c r="D759" s="41" t="str">
        <f>VLOOKUP(Ruimtestaat[[#This Row],[Code]],Locaties[#All],4,FALSE)</f>
        <v>Leerdam</v>
      </c>
      <c r="E759" s="42"/>
      <c r="F759" s="6" t="s">
        <v>279</v>
      </c>
      <c r="G759" s="6">
        <v>117</v>
      </c>
      <c r="H759" s="42" t="s">
        <v>148</v>
      </c>
      <c r="I759" s="6">
        <v>5</v>
      </c>
      <c r="J759" s="42" t="str">
        <f>VLOOKUP(Ruimtestaat[[#This Row],[Ruimte code]],Ruimtegroepen[[#All],[Code]:[Ruimte omschrijving]],2,FALSE)</f>
        <v>Sanitair</v>
      </c>
      <c r="K759" s="6" t="s">
        <v>19</v>
      </c>
      <c r="L759" s="6" t="s">
        <v>225</v>
      </c>
      <c r="M759" s="124">
        <v>2</v>
      </c>
      <c r="N759" s="125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  <c r="BO759" s="4"/>
      <c r="BP759" s="4"/>
      <c r="BQ759" s="4"/>
      <c r="BR759" s="4"/>
      <c r="BS759" s="4"/>
      <c r="BT759" s="4"/>
      <c r="BU759" s="4"/>
      <c r="BV759" s="4"/>
      <c r="BW759" s="4"/>
      <c r="BX759" s="4"/>
      <c r="BY759" s="4"/>
      <c r="BZ759" s="4"/>
      <c r="CA759" s="4"/>
      <c r="CB759" s="4"/>
      <c r="CC759" s="4"/>
      <c r="CD759" s="4"/>
      <c r="CE759" s="4"/>
      <c r="CF759" s="4"/>
      <c r="CG759" s="4"/>
      <c r="CH759" s="4"/>
      <c r="CI759" s="4"/>
      <c r="CJ759" s="4"/>
      <c r="CK759" s="4"/>
      <c r="CL759" s="4"/>
      <c r="CM759" s="4"/>
      <c r="CN759" s="4"/>
      <c r="CO759" s="4"/>
      <c r="CP759" s="4"/>
      <c r="CQ759" s="4"/>
      <c r="CR759" s="4"/>
      <c r="CS759" s="4"/>
      <c r="CT759" s="4"/>
      <c r="CU759" s="4"/>
      <c r="CV759" s="4"/>
      <c r="CW759" s="4"/>
      <c r="CX759" s="4"/>
      <c r="CY759" s="4"/>
      <c r="CZ759" s="4"/>
      <c r="DA759" s="4"/>
      <c r="DB759" s="4"/>
      <c r="DC759" s="4"/>
      <c r="DD759" s="4"/>
      <c r="DE759" s="4"/>
      <c r="DF759" s="4"/>
      <c r="DG759" s="4"/>
      <c r="DH759" s="4"/>
      <c r="DI759" s="4"/>
      <c r="DJ759" s="4"/>
      <c r="DK759" s="4"/>
      <c r="DL759" s="4"/>
      <c r="DM759" s="4"/>
      <c r="DN759" s="4"/>
      <c r="DO759" s="4"/>
      <c r="DP759" s="4"/>
      <c r="DQ759" s="4"/>
      <c r="DR759" s="4"/>
      <c r="DS759" s="4"/>
      <c r="DT759" s="4"/>
      <c r="DU759" s="4"/>
      <c r="DV759" s="4"/>
      <c r="DW759" s="4"/>
      <c r="DX759" s="4"/>
      <c r="DY759" s="4"/>
      <c r="DZ759" s="4"/>
      <c r="EA759" s="4"/>
      <c r="EB759" s="4"/>
      <c r="EC759" s="4"/>
      <c r="ED759" s="4"/>
      <c r="EE759" s="4"/>
      <c r="EF759" s="4"/>
      <c r="EG759" s="4"/>
      <c r="EH759" s="4"/>
      <c r="EI759" s="4"/>
      <c r="EJ759" s="4"/>
      <c r="EK759" s="4"/>
      <c r="EL759" s="4"/>
      <c r="EM759" s="4"/>
      <c r="EN759" s="4"/>
      <c r="EO759" s="4"/>
      <c r="EP759" s="4"/>
      <c r="EQ759" s="4"/>
      <c r="ER759" s="4"/>
      <c r="ES759" s="4"/>
      <c r="ET759" s="4"/>
      <c r="EU759" s="4"/>
      <c r="EV759" s="4"/>
      <c r="EW759" s="4"/>
      <c r="EX759" s="4"/>
      <c r="EY759" s="4"/>
      <c r="EZ759" s="4"/>
      <c r="FA759" s="4"/>
      <c r="FB759" s="4"/>
      <c r="FC759" s="4"/>
    </row>
    <row r="760" spans="1:159" ht="15" customHeight="1">
      <c r="A760" s="6">
        <v>9</v>
      </c>
      <c r="B760" s="41" t="str">
        <f>VLOOKUP(Ruimtestaat[[#This Row],[Code]],Locaties[[Code]:[Locatie]],2,FALSE)</f>
        <v>De Joost</v>
      </c>
      <c r="C760" s="41" t="str">
        <f>VLOOKUP(Ruimtestaat[[#This Row],[Code]],Locaties[#All],3,FALSE)</f>
        <v>Joost de Jongestraat 45</v>
      </c>
      <c r="D760" s="41" t="str">
        <f>VLOOKUP(Ruimtestaat[[#This Row],[Code]],Locaties[#All],4,FALSE)</f>
        <v>Leerdam</v>
      </c>
      <c r="E760" s="42"/>
      <c r="F760" s="6" t="s">
        <v>279</v>
      </c>
      <c r="G760" s="6">
        <v>118</v>
      </c>
      <c r="H760" s="42" t="s">
        <v>248</v>
      </c>
      <c r="I760" s="6">
        <v>5</v>
      </c>
      <c r="J760" s="42" t="str">
        <f>VLOOKUP(Ruimtestaat[[#This Row],[Ruimte code]],Ruimtegroepen[[#All],[Code]:[Ruimte omschrijving]],2,FALSE)</f>
        <v>Sanitair</v>
      </c>
      <c r="K760" s="6" t="s">
        <v>19</v>
      </c>
      <c r="L760" s="6" t="s">
        <v>225</v>
      </c>
      <c r="M760" s="124">
        <v>5</v>
      </c>
      <c r="N760" s="125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  <c r="BO760" s="4"/>
      <c r="BP760" s="4"/>
      <c r="BQ760" s="4"/>
      <c r="BR760" s="4"/>
      <c r="BS760" s="4"/>
      <c r="BT760" s="4"/>
      <c r="BU760" s="4"/>
      <c r="BV760" s="4"/>
      <c r="BW760" s="4"/>
      <c r="BX760" s="4"/>
      <c r="BY760" s="4"/>
      <c r="BZ760" s="4"/>
      <c r="CA760" s="4"/>
      <c r="CB760" s="4"/>
      <c r="CC760" s="4"/>
      <c r="CD760" s="4"/>
      <c r="CE760" s="4"/>
      <c r="CF760" s="4"/>
      <c r="CG760" s="4"/>
      <c r="CH760" s="4"/>
      <c r="CI760" s="4"/>
      <c r="CJ760" s="4"/>
      <c r="CK760" s="4"/>
      <c r="CL760" s="4"/>
      <c r="CM760" s="4"/>
      <c r="CN760" s="4"/>
      <c r="CO760" s="4"/>
      <c r="CP760" s="4"/>
      <c r="CQ760" s="4"/>
      <c r="CR760" s="4"/>
      <c r="CS760" s="4"/>
      <c r="CT760" s="4"/>
      <c r="CU760" s="4"/>
      <c r="CV760" s="4"/>
      <c r="CW760" s="4"/>
      <c r="CX760" s="4"/>
      <c r="CY760" s="4"/>
      <c r="CZ760" s="4"/>
      <c r="DA760" s="4"/>
      <c r="DB760" s="4"/>
      <c r="DC760" s="4"/>
      <c r="DD760" s="4"/>
      <c r="DE760" s="4"/>
      <c r="DF760" s="4"/>
      <c r="DG760" s="4"/>
      <c r="DH760" s="4"/>
      <c r="DI760" s="4"/>
      <c r="DJ760" s="4"/>
      <c r="DK760" s="4"/>
      <c r="DL760" s="4"/>
      <c r="DM760" s="4"/>
      <c r="DN760" s="4"/>
      <c r="DO760" s="4"/>
      <c r="DP760" s="4"/>
      <c r="DQ760" s="4"/>
      <c r="DR760" s="4"/>
      <c r="DS760" s="4"/>
      <c r="DT760" s="4"/>
      <c r="DU760" s="4"/>
      <c r="DV760" s="4"/>
      <c r="DW760" s="4"/>
      <c r="DX760" s="4"/>
      <c r="DY760" s="4"/>
      <c r="DZ760" s="4"/>
      <c r="EA760" s="4"/>
      <c r="EB760" s="4"/>
      <c r="EC760" s="4"/>
      <c r="ED760" s="4"/>
      <c r="EE760" s="4"/>
      <c r="EF760" s="4"/>
      <c r="EG760" s="4"/>
      <c r="EH760" s="4"/>
      <c r="EI760" s="4"/>
      <c r="EJ760" s="4"/>
      <c r="EK760" s="4"/>
      <c r="EL760" s="4"/>
      <c r="EM760" s="4"/>
      <c r="EN760" s="4"/>
      <c r="EO760" s="4"/>
      <c r="EP760" s="4"/>
      <c r="EQ760" s="4"/>
      <c r="ER760" s="4"/>
      <c r="ES760" s="4"/>
      <c r="ET760" s="4"/>
      <c r="EU760" s="4"/>
      <c r="EV760" s="4"/>
      <c r="EW760" s="4"/>
      <c r="EX760" s="4"/>
      <c r="EY760" s="4"/>
      <c r="EZ760" s="4"/>
      <c r="FA760" s="4"/>
      <c r="FB760" s="4"/>
      <c r="FC760" s="4"/>
    </row>
    <row r="761" spans="1:159" ht="15" customHeight="1">
      <c r="A761" s="6">
        <v>9</v>
      </c>
      <c r="B761" s="41" t="str">
        <f>VLOOKUP(Ruimtestaat[[#This Row],[Code]],Locaties[[Code]:[Locatie]],2,FALSE)</f>
        <v>De Joost</v>
      </c>
      <c r="C761" s="41" t="str">
        <f>VLOOKUP(Ruimtestaat[[#This Row],[Code]],Locaties[#All],3,FALSE)</f>
        <v>Joost de Jongestraat 45</v>
      </c>
      <c r="D761" s="41" t="str">
        <f>VLOOKUP(Ruimtestaat[[#This Row],[Code]],Locaties[#All],4,FALSE)</f>
        <v>Leerdam</v>
      </c>
      <c r="E761" s="42"/>
      <c r="F761" s="6" t="s">
        <v>279</v>
      </c>
      <c r="G761" s="6">
        <v>119</v>
      </c>
      <c r="H761" s="42" t="s">
        <v>180</v>
      </c>
      <c r="I761" s="6">
        <v>15</v>
      </c>
      <c r="J761" s="42" t="str">
        <f>VLOOKUP(Ruimtestaat[[#This Row],[Ruimte code]],Ruimtegroepen[[#All],[Code]:[Ruimte omschrijving]],2,FALSE)</f>
        <v>Keuken/pantry</v>
      </c>
      <c r="K761" s="6" t="s">
        <v>19</v>
      </c>
      <c r="L761" s="6" t="s">
        <v>237</v>
      </c>
      <c r="M761" s="124">
        <v>14</v>
      </c>
      <c r="N761" s="125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  <c r="BO761" s="4"/>
      <c r="BP761" s="4"/>
      <c r="BQ761" s="4"/>
      <c r="BR761" s="4"/>
      <c r="BS761" s="4"/>
      <c r="BT761" s="4"/>
      <c r="BU761" s="4"/>
      <c r="BV761" s="4"/>
      <c r="BW761" s="4"/>
      <c r="BX761" s="4"/>
      <c r="BY761" s="4"/>
      <c r="BZ761" s="4"/>
      <c r="CA761" s="4"/>
      <c r="CB761" s="4"/>
      <c r="CC761" s="4"/>
      <c r="CD761" s="4"/>
      <c r="CE761" s="4"/>
      <c r="CF761" s="4"/>
      <c r="CG761" s="4"/>
      <c r="CH761" s="4"/>
      <c r="CI761" s="4"/>
      <c r="CJ761" s="4"/>
      <c r="CK761" s="4"/>
      <c r="CL761" s="4"/>
      <c r="CM761" s="4"/>
      <c r="CN761" s="4"/>
      <c r="CO761" s="4"/>
      <c r="CP761" s="4"/>
      <c r="CQ761" s="4"/>
      <c r="CR761" s="4"/>
      <c r="CS761" s="4"/>
      <c r="CT761" s="4"/>
      <c r="CU761" s="4"/>
      <c r="CV761" s="4"/>
      <c r="CW761" s="4"/>
      <c r="CX761" s="4"/>
      <c r="CY761" s="4"/>
      <c r="CZ761" s="4"/>
      <c r="DA761" s="4"/>
      <c r="DB761" s="4"/>
      <c r="DC761" s="4"/>
      <c r="DD761" s="4"/>
      <c r="DE761" s="4"/>
      <c r="DF761" s="4"/>
      <c r="DG761" s="4"/>
      <c r="DH761" s="4"/>
      <c r="DI761" s="4"/>
      <c r="DJ761" s="4"/>
      <c r="DK761" s="4"/>
      <c r="DL761" s="4"/>
      <c r="DM761" s="4"/>
      <c r="DN761" s="4"/>
      <c r="DO761" s="4"/>
      <c r="DP761" s="4"/>
      <c r="DQ761" s="4"/>
      <c r="DR761" s="4"/>
      <c r="DS761" s="4"/>
      <c r="DT761" s="4"/>
      <c r="DU761" s="4"/>
      <c r="DV761" s="4"/>
      <c r="DW761" s="4"/>
      <c r="DX761" s="4"/>
      <c r="DY761" s="4"/>
      <c r="DZ761" s="4"/>
      <c r="EA761" s="4"/>
      <c r="EB761" s="4"/>
      <c r="EC761" s="4"/>
      <c r="ED761" s="4"/>
      <c r="EE761" s="4"/>
      <c r="EF761" s="4"/>
      <c r="EG761" s="4"/>
      <c r="EH761" s="4"/>
      <c r="EI761" s="4"/>
      <c r="EJ761" s="4"/>
      <c r="EK761" s="4"/>
      <c r="EL761" s="4"/>
      <c r="EM761" s="4"/>
      <c r="EN761" s="4"/>
      <c r="EO761" s="4"/>
      <c r="EP761" s="4"/>
      <c r="EQ761" s="4"/>
      <c r="ER761" s="4"/>
      <c r="ES761" s="4"/>
      <c r="ET761" s="4"/>
      <c r="EU761" s="4"/>
      <c r="EV761" s="4"/>
      <c r="EW761" s="4"/>
      <c r="EX761" s="4"/>
      <c r="EY761" s="4"/>
      <c r="EZ761" s="4"/>
      <c r="FA761" s="4"/>
      <c r="FB761" s="4"/>
      <c r="FC761" s="4"/>
    </row>
    <row r="762" spans="1:159" ht="15" customHeight="1">
      <c r="A762" s="6">
        <v>9</v>
      </c>
      <c r="B762" s="41" t="str">
        <f>VLOOKUP(Ruimtestaat[[#This Row],[Code]],Locaties[[Code]:[Locatie]],2,FALSE)</f>
        <v>De Joost</v>
      </c>
      <c r="C762" s="41" t="str">
        <f>VLOOKUP(Ruimtestaat[[#This Row],[Code]],Locaties[#All],3,FALSE)</f>
        <v>Joost de Jongestraat 45</v>
      </c>
      <c r="D762" s="41" t="str">
        <f>VLOOKUP(Ruimtestaat[[#This Row],[Code]],Locaties[#All],4,FALSE)</f>
        <v>Leerdam</v>
      </c>
      <c r="E762" s="42"/>
      <c r="F762" s="6" t="s">
        <v>279</v>
      </c>
      <c r="G762" s="6">
        <v>120</v>
      </c>
      <c r="H762" s="42" t="s">
        <v>180</v>
      </c>
      <c r="I762" s="6">
        <v>15</v>
      </c>
      <c r="J762" s="42" t="str">
        <f>VLOOKUP(Ruimtestaat[[#This Row],[Ruimte code]],Ruimtegroepen[[#All],[Code]:[Ruimte omschrijving]],2,FALSE)</f>
        <v>Keuken/pantry</v>
      </c>
      <c r="K762" s="6" t="s">
        <v>19</v>
      </c>
      <c r="L762" s="6" t="s">
        <v>237</v>
      </c>
      <c r="M762" s="124">
        <v>47</v>
      </c>
      <c r="N762" s="125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  <c r="BO762" s="4"/>
      <c r="BP762" s="4"/>
      <c r="BQ762" s="4"/>
      <c r="BR762" s="4"/>
      <c r="BS762" s="4"/>
      <c r="BT762" s="4"/>
      <c r="BU762" s="4"/>
      <c r="BV762" s="4"/>
      <c r="BW762" s="4"/>
      <c r="BX762" s="4"/>
      <c r="BY762" s="4"/>
      <c r="BZ762" s="4"/>
      <c r="CA762" s="4"/>
      <c r="CB762" s="4"/>
      <c r="CC762" s="4"/>
      <c r="CD762" s="4"/>
      <c r="CE762" s="4"/>
      <c r="CF762" s="4"/>
      <c r="CG762" s="4"/>
      <c r="CH762" s="4"/>
      <c r="CI762" s="4"/>
      <c r="CJ762" s="4"/>
      <c r="CK762" s="4"/>
      <c r="CL762" s="4"/>
      <c r="CM762" s="4"/>
      <c r="CN762" s="4"/>
      <c r="CO762" s="4"/>
      <c r="CP762" s="4"/>
      <c r="CQ762" s="4"/>
      <c r="CR762" s="4"/>
      <c r="CS762" s="4"/>
      <c r="CT762" s="4"/>
      <c r="CU762" s="4"/>
      <c r="CV762" s="4"/>
      <c r="CW762" s="4"/>
      <c r="CX762" s="4"/>
      <c r="CY762" s="4"/>
      <c r="CZ762" s="4"/>
      <c r="DA762" s="4"/>
      <c r="DB762" s="4"/>
      <c r="DC762" s="4"/>
      <c r="DD762" s="4"/>
      <c r="DE762" s="4"/>
      <c r="DF762" s="4"/>
      <c r="DG762" s="4"/>
      <c r="DH762" s="4"/>
      <c r="DI762" s="4"/>
      <c r="DJ762" s="4"/>
      <c r="DK762" s="4"/>
      <c r="DL762" s="4"/>
      <c r="DM762" s="4"/>
      <c r="DN762" s="4"/>
      <c r="DO762" s="4"/>
      <c r="DP762" s="4"/>
      <c r="DQ762" s="4"/>
      <c r="DR762" s="4"/>
      <c r="DS762" s="4"/>
      <c r="DT762" s="4"/>
      <c r="DU762" s="4"/>
      <c r="DV762" s="4"/>
      <c r="DW762" s="4"/>
      <c r="DX762" s="4"/>
      <c r="DY762" s="4"/>
      <c r="DZ762" s="4"/>
      <c r="EA762" s="4"/>
      <c r="EB762" s="4"/>
      <c r="EC762" s="4"/>
      <c r="ED762" s="4"/>
      <c r="EE762" s="4"/>
      <c r="EF762" s="4"/>
      <c r="EG762" s="4"/>
      <c r="EH762" s="4"/>
      <c r="EI762" s="4"/>
      <c r="EJ762" s="4"/>
      <c r="EK762" s="4"/>
      <c r="EL762" s="4"/>
      <c r="EM762" s="4"/>
      <c r="EN762" s="4"/>
      <c r="EO762" s="4"/>
      <c r="EP762" s="4"/>
      <c r="EQ762" s="4"/>
      <c r="ER762" s="4"/>
      <c r="ES762" s="4"/>
      <c r="ET762" s="4"/>
      <c r="EU762" s="4"/>
      <c r="EV762" s="4"/>
      <c r="EW762" s="4"/>
      <c r="EX762" s="4"/>
      <c r="EY762" s="4"/>
      <c r="EZ762" s="4"/>
      <c r="FA762" s="4"/>
      <c r="FB762" s="4"/>
      <c r="FC762" s="4"/>
    </row>
    <row r="763" spans="1:159" ht="15" customHeight="1">
      <c r="A763" s="6">
        <v>9</v>
      </c>
      <c r="B763" s="41" t="str">
        <f>VLOOKUP(Ruimtestaat[[#This Row],[Code]],Locaties[[Code]:[Locatie]],2,FALSE)</f>
        <v>De Joost</v>
      </c>
      <c r="C763" s="41" t="str">
        <f>VLOOKUP(Ruimtestaat[[#This Row],[Code]],Locaties[#All],3,FALSE)</f>
        <v>Joost de Jongestraat 45</v>
      </c>
      <c r="D763" s="41" t="str">
        <f>VLOOKUP(Ruimtestaat[[#This Row],[Code]],Locaties[#All],4,FALSE)</f>
        <v>Leerdam</v>
      </c>
      <c r="E763" s="42"/>
      <c r="F763" s="6" t="s">
        <v>279</v>
      </c>
      <c r="G763" s="6">
        <v>121</v>
      </c>
      <c r="H763" s="42" t="s">
        <v>382</v>
      </c>
      <c r="I763" s="6">
        <v>15</v>
      </c>
      <c r="J763" s="42" t="str">
        <f>VLOOKUP(Ruimtestaat[[#This Row],[Ruimte code]],Ruimtegroepen[[#All],[Code]:[Ruimte omschrijving]],2,FALSE)</f>
        <v>Keuken/pantry</v>
      </c>
      <c r="K763" s="6" t="s">
        <v>19</v>
      </c>
      <c r="L763" s="6" t="s">
        <v>237</v>
      </c>
      <c r="M763" s="124">
        <v>6</v>
      </c>
      <c r="N763" s="125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  <c r="BO763" s="4"/>
      <c r="BP763" s="4"/>
      <c r="BQ763" s="4"/>
      <c r="BR763" s="4"/>
      <c r="BS763" s="4"/>
      <c r="BT763" s="4"/>
      <c r="BU763" s="4"/>
      <c r="BV763" s="4"/>
      <c r="BW763" s="4"/>
      <c r="BX763" s="4"/>
      <c r="BY763" s="4"/>
      <c r="BZ763" s="4"/>
      <c r="CA763" s="4"/>
      <c r="CB763" s="4"/>
      <c r="CC763" s="4"/>
      <c r="CD763" s="4"/>
      <c r="CE763" s="4"/>
      <c r="CF763" s="4"/>
      <c r="CG763" s="4"/>
      <c r="CH763" s="4"/>
      <c r="CI763" s="4"/>
      <c r="CJ763" s="4"/>
      <c r="CK763" s="4"/>
      <c r="CL763" s="4"/>
      <c r="CM763" s="4"/>
      <c r="CN763" s="4"/>
      <c r="CO763" s="4"/>
      <c r="CP763" s="4"/>
      <c r="CQ763" s="4"/>
      <c r="CR763" s="4"/>
      <c r="CS763" s="4"/>
      <c r="CT763" s="4"/>
      <c r="CU763" s="4"/>
      <c r="CV763" s="4"/>
      <c r="CW763" s="4"/>
      <c r="CX763" s="4"/>
      <c r="CY763" s="4"/>
      <c r="CZ763" s="4"/>
      <c r="DA763" s="4"/>
      <c r="DB763" s="4"/>
      <c r="DC763" s="4"/>
      <c r="DD763" s="4"/>
      <c r="DE763" s="4"/>
      <c r="DF763" s="4"/>
      <c r="DG763" s="4"/>
      <c r="DH763" s="4"/>
      <c r="DI763" s="4"/>
      <c r="DJ763" s="4"/>
      <c r="DK763" s="4"/>
      <c r="DL763" s="4"/>
      <c r="DM763" s="4"/>
      <c r="DN763" s="4"/>
      <c r="DO763" s="4"/>
      <c r="DP763" s="4"/>
      <c r="DQ763" s="4"/>
      <c r="DR763" s="4"/>
      <c r="DS763" s="4"/>
      <c r="DT763" s="4"/>
      <c r="DU763" s="4"/>
      <c r="DV763" s="4"/>
      <c r="DW763" s="4"/>
      <c r="DX763" s="4"/>
      <c r="DY763" s="4"/>
      <c r="DZ763" s="4"/>
      <c r="EA763" s="4"/>
      <c r="EB763" s="4"/>
      <c r="EC763" s="4"/>
      <c r="ED763" s="4"/>
      <c r="EE763" s="4"/>
      <c r="EF763" s="4"/>
      <c r="EG763" s="4"/>
      <c r="EH763" s="4"/>
      <c r="EI763" s="4"/>
      <c r="EJ763" s="4"/>
      <c r="EK763" s="4"/>
      <c r="EL763" s="4"/>
      <c r="EM763" s="4"/>
      <c r="EN763" s="4"/>
      <c r="EO763" s="4"/>
      <c r="EP763" s="4"/>
      <c r="EQ763" s="4"/>
      <c r="ER763" s="4"/>
      <c r="ES763" s="4"/>
      <c r="ET763" s="4"/>
      <c r="EU763" s="4"/>
      <c r="EV763" s="4"/>
      <c r="EW763" s="4"/>
      <c r="EX763" s="4"/>
      <c r="EY763" s="4"/>
      <c r="EZ763" s="4"/>
      <c r="FA763" s="4"/>
      <c r="FB763" s="4"/>
      <c r="FC763" s="4"/>
    </row>
    <row r="764" spans="1:159" ht="15" customHeight="1">
      <c r="A764" s="6">
        <v>9</v>
      </c>
      <c r="B764" s="41" t="str">
        <f>VLOOKUP(Ruimtestaat[[#This Row],[Code]],Locaties[[Code]:[Locatie]],2,FALSE)</f>
        <v>De Joost</v>
      </c>
      <c r="C764" s="41" t="str">
        <f>VLOOKUP(Ruimtestaat[[#This Row],[Code]],Locaties[#All],3,FALSE)</f>
        <v>Joost de Jongestraat 45</v>
      </c>
      <c r="D764" s="41" t="str">
        <f>VLOOKUP(Ruimtestaat[[#This Row],[Code]],Locaties[#All],4,FALSE)</f>
        <v>Leerdam</v>
      </c>
      <c r="E764" s="42"/>
      <c r="F764" s="6" t="s">
        <v>279</v>
      </c>
      <c r="G764" s="6">
        <v>124</v>
      </c>
      <c r="H764" s="42" t="s">
        <v>383</v>
      </c>
      <c r="I764" s="6">
        <v>14</v>
      </c>
      <c r="J764" s="42" t="str">
        <f>VLOOKUP(Ruimtestaat[[#This Row],[Ruimte code]],Ruimtegroepen[[#All],[Code]:[Ruimte omschrijving]],2,FALSE)</f>
        <v>Praktijklokalen</v>
      </c>
      <c r="K764" s="6" t="s">
        <v>18</v>
      </c>
      <c r="L764" s="6" t="s">
        <v>124</v>
      </c>
      <c r="M764" s="124">
        <v>163</v>
      </c>
      <c r="N764" s="125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  <c r="BO764" s="4"/>
      <c r="BP764" s="4"/>
      <c r="BQ764" s="4"/>
      <c r="BR764" s="4"/>
      <c r="BS764" s="4"/>
      <c r="BT764" s="4"/>
      <c r="BU764" s="4"/>
      <c r="BV764" s="4"/>
      <c r="BW764" s="4"/>
      <c r="BX764" s="4"/>
      <c r="BY764" s="4"/>
      <c r="BZ764" s="4"/>
      <c r="CA764" s="4"/>
      <c r="CB764" s="4"/>
      <c r="CC764" s="4"/>
      <c r="CD764" s="4"/>
      <c r="CE764" s="4"/>
      <c r="CF764" s="4"/>
      <c r="CG764" s="4"/>
      <c r="CH764" s="4"/>
      <c r="CI764" s="4"/>
      <c r="CJ764" s="4"/>
      <c r="CK764" s="4"/>
      <c r="CL764" s="4"/>
      <c r="CM764" s="4"/>
      <c r="CN764" s="4"/>
      <c r="CO764" s="4"/>
      <c r="CP764" s="4"/>
      <c r="CQ764" s="4"/>
      <c r="CR764" s="4"/>
      <c r="CS764" s="4"/>
      <c r="CT764" s="4"/>
      <c r="CU764" s="4"/>
      <c r="CV764" s="4"/>
      <c r="CW764" s="4"/>
      <c r="CX764" s="4"/>
      <c r="CY764" s="4"/>
      <c r="CZ764" s="4"/>
      <c r="DA764" s="4"/>
      <c r="DB764" s="4"/>
      <c r="DC764" s="4"/>
      <c r="DD764" s="4"/>
      <c r="DE764" s="4"/>
      <c r="DF764" s="4"/>
      <c r="DG764" s="4"/>
      <c r="DH764" s="4"/>
      <c r="DI764" s="4"/>
      <c r="DJ764" s="4"/>
      <c r="DK764" s="4"/>
      <c r="DL764" s="4"/>
      <c r="DM764" s="4"/>
      <c r="DN764" s="4"/>
      <c r="DO764" s="4"/>
      <c r="DP764" s="4"/>
      <c r="DQ764" s="4"/>
      <c r="DR764" s="4"/>
      <c r="DS764" s="4"/>
      <c r="DT764" s="4"/>
      <c r="DU764" s="4"/>
      <c r="DV764" s="4"/>
      <c r="DW764" s="4"/>
      <c r="DX764" s="4"/>
      <c r="DY764" s="4"/>
      <c r="DZ764" s="4"/>
      <c r="EA764" s="4"/>
      <c r="EB764" s="4"/>
      <c r="EC764" s="4"/>
      <c r="ED764" s="4"/>
      <c r="EE764" s="4"/>
      <c r="EF764" s="4"/>
      <c r="EG764" s="4"/>
      <c r="EH764" s="4"/>
      <c r="EI764" s="4"/>
      <c r="EJ764" s="4"/>
      <c r="EK764" s="4"/>
      <c r="EL764" s="4"/>
      <c r="EM764" s="4"/>
      <c r="EN764" s="4"/>
      <c r="EO764" s="4"/>
      <c r="EP764" s="4"/>
      <c r="EQ764" s="4"/>
      <c r="ER764" s="4"/>
      <c r="ES764" s="4"/>
      <c r="ET764" s="4"/>
      <c r="EU764" s="4"/>
      <c r="EV764" s="4"/>
      <c r="EW764" s="4"/>
      <c r="EX764" s="4"/>
      <c r="EY764" s="4"/>
      <c r="EZ764" s="4"/>
      <c r="FA764" s="4"/>
      <c r="FB764" s="4"/>
      <c r="FC764" s="4"/>
    </row>
    <row r="765" spans="1:159" ht="15" customHeight="1">
      <c r="A765" s="6">
        <v>9</v>
      </c>
      <c r="B765" s="41" t="str">
        <f>VLOOKUP(Ruimtestaat[[#This Row],[Code]],Locaties[[Code]:[Locatie]],2,FALSE)</f>
        <v>De Joost</v>
      </c>
      <c r="C765" s="41" t="str">
        <f>VLOOKUP(Ruimtestaat[[#This Row],[Code]],Locaties[#All],3,FALSE)</f>
        <v>Joost de Jongestraat 45</v>
      </c>
      <c r="D765" s="41" t="str">
        <f>VLOOKUP(Ruimtestaat[[#This Row],[Code]],Locaties[#All],4,FALSE)</f>
        <v>Leerdam</v>
      </c>
      <c r="E765" s="42"/>
      <c r="F765" s="6" t="s">
        <v>279</v>
      </c>
      <c r="G765" s="6">
        <v>126</v>
      </c>
      <c r="H765" s="42" t="s">
        <v>384</v>
      </c>
      <c r="I765" s="6">
        <v>14</v>
      </c>
      <c r="J765" s="42" t="str">
        <f>VLOOKUP(Ruimtestaat[[#This Row],[Ruimte code]],Ruimtegroepen[[#All],[Code]:[Ruimte omschrijving]],2,FALSE)</f>
        <v>Praktijklokalen</v>
      </c>
      <c r="K765" s="6" t="s">
        <v>18</v>
      </c>
      <c r="L765" s="6" t="s">
        <v>124</v>
      </c>
      <c r="M765" s="124">
        <v>25</v>
      </c>
      <c r="N765" s="125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  <c r="BO765" s="4"/>
      <c r="BP765" s="4"/>
      <c r="BQ765" s="4"/>
      <c r="BR765" s="4"/>
      <c r="BS765" s="4"/>
      <c r="BT765" s="4"/>
      <c r="BU765" s="4"/>
      <c r="BV765" s="4"/>
      <c r="BW765" s="4"/>
      <c r="BX765" s="4"/>
      <c r="BY765" s="4"/>
      <c r="BZ765" s="4"/>
      <c r="CA765" s="4"/>
      <c r="CB765" s="4"/>
      <c r="CC765" s="4"/>
      <c r="CD765" s="4"/>
      <c r="CE765" s="4"/>
      <c r="CF765" s="4"/>
      <c r="CG765" s="4"/>
      <c r="CH765" s="4"/>
      <c r="CI765" s="4"/>
      <c r="CJ765" s="4"/>
      <c r="CK765" s="4"/>
      <c r="CL765" s="4"/>
      <c r="CM765" s="4"/>
      <c r="CN765" s="4"/>
      <c r="CO765" s="4"/>
      <c r="CP765" s="4"/>
      <c r="CQ765" s="4"/>
      <c r="CR765" s="4"/>
      <c r="CS765" s="4"/>
      <c r="CT765" s="4"/>
      <c r="CU765" s="4"/>
      <c r="CV765" s="4"/>
      <c r="CW765" s="4"/>
      <c r="CX765" s="4"/>
      <c r="CY765" s="4"/>
      <c r="CZ765" s="4"/>
      <c r="DA765" s="4"/>
      <c r="DB765" s="4"/>
      <c r="DC765" s="4"/>
      <c r="DD765" s="4"/>
      <c r="DE765" s="4"/>
      <c r="DF765" s="4"/>
      <c r="DG765" s="4"/>
      <c r="DH765" s="4"/>
      <c r="DI765" s="4"/>
      <c r="DJ765" s="4"/>
      <c r="DK765" s="4"/>
      <c r="DL765" s="4"/>
      <c r="DM765" s="4"/>
      <c r="DN765" s="4"/>
      <c r="DO765" s="4"/>
      <c r="DP765" s="4"/>
      <c r="DQ765" s="4"/>
      <c r="DR765" s="4"/>
      <c r="DS765" s="4"/>
      <c r="DT765" s="4"/>
      <c r="DU765" s="4"/>
      <c r="DV765" s="4"/>
      <c r="DW765" s="4"/>
      <c r="DX765" s="4"/>
      <c r="DY765" s="4"/>
      <c r="DZ765" s="4"/>
      <c r="EA765" s="4"/>
      <c r="EB765" s="4"/>
      <c r="EC765" s="4"/>
      <c r="ED765" s="4"/>
      <c r="EE765" s="4"/>
      <c r="EF765" s="4"/>
      <c r="EG765" s="4"/>
      <c r="EH765" s="4"/>
      <c r="EI765" s="4"/>
      <c r="EJ765" s="4"/>
      <c r="EK765" s="4"/>
      <c r="EL765" s="4"/>
      <c r="EM765" s="4"/>
      <c r="EN765" s="4"/>
      <c r="EO765" s="4"/>
      <c r="EP765" s="4"/>
      <c r="EQ765" s="4"/>
      <c r="ER765" s="4"/>
      <c r="ES765" s="4"/>
      <c r="ET765" s="4"/>
      <c r="EU765" s="4"/>
      <c r="EV765" s="4"/>
      <c r="EW765" s="4"/>
      <c r="EX765" s="4"/>
      <c r="EY765" s="4"/>
      <c r="EZ765" s="4"/>
      <c r="FA765" s="4"/>
      <c r="FB765" s="4"/>
      <c r="FC765" s="4"/>
    </row>
    <row r="766" spans="1:159" ht="15" customHeight="1">
      <c r="A766" s="6">
        <v>9</v>
      </c>
      <c r="B766" s="41" t="str">
        <f>VLOOKUP(Ruimtestaat[[#This Row],[Code]],Locaties[[Code]:[Locatie]],2,FALSE)</f>
        <v>De Joost</v>
      </c>
      <c r="C766" s="41" t="str">
        <f>VLOOKUP(Ruimtestaat[[#This Row],[Code]],Locaties[#All],3,FALSE)</f>
        <v>Joost de Jongestraat 45</v>
      </c>
      <c r="D766" s="41" t="str">
        <f>VLOOKUP(Ruimtestaat[[#This Row],[Code]],Locaties[#All],4,FALSE)</f>
        <v>Leerdam</v>
      </c>
      <c r="E766" s="42"/>
      <c r="F766" s="6" t="s">
        <v>279</v>
      </c>
      <c r="G766" s="6">
        <v>128</v>
      </c>
      <c r="H766" s="42" t="s">
        <v>385</v>
      </c>
      <c r="I766" s="6">
        <v>13</v>
      </c>
      <c r="J766" s="42" t="str">
        <f>VLOOKUP(Ruimtestaat[[#This Row],[Ruimte code]],Ruimtegroepen[[#All],[Code]:[Ruimte omschrijving]],2,FALSE)</f>
        <v>Personeelskamer</v>
      </c>
      <c r="K766" s="6" t="s">
        <v>18</v>
      </c>
      <c r="L766" s="6" t="s">
        <v>124</v>
      </c>
      <c r="M766" s="124">
        <v>56</v>
      </c>
      <c r="N766" s="125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  <c r="BO766" s="4"/>
      <c r="BP766" s="4"/>
      <c r="BQ766" s="4"/>
      <c r="BR766" s="4"/>
      <c r="BS766" s="4"/>
      <c r="BT766" s="4"/>
      <c r="BU766" s="4"/>
      <c r="BV766" s="4"/>
      <c r="BW766" s="4"/>
      <c r="BX766" s="4"/>
      <c r="BY766" s="4"/>
      <c r="BZ766" s="4"/>
      <c r="CA766" s="4"/>
      <c r="CB766" s="4"/>
      <c r="CC766" s="4"/>
      <c r="CD766" s="4"/>
      <c r="CE766" s="4"/>
      <c r="CF766" s="4"/>
      <c r="CG766" s="4"/>
      <c r="CH766" s="4"/>
      <c r="CI766" s="4"/>
      <c r="CJ766" s="4"/>
      <c r="CK766" s="4"/>
      <c r="CL766" s="4"/>
      <c r="CM766" s="4"/>
      <c r="CN766" s="4"/>
      <c r="CO766" s="4"/>
      <c r="CP766" s="4"/>
      <c r="CQ766" s="4"/>
      <c r="CR766" s="4"/>
      <c r="CS766" s="4"/>
      <c r="CT766" s="4"/>
      <c r="CU766" s="4"/>
      <c r="CV766" s="4"/>
      <c r="CW766" s="4"/>
      <c r="CX766" s="4"/>
      <c r="CY766" s="4"/>
      <c r="CZ766" s="4"/>
      <c r="DA766" s="4"/>
      <c r="DB766" s="4"/>
      <c r="DC766" s="4"/>
      <c r="DD766" s="4"/>
      <c r="DE766" s="4"/>
      <c r="DF766" s="4"/>
      <c r="DG766" s="4"/>
      <c r="DH766" s="4"/>
      <c r="DI766" s="4"/>
      <c r="DJ766" s="4"/>
      <c r="DK766" s="4"/>
      <c r="DL766" s="4"/>
      <c r="DM766" s="4"/>
      <c r="DN766" s="4"/>
      <c r="DO766" s="4"/>
      <c r="DP766" s="4"/>
      <c r="DQ766" s="4"/>
      <c r="DR766" s="4"/>
      <c r="DS766" s="4"/>
      <c r="DT766" s="4"/>
      <c r="DU766" s="4"/>
      <c r="DV766" s="4"/>
      <c r="DW766" s="4"/>
      <c r="DX766" s="4"/>
      <c r="DY766" s="4"/>
      <c r="DZ766" s="4"/>
      <c r="EA766" s="4"/>
      <c r="EB766" s="4"/>
      <c r="EC766" s="4"/>
      <c r="ED766" s="4"/>
      <c r="EE766" s="4"/>
      <c r="EF766" s="4"/>
      <c r="EG766" s="4"/>
      <c r="EH766" s="4"/>
      <c r="EI766" s="4"/>
      <c r="EJ766" s="4"/>
      <c r="EK766" s="4"/>
      <c r="EL766" s="4"/>
      <c r="EM766" s="4"/>
      <c r="EN766" s="4"/>
      <c r="EO766" s="4"/>
      <c r="EP766" s="4"/>
      <c r="EQ766" s="4"/>
      <c r="ER766" s="4"/>
      <c r="ES766" s="4"/>
      <c r="ET766" s="4"/>
      <c r="EU766" s="4"/>
      <c r="EV766" s="4"/>
      <c r="EW766" s="4"/>
      <c r="EX766" s="4"/>
      <c r="EY766" s="4"/>
      <c r="EZ766" s="4"/>
      <c r="FA766" s="4"/>
      <c r="FB766" s="4"/>
      <c r="FC766" s="4"/>
    </row>
    <row r="767" spans="1:159" ht="15" customHeight="1">
      <c r="A767" s="6">
        <v>9</v>
      </c>
      <c r="B767" s="41" t="str">
        <f>VLOOKUP(Ruimtestaat[[#This Row],[Code]],Locaties[[Code]:[Locatie]],2,FALSE)</f>
        <v>De Joost</v>
      </c>
      <c r="C767" s="41" t="str">
        <f>VLOOKUP(Ruimtestaat[[#This Row],[Code]],Locaties[#All],3,FALSE)</f>
        <v>Joost de Jongestraat 45</v>
      </c>
      <c r="D767" s="41" t="str">
        <f>VLOOKUP(Ruimtestaat[[#This Row],[Code]],Locaties[#All],4,FALSE)</f>
        <v>Leerdam</v>
      </c>
      <c r="E767" s="42"/>
      <c r="F767" s="6" t="s">
        <v>279</v>
      </c>
      <c r="G767" s="6" t="s">
        <v>376</v>
      </c>
      <c r="H767" s="42" t="s">
        <v>200</v>
      </c>
      <c r="I767" s="6">
        <v>11</v>
      </c>
      <c r="J767" s="42" t="str">
        <f>VLOOKUP(Ruimtestaat[[#This Row],[Ruimte code]],Ruimtegroepen[[#All],[Code]:[Ruimte omschrijving]],2,FALSE)</f>
        <v>Garderobes</v>
      </c>
      <c r="K767" s="6" t="s">
        <v>18</v>
      </c>
      <c r="L767" s="6" t="s">
        <v>124</v>
      </c>
      <c r="M767" s="124">
        <v>7</v>
      </c>
      <c r="N767" s="125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  <c r="BO767" s="4"/>
      <c r="BP767" s="4"/>
      <c r="BQ767" s="4"/>
      <c r="BR767" s="4"/>
      <c r="BS767" s="4"/>
      <c r="BT767" s="4"/>
      <c r="BU767" s="4"/>
      <c r="BV767" s="4"/>
      <c r="BW767" s="4"/>
      <c r="BX767" s="4"/>
      <c r="BY767" s="4"/>
      <c r="BZ767" s="4"/>
      <c r="CA767" s="4"/>
      <c r="CB767" s="4"/>
      <c r="CC767" s="4"/>
      <c r="CD767" s="4"/>
      <c r="CE767" s="4"/>
      <c r="CF767" s="4"/>
      <c r="CG767" s="4"/>
      <c r="CH767" s="4"/>
      <c r="CI767" s="4"/>
      <c r="CJ767" s="4"/>
      <c r="CK767" s="4"/>
      <c r="CL767" s="4"/>
      <c r="CM767" s="4"/>
      <c r="CN767" s="4"/>
      <c r="CO767" s="4"/>
      <c r="CP767" s="4"/>
      <c r="CQ767" s="4"/>
      <c r="CR767" s="4"/>
      <c r="CS767" s="4"/>
      <c r="CT767" s="4"/>
      <c r="CU767" s="4"/>
      <c r="CV767" s="4"/>
      <c r="CW767" s="4"/>
      <c r="CX767" s="4"/>
      <c r="CY767" s="4"/>
      <c r="CZ767" s="4"/>
      <c r="DA767" s="4"/>
      <c r="DB767" s="4"/>
      <c r="DC767" s="4"/>
      <c r="DD767" s="4"/>
      <c r="DE767" s="4"/>
      <c r="DF767" s="4"/>
      <c r="DG767" s="4"/>
      <c r="DH767" s="4"/>
      <c r="DI767" s="4"/>
      <c r="DJ767" s="4"/>
      <c r="DK767" s="4"/>
      <c r="DL767" s="4"/>
      <c r="DM767" s="4"/>
      <c r="DN767" s="4"/>
      <c r="DO767" s="4"/>
      <c r="DP767" s="4"/>
      <c r="DQ767" s="4"/>
      <c r="DR767" s="4"/>
      <c r="DS767" s="4"/>
      <c r="DT767" s="4"/>
      <c r="DU767" s="4"/>
      <c r="DV767" s="4"/>
      <c r="DW767" s="4"/>
      <c r="DX767" s="4"/>
      <c r="DY767" s="4"/>
      <c r="DZ767" s="4"/>
      <c r="EA767" s="4"/>
      <c r="EB767" s="4"/>
      <c r="EC767" s="4"/>
      <c r="ED767" s="4"/>
      <c r="EE767" s="4"/>
      <c r="EF767" s="4"/>
      <c r="EG767" s="4"/>
      <c r="EH767" s="4"/>
      <c r="EI767" s="4"/>
      <c r="EJ767" s="4"/>
      <c r="EK767" s="4"/>
      <c r="EL767" s="4"/>
      <c r="EM767" s="4"/>
      <c r="EN767" s="4"/>
      <c r="EO767" s="4"/>
      <c r="EP767" s="4"/>
      <c r="EQ767" s="4"/>
      <c r="ER767" s="4"/>
      <c r="ES767" s="4"/>
      <c r="ET767" s="4"/>
      <c r="EU767" s="4"/>
      <c r="EV767" s="4"/>
      <c r="EW767" s="4"/>
      <c r="EX767" s="4"/>
      <c r="EY767" s="4"/>
      <c r="EZ767" s="4"/>
      <c r="FA767" s="4"/>
      <c r="FB767" s="4"/>
      <c r="FC767" s="4"/>
    </row>
    <row r="768" spans="1:159" ht="15" customHeight="1">
      <c r="A768" s="6">
        <v>9</v>
      </c>
      <c r="B768" s="41" t="str">
        <f>VLOOKUP(Ruimtestaat[[#This Row],[Code]],Locaties[[Code]:[Locatie]],2,FALSE)</f>
        <v>De Joost</v>
      </c>
      <c r="C768" s="41" t="str">
        <f>VLOOKUP(Ruimtestaat[[#This Row],[Code]],Locaties[#All],3,FALSE)</f>
        <v>Joost de Jongestraat 45</v>
      </c>
      <c r="D768" s="41" t="str">
        <f>VLOOKUP(Ruimtestaat[[#This Row],[Code]],Locaties[#All],4,FALSE)</f>
        <v>Leerdam</v>
      </c>
      <c r="E768" s="42"/>
      <c r="F768" s="6" t="s">
        <v>279</v>
      </c>
      <c r="G768" s="6">
        <v>129</v>
      </c>
      <c r="H768" s="42" t="s">
        <v>140</v>
      </c>
      <c r="I768" s="6">
        <v>10</v>
      </c>
      <c r="J768" s="42" t="str">
        <f>VLOOKUP(Ruimtestaat[[#This Row],[Ruimte code]],Ruimtegroepen[[#All],[Code]:[Ruimte omschrijving]],2,FALSE)</f>
        <v>Trappenhuizen/lift</v>
      </c>
      <c r="K768" s="6" t="s">
        <v>18</v>
      </c>
      <c r="L768" s="6" t="s">
        <v>124</v>
      </c>
      <c r="M768" s="124">
        <v>16</v>
      </c>
      <c r="N768" s="125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  <c r="BO768" s="4"/>
      <c r="BP768" s="4"/>
      <c r="BQ768" s="4"/>
      <c r="BR768" s="4"/>
      <c r="BS768" s="4"/>
      <c r="BT768" s="4"/>
      <c r="BU768" s="4"/>
      <c r="BV768" s="4"/>
      <c r="BW768" s="4"/>
      <c r="BX768" s="4"/>
      <c r="BY768" s="4"/>
      <c r="BZ768" s="4"/>
      <c r="CA768" s="4"/>
      <c r="CB768" s="4"/>
      <c r="CC768" s="4"/>
      <c r="CD768" s="4"/>
      <c r="CE768" s="4"/>
      <c r="CF768" s="4"/>
      <c r="CG768" s="4"/>
      <c r="CH768" s="4"/>
      <c r="CI768" s="4"/>
      <c r="CJ768" s="4"/>
      <c r="CK768" s="4"/>
      <c r="CL768" s="4"/>
      <c r="CM768" s="4"/>
      <c r="CN768" s="4"/>
      <c r="CO768" s="4"/>
      <c r="CP768" s="4"/>
      <c r="CQ768" s="4"/>
      <c r="CR768" s="4"/>
      <c r="CS768" s="4"/>
      <c r="CT768" s="4"/>
      <c r="CU768" s="4"/>
      <c r="CV768" s="4"/>
      <c r="CW768" s="4"/>
      <c r="CX768" s="4"/>
      <c r="CY768" s="4"/>
      <c r="CZ768" s="4"/>
      <c r="DA768" s="4"/>
      <c r="DB768" s="4"/>
      <c r="DC768" s="4"/>
      <c r="DD768" s="4"/>
      <c r="DE768" s="4"/>
      <c r="DF768" s="4"/>
      <c r="DG768" s="4"/>
      <c r="DH768" s="4"/>
      <c r="DI768" s="4"/>
      <c r="DJ768" s="4"/>
      <c r="DK768" s="4"/>
      <c r="DL768" s="4"/>
      <c r="DM768" s="4"/>
      <c r="DN768" s="4"/>
      <c r="DO768" s="4"/>
      <c r="DP768" s="4"/>
      <c r="DQ768" s="4"/>
      <c r="DR768" s="4"/>
      <c r="DS768" s="4"/>
      <c r="DT768" s="4"/>
      <c r="DU768" s="4"/>
      <c r="DV768" s="4"/>
      <c r="DW768" s="4"/>
      <c r="DX768" s="4"/>
      <c r="DY768" s="4"/>
      <c r="DZ768" s="4"/>
      <c r="EA768" s="4"/>
      <c r="EB768" s="4"/>
      <c r="EC768" s="4"/>
      <c r="ED768" s="4"/>
      <c r="EE768" s="4"/>
      <c r="EF768" s="4"/>
      <c r="EG768" s="4"/>
      <c r="EH768" s="4"/>
      <c r="EI768" s="4"/>
      <c r="EJ768" s="4"/>
      <c r="EK768" s="4"/>
      <c r="EL768" s="4"/>
      <c r="EM768" s="4"/>
      <c r="EN768" s="4"/>
      <c r="EO768" s="4"/>
      <c r="EP768" s="4"/>
      <c r="EQ768" s="4"/>
      <c r="ER768" s="4"/>
      <c r="ES768" s="4"/>
      <c r="ET768" s="4"/>
      <c r="EU768" s="4"/>
      <c r="EV768" s="4"/>
      <c r="EW768" s="4"/>
      <c r="EX768" s="4"/>
      <c r="EY768" s="4"/>
      <c r="EZ768" s="4"/>
      <c r="FA768" s="4"/>
      <c r="FB768" s="4"/>
      <c r="FC768" s="4"/>
    </row>
    <row r="769" spans="1:159" ht="15" customHeight="1">
      <c r="A769" s="6">
        <v>9</v>
      </c>
      <c r="B769" s="41" t="str">
        <f>VLOOKUP(Ruimtestaat[[#This Row],[Code]],Locaties[[Code]:[Locatie]],2,FALSE)</f>
        <v>De Joost</v>
      </c>
      <c r="C769" s="41" t="str">
        <f>VLOOKUP(Ruimtestaat[[#This Row],[Code]],Locaties[#All],3,FALSE)</f>
        <v>Joost de Jongestraat 45</v>
      </c>
      <c r="D769" s="41" t="str">
        <f>VLOOKUP(Ruimtestaat[[#This Row],[Code]],Locaties[#All],4,FALSE)</f>
        <v>Leerdam</v>
      </c>
      <c r="E769" s="42"/>
      <c r="F769" s="6" t="s">
        <v>322</v>
      </c>
      <c r="G769" s="6">
        <v>1</v>
      </c>
      <c r="H769" s="42" t="s">
        <v>390</v>
      </c>
      <c r="I769" s="6">
        <v>6</v>
      </c>
      <c r="J769" s="42" t="str">
        <f>VLOOKUP(Ruimtestaat[[#This Row],[Ruimte code]],Ruimtegroepen[[#All],[Code]:[Ruimte omschrijving]],2,FALSE)</f>
        <v>Gangen/hallen</v>
      </c>
      <c r="K769" s="6" t="s">
        <v>92</v>
      </c>
      <c r="L769" s="6" t="s">
        <v>74</v>
      </c>
      <c r="M769" s="124">
        <v>18</v>
      </c>
      <c r="N769" s="125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  <c r="BO769" s="4"/>
      <c r="BP769" s="4"/>
      <c r="BQ769" s="4"/>
      <c r="BR769" s="4"/>
      <c r="BS769" s="4"/>
      <c r="BT769" s="4"/>
      <c r="BU769" s="4"/>
      <c r="BV769" s="4"/>
      <c r="BW769" s="4"/>
      <c r="BX769" s="4"/>
      <c r="BY769" s="4"/>
      <c r="BZ769" s="4"/>
      <c r="CA769" s="4"/>
      <c r="CB769" s="4"/>
      <c r="CC769" s="4"/>
      <c r="CD769" s="4"/>
      <c r="CE769" s="4"/>
      <c r="CF769" s="4"/>
      <c r="CG769" s="4"/>
      <c r="CH769" s="4"/>
      <c r="CI769" s="4"/>
      <c r="CJ769" s="4"/>
      <c r="CK769" s="4"/>
      <c r="CL769" s="4"/>
      <c r="CM769" s="4"/>
      <c r="CN769" s="4"/>
      <c r="CO769" s="4"/>
      <c r="CP769" s="4"/>
      <c r="CQ769" s="4"/>
      <c r="CR769" s="4"/>
      <c r="CS769" s="4"/>
      <c r="CT769" s="4"/>
      <c r="CU769" s="4"/>
      <c r="CV769" s="4"/>
      <c r="CW769" s="4"/>
      <c r="CX769" s="4"/>
      <c r="CY769" s="4"/>
      <c r="CZ769" s="4"/>
      <c r="DA769" s="4"/>
      <c r="DB769" s="4"/>
      <c r="DC769" s="4"/>
      <c r="DD769" s="4"/>
      <c r="DE769" s="4"/>
      <c r="DF769" s="4"/>
      <c r="DG769" s="4"/>
      <c r="DH769" s="4"/>
      <c r="DI769" s="4"/>
      <c r="DJ769" s="4"/>
      <c r="DK769" s="4"/>
      <c r="DL769" s="4"/>
      <c r="DM769" s="4"/>
      <c r="DN769" s="4"/>
      <c r="DO769" s="4"/>
      <c r="DP769" s="4"/>
      <c r="DQ769" s="4"/>
      <c r="DR769" s="4"/>
      <c r="DS769" s="4"/>
      <c r="DT769" s="4"/>
      <c r="DU769" s="4"/>
      <c r="DV769" s="4"/>
      <c r="DW769" s="4"/>
      <c r="DX769" s="4"/>
      <c r="DY769" s="4"/>
      <c r="DZ769" s="4"/>
      <c r="EA769" s="4"/>
      <c r="EB769" s="4"/>
      <c r="EC769" s="4"/>
      <c r="ED769" s="4"/>
      <c r="EE769" s="4"/>
      <c r="EF769" s="4"/>
      <c r="EG769" s="4"/>
      <c r="EH769" s="4"/>
      <c r="EI769" s="4"/>
      <c r="EJ769" s="4"/>
      <c r="EK769" s="4"/>
      <c r="EL769" s="4"/>
      <c r="EM769" s="4"/>
      <c r="EN769" s="4"/>
      <c r="EO769" s="4"/>
      <c r="EP769" s="4"/>
      <c r="EQ769" s="4"/>
      <c r="ER769" s="4"/>
      <c r="ES769" s="4"/>
      <c r="ET769" s="4"/>
      <c r="EU769" s="4"/>
      <c r="EV769" s="4"/>
      <c r="EW769" s="4"/>
      <c r="EX769" s="4"/>
      <c r="EY769" s="4"/>
      <c r="EZ769" s="4"/>
      <c r="FA769" s="4"/>
      <c r="FB769" s="4"/>
      <c r="FC769" s="4"/>
    </row>
    <row r="770" spans="1:159" ht="15" customHeight="1">
      <c r="A770" s="6">
        <v>9</v>
      </c>
      <c r="B770" s="41" t="str">
        <f>VLOOKUP(Ruimtestaat[[#This Row],[Code]],Locaties[[Code]:[Locatie]],2,FALSE)</f>
        <v>De Joost</v>
      </c>
      <c r="C770" s="41" t="str">
        <f>VLOOKUP(Ruimtestaat[[#This Row],[Code]],Locaties[#All],3,FALSE)</f>
        <v>Joost de Jongestraat 45</v>
      </c>
      <c r="D770" s="41" t="str">
        <f>VLOOKUP(Ruimtestaat[[#This Row],[Code]],Locaties[#All],4,FALSE)</f>
        <v>Leerdam</v>
      </c>
      <c r="E770" s="42"/>
      <c r="F770" s="6" t="s">
        <v>322</v>
      </c>
      <c r="G770" s="6">
        <v>2</v>
      </c>
      <c r="H770" s="42" t="s">
        <v>276</v>
      </c>
      <c r="I770" s="6">
        <v>16</v>
      </c>
      <c r="J770" s="42" t="str">
        <f>VLOOKUP(Ruimtestaat[[#This Row],[Ruimte code]],Ruimtegroepen[[#All],[Code]:[Ruimte omschrijving]],2,FALSE)</f>
        <v>Leslokalen</v>
      </c>
      <c r="K770" s="6" t="s">
        <v>18</v>
      </c>
      <c r="L770" s="6" t="s">
        <v>124</v>
      </c>
      <c r="M770" s="124">
        <v>73</v>
      </c>
      <c r="N770" s="125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  <c r="BO770" s="4"/>
      <c r="BP770" s="4"/>
      <c r="BQ770" s="4"/>
      <c r="BR770" s="4"/>
      <c r="BS770" s="4"/>
      <c r="BT770" s="4"/>
      <c r="BU770" s="4"/>
      <c r="BV770" s="4"/>
      <c r="BW770" s="4"/>
      <c r="BX770" s="4"/>
      <c r="BY770" s="4"/>
      <c r="BZ770" s="4"/>
      <c r="CA770" s="4"/>
      <c r="CB770" s="4"/>
      <c r="CC770" s="4"/>
      <c r="CD770" s="4"/>
      <c r="CE770" s="4"/>
      <c r="CF770" s="4"/>
      <c r="CG770" s="4"/>
      <c r="CH770" s="4"/>
      <c r="CI770" s="4"/>
      <c r="CJ770" s="4"/>
      <c r="CK770" s="4"/>
      <c r="CL770" s="4"/>
      <c r="CM770" s="4"/>
      <c r="CN770" s="4"/>
      <c r="CO770" s="4"/>
      <c r="CP770" s="4"/>
      <c r="CQ770" s="4"/>
      <c r="CR770" s="4"/>
      <c r="CS770" s="4"/>
      <c r="CT770" s="4"/>
      <c r="CU770" s="4"/>
      <c r="CV770" s="4"/>
      <c r="CW770" s="4"/>
      <c r="CX770" s="4"/>
      <c r="CY770" s="4"/>
      <c r="CZ770" s="4"/>
      <c r="DA770" s="4"/>
      <c r="DB770" s="4"/>
      <c r="DC770" s="4"/>
      <c r="DD770" s="4"/>
      <c r="DE770" s="4"/>
      <c r="DF770" s="4"/>
      <c r="DG770" s="4"/>
      <c r="DH770" s="4"/>
      <c r="DI770" s="4"/>
      <c r="DJ770" s="4"/>
      <c r="DK770" s="4"/>
      <c r="DL770" s="4"/>
      <c r="DM770" s="4"/>
      <c r="DN770" s="4"/>
      <c r="DO770" s="4"/>
      <c r="DP770" s="4"/>
      <c r="DQ770" s="4"/>
      <c r="DR770" s="4"/>
      <c r="DS770" s="4"/>
      <c r="DT770" s="4"/>
      <c r="DU770" s="4"/>
      <c r="DV770" s="4"/>
      <c r="DW770" s="4"/>
      <c r="DX770" s="4"/>
      <c r="DY770" s="4"/>
      <c r="DZ770" s="4"/>
      <c r="EA770" s="4"/>
      <c r="EB770" s="4"/>
      <c r="EC770" s="4"/>
      <c r="ED770" s="4"/>
      <c r="EE770" s="4"/>
      <c r="EF770" s="4"/>
      <c r="EG770" s="4"/>
      <c r="EH770" s="4"/>
      <c r="EI770" s="4"/>
      <c r="EJ770" s="4"/>
      <c r="EK770" s="4"/>
      <c r="EL770" s="4"/>
      <c r="EM770" s="4"/>
      <c r="EN770" s="4"/>
      <c r="EO770" s="4"/>
      <c r="EP770" s="4"/>
      <c r="EQ770" s="4"/>
      <c r="ER770" s="4"/>
      <c r="ES770" s="4"/>
      <c r="ET770" s="4"/>
      <c r="EU770" s="4"/>
      <c r="EV770" s="4"/>
      <c r="EW770" s="4"/>
      <c r="EX770" s="4"/>
      <c r="EY770" s="4"/>
      <c r="EZ770" s="4"/>
      <c r="FA770" s="4"/>
      <c r="FB770" s="4"/>
      <c r="FC770" s="4"/>
    </row>
    <row r="771" spans="1:159" ht="15" customHeight="1">
      <c r="A771" s="6">
        <v>9</v>
      </c>
      <c r="B771" s="41" t="str">
        <f>VLOOKUP(Ruimtestaat[[#This Row],[Code]],Locaties[[Code]:[Locatie]],2,FALSE)</f>
        <v>De Joost</v>
      </c>
      <c r="C771" s="41" t="str">
        <f>VLOOKUP(Ruimtestaat[[#This Row],[Code]],Locaties[#All],3,FALSE)</f>
        <v>Joost de Jongestraat 45</v>
      </c>
      <c r="D771" s="41" t="str">
        <f>VLOOKUP(Ruimtestaat[[#This Row],[Code]],Locaties[#All],4,FALSE)</f>
        <v>Leerdam</v>
      </c>
      <c r="E771" s="42"/>
      <c r="F771" s="6" t="s">
        <v>322</v>
      </c>
      <c r="G771" s="6">
        <v>4</v>
      </c>
      <c r="H771" s="42" t="s">
        <v>275</v>
      </c>
      <c r="I771" s="6">
        <v>13</v>
      </c>
      <c r="J771" s="42" t="str">
        <f>VLOOKUP(Ruimtestaat[[#This Row],[Ruimte code]],Ruimtegroepen[[#All],[Code]:[Ruimte omschrijving]],2,FALSE)</f>
        <v>Personeelskamer</v>
      </c>
      <c r="K771" s="6" t="s">
        <v>18</v>
      </c>
      <c r="L771" s="6" t="s">
        <v>124</v>
      </c>
      <c r="M771" s="124">
        <v>48</v>
      </c>
      <c r="N771" s="125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  <c r="BO771" s="4"/>
      <c r="BP771" s="4"/>
      <c r="BQ771" s="4"/>
      <c r="BR771" s="4"/>
      <c r="BS771" s="4"/>
      <c r="BT771" s="4"/>
      <c r="BU771" s="4"/>
      <c r="BV771" s="4"/>
      <c r="BW771" s="4"/>
      <c r="BX771" s="4"/>
      <c r="BY771" s="4"/>
      <c r="BZ771" s="4"/>
      <c r="CA771" s="4"/>
      <c r="CB771" s="4"/>
      <c r="CC771" s="4"/>
      <c r="CD771" s="4"/>
      <c r="CE771" s="4"/>
      <c r="CF771" s="4"/>
      <c r="CG771" s="4"/>
      <c r="CH771" s="4"/>
      <c r="CI771" s="4"/>
      <c r="CJ771" s="4"/>
      <c r="CK771" s="4"/>
      <c r="CL771" s="4"/>
      <c r="CM771" s="4"/>
      <c r="CN771" s="4"/>
      <c r="CO771" s="4"/>
      <c r="CP771" s="4"/>
      <c r="CQ771" s="4"/>
      <c r="CR771" s="4"/>
      <c r="CS771" s="4"/>
      <c r="CT771" s="4"/>
      <c r="CU771" s="4"/>
      <c r="CV771" s="4"/>
      <c r="CW771" s="4"/>
      <c r="CX771" s="4"/>
      <c r="CY771" s="4"/>
      <c r="CZ771" s="4"/>
      <c r="DA771" s="4"/>
      <c r="DB771" s="4"/>
      <c r="DC771" s="4"/>
      <c r="DD771" s="4"/>
      <c r="DE771" s="4"/>
      <c r="DF771" s="4"/>
      <c r="DG771" s="4"/>
      <c r="DH771" s="4"/>
      <c r="DI771" s="4"/>
      <c r="DJ771" s="4"/>
      <c r="DK771" s="4"/>
      <c r="DL771" s="4"/>
      <c r="DM771" s="4"/>
      <c r="DN771" s="4"/>
      <c r="DO771" s="4"/>
      <c r="DP771" s="4"/>
      <c r="DQ771" s="4"/>
      <c r="DR771" s="4"/>
      <c r="DS771" s="4"/>
      <c r="DT771" s="4"/>
      <c r="DU771" s="4"/>
      <c r="DV771" s="4"/>
      <c r="DW771" s="4"/>
      <c r="DX771" s="4"/>
      <c r="DY771" s="4"/>
      <c r="DZ771" s="4"/>
      <c r="EA771" s="4"/>
      <c r="EB771" s="4"/>
      <c r="EC771" s="4"/>
      <c r="ED771" s="4"/>
      <c r="EE771" s="4"/>
      <c r="EF771" s="4"/>
      <c r="EG771" s="4"/>
      <c r="EH771" s="4"/>
      <c r="EI771" s="4"/>
      <c r="EJ771" s="4"/>
      <c r="EK771" s="4"/>
      <c r="EL771" s="4"/>
      <c r="EM771" s="4"/>
      <c r="EN771" s="4"/>
      <c r="EO771" s="4"/>
      <c r="EP771" s="4"/>
      <c r="EQ771" s="4"/>
      <c r="ER771" s="4"/>
      <c r="ES771" s="4"/>
      <c r="ET771" s="4"/>
      <c r="EU771" s="4"/>
      <c r="EV771" s="4"/>
      <c r="EW771" s="4"/>
      <c r="EX771" s="4"/>
      <c r="EY771" s="4"/>
      <c r="EZ771" s="4"/>
      <c r="FA771" s="4"/>
      <c r="FB771" s="4"/>
      <c r="FC771" s="4"/>
    </row>
    <row r="772" spans="1:159" ht="15" customHeight="1">
      <c r="A772" s="6">
        <v>9</v>
      </c>
      <c r="B772" s="41" t="str">
        <f>VLOOKUP(Ruimtestaat[[#This Row],[Code]],Locaties[[Code]:[Locatie]],2,FALSE)</f>
        <v>De Joost</v>
      </c>
      <c r="C772" s="41" t="str">
        <f>VLOOKUP(Ruimtestaat[[#This Row],[Code]],Locaties[#All],3,FALSE)</f>
        <v>Joost de Jongestraat 45</v>
      </c>
      <c r="D772" s="41" t="str">
        <f>VLOOKUP(Ruimtestaat[[#This Row],[Code]],Locaties[#All],4,FALSE)</f>
        <v>Leerdam</v>
      </c>
      <c r="E772" s="42"/>
      <c r="F772" s="6" t="s">
        <v>322</v>
      </c>
      <c r="G772" s="6">
        <v>9</v>
      </c>
      <c r="H772" s="42" t="s">
        <v>233</v>
      </c>
      <c r="I772" s="6">
        <v>6</v>
      </c>
      <c r="J772" s="42" t="str">
        <f>VLOOKUP(Ruimtestaat[[#This Row],[Ruimte code]],Ruimtegroepen[[#All],[Code]:[Ruimte omschrijving]],2,FALSE)</f>
        <v>Gangen/hallen</v>
      </c>
      <c r="K772" s="6" t="s">
        <v>18</v>
      </c>
      <c r="L772" s="6" t="s">
        <v>124</v>
      </c>
      <c r="M772" s="124">
        <v>18</v>
      </c>
      <c r="N772" s="125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  <c r="BO772" s="4"/>
      <c r="BP772" s="4"/>
      <c r="BQ772" s="4"/>
      <c r="BR772" s="4"/>
      <c r="BS772" s="4"/>
      <c r="BT772" s="4"/>
      <c r="BU772" s="4"/>
      <c r="BV772" s="4"/>
      <c r="BW772" s="4"/>
      <c r="BX772" s="4"/>
      <c r="BY772" s="4"/>
      <c r="BZ772" s="4"/>
      <c r="CA772" s="4"/>
      <c r="CB772" s="4"/>
      <c r="CC772" s="4"/>
      <c r="CD772" s="4"/>
      <c r="CE772" s="4"/>
      <c r="CF772" s="4"/>
      <c r="CG772" s="4"/>
      <c r="CH772" s="4"/>
      <c r="CI772" s="4"/>
      <c r="CJ772" s="4"/>
      <c r="CK772" s="4"/>
      <c r="CL772" s="4"/>
      <c r="CM772" s="4"/>
      <c r="CN772" s="4"/>
      <c r="CO772" s="4"/>
      <c r="CP772" s="4"/>
      <c r="CQ772" s="4"/>
      <c r="CR772" s="4"/>
      <c r="CS772" s="4"/>
      <c r="CT772" s="4"/>
      <c r="CU772" s="4"/>
      <c r="CV772" s="4"/>
      <c r="CW772" s="4"/>
      <c r="CX772" s="4"/>
      <c r="CY772" s="4"/>
      <c r="CZ772" s="4"/>
      <c r="DA772" s="4"/>
      <c r="DB772" s="4"/>
      <c r="DC772" s="4"/>
      <c r="DD772" s="4"/>
      <c r="DE772" s="4"/>
      <c r="DF772" s="4"/>
      <c r="DG772" s="4"/>
      <c r="DH772" s="4"/>
      <c r="DI772" s="4"/>
      <c r="DJ772" s="4"/>
      <c r="DK772" s="4"/>
      <c r="DL772" s="4"/>
      <c r="DM772" s="4"/>
      <c r="DN772" s="4"/>
      <c r="DO772" s="4"/>
      <c r="DP772" s="4"/>
      <c r="DQ772" s="4"/>
      <c r="DR772" s="4"/>
      <c r="DS772" s="4"/>
      <c r="DT772" s="4"/>
      <c r="DU772" s="4"/>
      <c r="DV772" s="4"/>
      <c r="DW772" s="4"/>
      <c r="DX772" s="4"/>
      <c r="DY772" s="4"/>
      <c r="DZ772" s="4"/>
      <c r="EA772" s="4"/>
      <c r="EB772" s="4"/>
      <c r="EC772" s="4"/>
      <c r="ED772" s="4"/>
      <c r="EE772" s="4"/>
      <c r="EF772" s="4"/>
      <c r="EG772" s="4"/>
      <c r="EH772" s="4"/>
      <c r="EI772" s="4"/>
      <c r="EJ772" s="4"/>
      <c r="EK772" s="4"/>
      <c r="EL772" s="4"/>
      <c r="EM772" s="4"/>
      <c r="EN772" s="4"/>
      <c r="EO772" s="4"/>
      <c r="EP772" s="4"/>
      <c r="EQ772" s="4"/>
      <c r="ER772" s="4"/>
      <c r="ES772" s="4"/>
      <c r="ET772" s="4"/>
      <c r="EU772" s="4"/>
      <c r="EV772" s="4"/>
      <c r="EW772" s="4"/>
      <c r="EX772" s="4"/>
      <c r="EY772" s="4"/>
      <c r="EZ772" s="4"/>
      <c r="FA772" s="4"/>
      <c r="FB772" s="4"/>
      <c r="FC772" s="4"/>
    </row>
    <row r="773" spans="1:159" ht="15" customHeight="1">
      <c r="A773" s="6">
        <v>9</v>
      </c>
      <c r="B773" s="41" t="str">
        <f>VLOOKUP(Ruimtestaat[[#This Row],[Code]],Locaties[[Code]:[Locatie]],2,FALSE)</f>
        <v>De Joost</v>
      </c>
      <c r="C773" s="41" t="str">
        <f>VLOOKUP(Ruimtestaat[[#This Row],[Code]],Locaties[#All],3,FALSE)</f>
        <v>Joost de Jongestraat 45</v>
      </c>
      <c r="D773" s="41" t="str">
        <f>VLOOKUP(Ruimtestaat[[#This Row],[Code]],Locaties[#All],4,FALSE)</f>
        <v>Leerdam</v>
      </c>
      <c r="E773" s="42"/>
      <c r="F773" s="6" t="s">
        <v>322</v>
      </c>
      <c r="G773" s="6">
        <v>10</v>
      </c>
      <c r="H773" s="42" t="s">
        <v>388</v>
      </c>
      <c r="I773" s="6">
        <v>16</v>
      </c>
      <c r="J773" s="42" t="str">
        <f>VLOOKUP(Ruimtestaat[[#This Row],[Ruimte code]],Ruimtegroepen[[#All],[Code]:[Ruimte omschrijving]],2,FALSE)</f>
        <v>Leslokalen</v>
      </c>
      <c r="K773" s="6" t="s">
        <v>18</v>
      </c>
      <c r="L773" s="6" t="s">
        <v>124</v>
      </c>
      <c r="M773" s="124">
        <v>57</v>
      </c>
      <c r="N773" s="125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  <c r="BO773" s="4"/>
      <c r="BP773" s="4"/>
      <c r="BQ773" s="4"/>
      <c r="BR773" s="4"/>
      <c r="BS773" s="4"/>
      <c r="BT773" s="4"/>
      <c r="BU773" s="4"/>
      <c r="BV773" s="4"/>
      <c r="BW773" s="4"/>
      <c r="BX773" s="4"/>
      <c r="BY773" s="4"/>
      <c r="BZ773" s="4"/>
      <c r="CA773" s="4"/>
      <c r="CB773" s="4"/>
      <c r="CC773" s="4"/>
      <c r="CD773" s="4"/>
      <c r="CE773" s="4"/>
      <c r="CF773" s="4"/>
      <c r="CG773" s="4"/>
      <c r="CH773" s="4"/>
      <c r="CI773" s="4"/>
      <c r="CJ773" s="4"/>
      <c r="CK773" s="4"/>
      <c r="CL773" s="4"/>
      <c r="CM773" s="4"/>
      <c r="CN773" s="4"/>
      <c r="CO773" s="4"/>
      <c r="CP773" s="4"/>
      <c r="CQ773" s="4"/>
      <c r="CR773" s="4"/>
      <c r="CS773" s="4"/>
      <c r="CT773" s="4"/>
      <c r="CU773" s="4"/>
      <c r="CV773" s="4"/>
      <c r="CW773" s="4"/>
      <c r="CX773" s="4"/>
      <c r="CY773" s="4"/>
      <c r="CZ773" s="4"/>
      <c r="DA773" s="4"/>
      <c r="DB773" s="4"/>
      <c r="DC773" s="4"/>
      <c r="DD773" s="4"/>
      <c r="DE773" s="4"/>
      <c r="DF773" s="4"/>
      <c r="DG773" s="4"/>
      <c r="DH773" s="4"/>
      <c r="DI773" s="4"/>
      <c r="DJ773" s="4"/>
      <c r="DK773" s="4"/>
      <c r="DL773" s="4"/>
      <c r="DM773" s="4"/>
      <c r="DN773" s="4"/>
      <c r="DO773" s="4"/>
      <c r="DP773" s="4"/>
      <c r="DQ773" s="4"/>
      <c r="DR773" s="4"/>
      <c r="DS773" s="4"/>
      <c r="DT773" s="4"/>
      <c r="DU773" s="4"/>
      <c r="DV773" s="4"/>
      <c r="DW773" s="4"/>
      <c r="DX773" s="4"/>
      <c r="DY773" s="4"/>
      <c r="DZ773" s="4"/>
      <c r="EA773" s="4"/>
      <c r="EB773" s="4"/>
      <c r="EC773" s="4"/>
      <c r="ED773" s="4"/>
      <c r="EE773" s="4"/>
      <c r="EF773" s="4"/>
      <c r="EG773" s="4"/>
      <c r="EH773" s="4"/>
      <c r="EI773" s="4"/>
      <c r="EJ773" s="4"/>
      <c r="EK773" s="4"/>
      <c r="EL773" s="4"/>
      <c r="EM773" s="4"/>
      <c r="EN773" s="4"/>
      <c r="EO773" s="4"/>
      <c r="EP773" s="4"/>
      <c r="EQ773" s="4"/>
      <c r="ER773" s="4"/>
      <c r="ES773" s="4"/>
      <c r="ET773" s="4"/>
      <c r="EU773" s="4"/>
      <c r="EV773" s="4"/>
      <c r="EW773" s="4"/>
      <c r="EX773" s="4"/>
      <c r="EY773" s="4"/>
      <c r="EZ773" s="4"/>
      <c r="FA773" s="4"/>
      <c r="FB773" s="4"/>
      <c r="FC773" s="4"/>
    </row>
    <row r="774" spans="1:159" ht="15" customHeight="1">
      <c r="A774" s="6">
        <v>9</v>
      </c>
      <c r="B774" s="41" t="str">
        <f>VLOOKUP(Ruimtestaat[[#This Row],[Code]],Locaties[[Code]:[Locatie]],2,FALSE)</f>
        <v>De Joost</v>
      </c>
      <c r="C774" s="41" t="str">
        <f>VLOOKUP(Ruimtestaat[[#This Row],[Code]],Locaties[#All],3,FALSE)</f>
        <v>Joost de Jongestraat 45</v>
      </c>
      <c r="D774" s="41" t="str">
        <f>VLOOKUP(Ruimtestaat[[#This Row],[Code]],Locaties[#All],4,FALSE)</f>
        <v>Leerdam</v>
      </c>
      <c r="E774" s="42"/>
      <c r="F774" s="6" t="s">
        <v>322</v>
      </c>
      <c r="G774" s="6">
        <v>13</v>
      </c>
      <c r="H774" s="42" t="s">
        <v>233</v>
      </c>
      <c r="I774" s="6">
        <v>6</v>
      </c>
      <c r="J774" s="42" t="str">
        <f>VLOOKUP(Ruimtestaat[[#This Row],[Ruimte code]],Ruimtegroepen[[#All],[Code]:[Ruimte omschrijving]],2,FALSE)</f>
        <v>Gangen/hallen</v>
      </c>
      <c r="K774" s="6" t="s">
        <v>18</v>
      </c>
      <c r="L774" s="6" t="s">
        <v>124</v>
      </c>
      <c r="M774" s="124">
        <v>31</v>
      </c>
      <c r="N774" s="125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  <c r="BO774" s="4"/>
      <c r="BP774" s="4"/>
      <c r="BQ774" s="4"/>
      <c r="BR774" s="4"/>
      <c r="BS774" s="4"/>
      <c r="BT774" s="4"/>
      <c r="BU774" s="4"/>
      <c r="BV774" s="4"/>
      <c r="BW774" s="4"/>
      <c r="BX774" s="4"/>
      <c r="BY774" s="4"/>
      <c r="BZ774" s="4"/>
      <c r="CA774" s="4"/>
      <c r="CB774" s="4"/>
      <c r="CC774" s="4"/>
      <c r="CD774" s="4"/>
      <c r="CE774" s="4"/>
      <c r="CF774" s="4"/>
      <c r="CG774" s="4"/>
      <c r="CH774" s="4"/>
      <c r="CI774" s="4"/>
      <c r="CJ774" s="4"/>
      <c r="CK774" s="4"/>
      <c r="CL774" s="4"/>
      <c r="CM774" s="4"/>
      <c r="CN774" s="4"/>
      <c r="CO774" s="4"/>
      <c r="CP774" s="4"/>
      <c r="CQ774" s="4"/>
      <c r="CR774" s="4"/>
      <c r="CS774" s="4"/>
      <c r="CT774" s="4"/>
      <c r="CU774" s="4"/>
      <c r="CV774" s="4"/>
      <c r="CW774" s="4"/>
      <c r="CX774" s="4"/>
      <c r="CY774" s="4"/>
      <c r="CZ774" s="4"/>
      <c r="DA774" s="4"/>
      <c r="DB774" s="4"/>
      <c r="DC774" s="4"/>
      <c r="DD774" s="4"/>
      <c r="DE774" s="4"/>
      <c r="DF774" s="4"/>
      <c r="DG774" s="4"/>
      <c r="DH774" s="4"/>
      <c r="DI774" s="4"/>
      <c r="DJ774" s="4"/>
      <c r="DK774" s="4"/>
      <c r="DL774" s="4"/>
      <c r="DM774" s="4"/>
      <c r="DN774" s="4"/>
      <c r="DO774" s="4"/>
      <c r="DP774" s="4"/>
      <c r="DQ774" s="4"/>
      <c r="DR774" s="4"/>
      <c r="DS774" s="4"/>
      <c r="DT774" s="4"/>
      <c r="DU774" s="4"/>
      <c r="DV774" s="4"/>
      <c r="DW774" s="4"/>
      <c r="DX774" s="4"/>
      <c r="DY774" s="4"/>
      <c r="DZ774" s="4"/>
      <c r="EA774" s="4"/>
      <c r="EB774" s="4"/>
      <c r="EC774" s="4"/>
      <c r="ED774" s="4"/>
      <c r="EE774" s="4"/>
      <c r="EF774" s="4"/>
      <c r="EG774" s="4"/>
      <c r="EH774" s="4"/>
      <c r="EI774" s="4"/>
      <c r="EJ774" s="4"/>
      <c r="EK774" s="4"/>
      <c r="EL774" s="4"/>
      <c r="EM774" s="4"/>
      <c r="EN774" s="4"/>
      <c r="EO774" s="4"/>
      <c r="EP774" s="4"/>
      <c r="EQ774" s="4"/>
      <c r="ER774" s="4"/>
      <c r="ES774" s="4"/>
      <c r="ET774" s="4"/>
      <c r="EU774" s="4"/>
      <c r="EV774" s="4"/>
      <c r="EW774" s="4"/>
      <c r="EX774" s="4"/>
      <c r="EY774" s="4"/>
      <c r="EZ774" s="4"/>
      <c r="FA774" s="4"/>
      <c r="FB774" s="4"/>
      <c r="FC774" s="4"/>
    </row>
    <row r="775" spans="1:159" ht="15" customHeight="1">
      <c r="A775" s="6">
        <v>9</v>
      </c>
      <c r="B775" s="41" t="str">
        <f>VLOOKUP(Ruimtestaat[[#This Row],[Code]],Locaties[[Code]:[Locatie]],2,FALSE)</f>
        <v>De Joost</v>
      </c>
      <c r="C775" s="41" t="str">
        <f>VLOOKUP(Ruimtestaat[[#This Row],[Code]],Locaties[#All],3,FALSE)</f>
        <v>Joost de Jongestraat 45</v>
      </c>
      <c r="D775" s="41" t="str">
        <f>VLOOKUP(Ruimtestaat[[#This Row],[Code]],Locaties[#All],4,FALSE)</f>
        <v>Leerdam</v>
      </c>
      <c r="E775" s="42"/>
      <c r="F775" s="6" t="s">
        <v>322</v>
      </c>
      <c r="G775" s="6" t="s">
        <v>391</v>
      </c>
      <c r="H775" s="42" t="s">
        <v>244</v>
      </c>
      <c r="I775" s="6">
        <v>10</v>
      </c>
      <c r="J775" s="42" t="str">
        <f>VLOOKUP(Ruimtestaat[[#This Row],[Ruimte code]],Ruimtegroepen[[#All],[Code]:[Ruimte omschrijving]],2,FALSE)</f>
        <v>Trappenhuizen/lift</v>
      </c>
      <c r="K775" s="6" t="s">
        <v>20</v>
      </c>
      <c r="L775" s="6" t="s">
        <v>29</v>
      </c>
      <c r="M775" s="124">
        <v>9</v>
      </c>
      <c r="N775" s="125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  <c r="BO775" s="4"/>
      <c r="BP775" s="4"/>
      <c r="BQ775" s="4"/>
      <c r="BR775" s="4"/>
      <c r="BS775" s="4"/>
      <c r="BT775" s="4"/>
      <c r="BU775" s="4"/>
      <c r="BV775" s="4"/>
      <c r="BW775" s="4"/>
      <c r="BX775" s="4"/>
      <c r="BY775" s="4"/>
      <c r="BZ775" s="4"/>
      <c r="CA775" s="4"/>
      <c r="CB775" s="4"/>
      <c r="CC775" s="4"/>
      <c r="CD775" s="4"/>
      <c r="CE775" s="4"/>
      <c r="CF775" s="4"/>
      <c r="CG775" s="4"/>
      <c r="CH775" s="4"/>
      <c r="CI775" s="4"/>
      <c r="CJ775" s="4"/>
      <c r="CK775" s="4"/>
      <c r="CL775" s="4"/>
      <c r="CM775" s="4"/>
      <c r="CN775" s="4"/>
      <c r="CO775" s="4"/>
      <c r="CP775" s="4"/>
      <c r="CQ775" s="4"/>
      <c r="CR775" s="4"/>
      <c r="CS775" s="4"/>
      <c r="CT775" s="4"/>
      <c r="CU775" s="4"/>
      <c r="CV775" s="4"/>
      <c r="CW775" s="4"/>
      <c r="CX775" s="4"/>
      <c r="CY775" s="4"/>
      <c r="CZ775" s="4"/>
      <c r="DA775" s="4"/>
      <c r="DB775" s="4"/>
      <c r="DC775" s="4"/>
      <c r="DD775" s="4"/>
      <c r="DE775" s="4"/>
      <c r="DF775" s="4"/>
      <c r="DG775" s="4"/>
      <c r="DH775" s="4"/>
      <c r="DI775" s="4"/>
      <c r="DJ775" s="4"/>
      <c r="DK775" s="4"/>
      <c r="DL775" s="4"/>
      <c r="DM775" s="4"/>
      <c r="DN775" s="4"/>
      <c r="DO775" s="4"/>
      <c r="DP775" s="4"/>
      <c r="DQ775" s="4"/>
      <c r="DR775" s="4"/>
      <c r="DS775" s="4"/>
      <c r="DT775" s="4"/>
      <c r="DU775" s="4"/>
      <c r="DV775" s="4"/>
      <c r="DW775" s="4"/>
      <c r="DX775" s="4"/>
      <c r="DY775" s="4"/>
      <c r="DZ775" s="4"/>
      <c r="EA775" s="4"/>
      <c r="EB775" s="4"/>
      <c r="EC775" s="4"/>
      <c r="ED775" s="4"/>
      <c r="EE775" s="4"/>
      <c r="EF775" s="4"/>
      <c r="EG775" s="4"/>
      <c r="EH775" s="4"/>
      <c r="EI775" s="4"/>
      <c r="EJ775" s="4"/>
      <c r="EK775" s="4"/>
      <c r="EL775" s="4"/>
      <c r="EM775" s="4"/>
      <c r="EN775" s="4"/>
      <c r="EO775" s="4"/>
      <c r="EP775" s="4"/>
      <c r="EQ775" s="4"/>
      <c r="ER775" s="4"/>
      <c r="ES775" s="4"/>
      <c r="ET775" s="4"/>
      <c r="EU775" s="4"/>
      <c r="EV775" s="4"/>
      <c r="EW775" s="4"/>
      <c r="EX775" s="4"/>
      <c r="EY775" s="4"/>
      <c r="EZ775" s="4"/>
      <c r="FA775" s="4"/>
      <c r="FB775" s="4"/>
      <c r="FC775" s="4"/>
    </row>
    <row r="776" spans="1:159" ht="15" customHeight="1">
      <c r="A776" s="6">
        <v>9</v>
      </c>
      <c r="B776" s="41" t="str">
        <f>VLOOKUP(Ruimtestaat[[#This Row],[Code]],Locaties[[Code]:[Locatie]],2,FALSE)</f>
        <v>De Joost</v>
      </c>
      <c r="C776" s="41" t="str">
        <f>VLOOKUP(Ruimtestaat[[#This Row],[Code]],Locaties[#All],3,FALSE)</f>
        <v>Joost de Jongestraat 45</v>
      </c>
      <c r="D776" s="41" t="str">
        <f>VLOOKUP(Ruimtestaat[[#This Row],[Code]],Locaties[#All],4,FALSE)</f>
        <v>Leerdam</v>
      </c>
      <c r="E776" s="42"/>
      <c r="F776" s="6" t="s">
        <v>322</v>
      </c>
      <c r="G776" s="6">
        <v>15</v>
      </c>
      <c r="H776" s="42" t="s">
        <v>136</v>
      </c>
      <c r="I776" s="6">
        <v>2</v>
      </c>
      <c r="J776" s="42" t="str">
        <f>VLOOKUP(Ruimtestaat[[#This Row],[Ruimte code]],Ruimtegroepen[[#All],[Code]:[Ruimte omschrijving]],2,FALSE)</f>
        <v>Kantoren</v>
      </c>
      <c r="K776" s="6" t="s">
        <v>20</v>
      </c>
      <c r="L776" s="6" t="s">
        <v>29</v>
      </c>
      <c r="M776" s="124">
        <v>21</v>
      </c>
      <c r="N776" s="125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  <c r="BO776" s="4"/>
      <c r="BP776" s="4"/>
      <c r="BQ776" s="4"/>
      <c r="BR776" s="4"/>
      <c r="BS776" s="4"/>
      <c r="BT776" s="4"/>
      <c r="BU776" s="4"/>
      <c r="BV776" s="4"/>
      <c r="BW776" s="4"/>
      <c r="BX776" s="4"/>
      <c r="BY776" s="4"/>
      <c r="BZ776" s="4"/>
      <c r="CA776" s="4"/>
      <c r="CB776" s="4"/>
      <c r="CC776" s="4"/>
      <c r="CD776" s="4"/>
      <c r="CE776" s="4"/>
      <c r="CF776" s="4"/>
      <c r="CG776" s="4"/>
      <c r="CH776" s="4"/>
      <c r="CI776" s="4"/>
      <c r="CJ776" s="4"/>
      <c r="CK776" s="4"/>
      <c r="CL776" s="4"/>
      <c r="CM776" s="4"/>
      <c r="CN776" s="4"/>
      <c r="CO776" s="4"/>
      <c r="CP776" s="4"/>
      <c r="CQ776" s="4"/>
      <c r="CR776" s="4"/>
      <c r="CS776" s="4"/>
      <c r="CT776" s="4"/>
      <c r="CU776" s="4"/>
      <c r="CV776" s="4"/>
      <c r="CW776" s="4"/>
      <c r="CX776" s="4"/>
      <c r="CY776" s="4"/>
      <c r="CZ776" s="4"/>
      <c r="DA776" s="4"/>
      <c r="DB776" s="4"/>
      <c r="DC776" s="4"/>
      <c r="DD776" s="4"/>
      <c r="DE776" s="4"/>
      <c r="DF776" s="4"/>
      <c r="DG776" s="4"/>
      <c r="DH776" s="4"/>
      <c r="DI776" s="4"/>
      <c r="DJ776" s="4"/>
      <c r="DK776" s="4"/>
      <c r="DL776" s="4"/>
      <c r="DM776" s="4"/>
      <c r="DN776" s="4"/>
      <c r="DO776" s="4"/>
      <c r="DP776" s="4"/>
      <c r="DQ776" s="4"/>
      <c r="DR776" s="4"/>
      <c r="DS776" s="4"/>
      <c r="DT776" s="4"/>
      <c r="DU776" s="4"/>
      <c r="DV776" s="4"/>
      <c r="DW776" s="4"/>
      <c r="DX776" s="4"/>
      <c r="DY776" s="4"/>
      <c r="DZ776" s="4"/>
      <c r="EA776" s="4"/>
      <c r="EB776" s="4"/>
      <c r="EC776" s="4"/>
      <c r="ED776" s="4"/>
      <c r="EE776" s="4"/>
      <c r="EF776" s="4"/>
      <c r="EG776" s="4"/>
      <c r="EH776" s="4"/>
      <c r="EI776" s="4"/>
      <c r="EJ776" s="4"/>
      <c r="EK776" s="4"/>
      <c r="EL776" s="4"/>
      <c r="EM776" s="4"/>
      <c r="EN776" s="4"/>
      <c r="EO776" s="4"/>
      <c r="EP776" s="4"/>
      <c r="EQ776" s="4"/>
      <c r="ER776" s="4"/>
      <c r="ES776" s="4"/>
      <c r="ET776" s="4"/>
      <c r="EU776" s="4"/>
      <c r="EV776" s="4"/>
      <c r="EW776" s="4"/>
      <c r="EX776" s="4"/>
      <c r="EY776" s="4"/>
      <c r="EZ776" s="4"/>
      <c r="FA776" s="4"/>
      <c r="FB776" s="4"/>
      <c r="FC776" s="4"/>
    </row>
    <row r="777" spans="1:159" ht="15" customHeight="1">
      <c r="A777" s="6">
        <v>9</v>
      </c>
      <c r="B777" s="41" t="str">
        <f>VLOOKUP(Ruimtestaat[[#This Row],[Code]],Locaties[[Code]:[Locatie]],2,FALSE)</f>
        <v>De Joost</v>
      </c>
      <c r="C777" s="41" t="str">
        <f>VLOOKUP(Ruimtestaat[[#This Row],[Code]],Locaties[#All],3,FALSE)</f>
        <v>Joost de Jongestraat 45</v>
      </c>
      <c r="D777" s="41" t="str">
        <f>VLOOKUP(Ruimtestaat[[#This Row],[Code]],Locaties[#All],4,FALSE)</f>
        <v>Leerdam</v>
      </c>
      <c r="E777" s="42"/>
      <c r="F777" s="6" t="s">
        <v>322</v>
      </c>
      <c r="G777" s="6">
        <v>16</v>
      </c>
      <c r="H777" s="42" t="s">
        <v>276</v>
      </c>
      <c r="I777" s="6">
        <v>16</v>
      </c>
      <c r="J777" s="42" t="str">
        <f>VLOOKUP(Ruimtestaat[[#This Row],[Ruimte code]],Ruimtegroepen[[#All],[Code]:[Ruimte omschrijving]],2,FALSE)</f>
        <v>Leslokalen</v>
      </c>
      <c r="K777" s="6" t="s">
        <v>18</v>
      </c>
      <c r="L777" s="6" t="s">
        <v>124</v>
      </c>
      <c r="M777" s="124">
        <v>56</v>
      </c>
      <c r="N777" s="125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  <c r="BO777" s="4"/>
      <c r="BP777" s="4"/>
      <c r="BQ777" s="4"/>
      <c r="BR777" s="4"/>
      <c r="BS777" s="4"/>
      <c r="BT777" s="4"/>
      <c r="BU777" s="4"/>
      <c r="BV777" s="4"/>
      <c r="BW777" s="4"/>
      <c r="BX777" s="4"/>
      <c r="BY777" s="4"/>
      <c r="BZ777" s="4"/>
      <c r="CA777" s="4"/>
      <c r="CB777" s="4"/>
      <c r="CC777" s="4"/>
      <c r="CD777" s="4"/>
      <c r="CE777" s="4"/>
      <c r="CF777" s="4"/>
      <c r="CG777" s="4"/>
      <c r="CH777" s="4"/>
      <c r="CI777" s="4"/>
      <c r="CJ777" s="4"/>
      <c r="CK777" s="4"/>
      <c r="CL777" s="4"/>
      <c r="CM777" s="4"/>
      <c r="CN777" s="4"/>
      <c r="CO777" s="4"/>
      <c r="CP777" s="4"/>
      <c r="CQ777" s="4"/>
      <c r="CR777" s="4"/>
      <c r="CS777" s="4"/>
      <c r="CT777" s="4"/>
      <c r="CU777" s="4"/>
      <c r="CV777" s="4"/>
      <c r="CW777" s="4"/>
      <c r="CX777" s="4"/>
      <c r="CY777" s="4"/>
      <c r="CZ777" s="4"/>
      <c r="DA777" s="4"/>
      <c r="DB777" s="4"/>
      <c r="DC777" s="4"/>
      <c r="DD777" s="4"/>
      <c r="DE777" s="4"/>
      <c r="DF777" s="4"/>
      <c r="DG777" s="4"/>
      <c r="DH777" s="4"/>
      <c r="DI777" s="4"/>
      <c r="DJ777" s="4"/>
      <c r="DK777" s="4"/>
      <c r="DL777" s="4"/>
      <c r="DM777" s="4"/>
      <c r="DN777" s="4"/>
      <c r="DO777" s="4"/>
      <c r="DP777" s="4"/>
      <c r="DQ777" s="4"/>
      <c r="DR777" s="4"/>
      <c r="DS777" s="4"/>
      <c r="DT777" s="4"/>
      <c r="DU777" s="4"/>
      <c r="DV777" s="4"/>
      <c r="DW777" s="4"/>
      <c r="DX777" s="4"/>
      <c r="DY777" s="4"/>
      <c r="DZ777" s="4"/>
      <c r="EA777" s="4"/>
      <c r="EB777" s="4"/>
      <c r="EC777" s="4"/>
      <c r="ED777" s="4"/>
      <c r="EE777" s="4"/>
      <c r="EF777" s="4"/>
      <c r="EG777" s="4"/>
      <c r="EH777" s="4"/>
      <c r="EI777" s="4"/>
      <c r="EJ777" s="4"/>
      <c r="EK777" s="4"/>
      <c r="EL777" s="4"/>
      <c r="EM777" s="4"/>
      <c r="EN777" s="4"/>
      <c r="EO777" s="4"/>
      <c r="EP777" s="4"/>
      <c r="EQ777" s="4"/>
      <c r="ER777" s="4"/>
      <c r="ES777" s="4"/>
      <c r="ET777" s="4"/>
      <c r="EU777" s="4"/>
      <c r="EV777" s="4"/>
      <c r="EW777" s="4"/>
      <c r="EX777" s="4"/>
      <c r="EY777" s="4"/>
      <c r="EZ777" s="4"/>
      <c r="FA777" s="4"/>
      <c r="FB777" s="4"/>
      <c r="FC777" s="4"/>
    </row>
    <row r="778" spans="1:159" ht="15" customHeight="1">
      <c r="A778" s="6">
        <v>9</v>
      </c>
      <c r="B778" s="41" t="str">
        <f>VLOOKUP(Ruimtestaat[[#This Row],[Code]],Locaties[[Code]:[Locatie]],2,FALSE)</f>
        <v>De Joost</v>
      </c>
      <c r="C778" s="41" t="str">
        <f>VLOOKUP(Ruimtestaat[[#This Row],[Code]],Locaties[#All],3,FALSE)</f>
        <v>Joost de Jongestraat 45</v>
      </c>
      <c r="D778" s="41" t="str">
        <f>VLOOKUP(Ruimtestaat[[#This Row],[Code]],Locaties[#All],4,FALSE)</f>
        <v>Leerdam</v>
      </c>
      <c r="E778" s="42"/>
      <c r="F778" s="6" t="s">
        <v>322</v>
      </c>
      <c r="G778" s="6">
        <v>17</v>
      </c>
      <c r="H778" s="42" t="s">
        <v>233</v>
      </c>
      <c r="I778" s="6">
        <v>6</v>
      </c>
      <c r="J778" s="42" t="str">
        <f>VLOOKUP(Ruimtestaat[[#This Row],[Ruimte code]],Ruimtegroepen[[#All],[Code]:[Ruimte omschrijving]],2,FALSE)</f>
        <v>Gangen/hallen</v>
      </c>
      <c r="K778" s="6" t="s">
        <v>18</v>
      </c>
      <c r="L778" s="6" t="s">
        <v>124</v>
      </c>
      <c r="M778" s="124">
        <v>42</v>
      </c>
      <c r="N778" s="125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  <c r="BO778" s="4"/>
      <c r="BP778" s="4"/>
      <c r="BQ778" s="4"/>
      <c r="BR778" s="4"/>
      <c r="BS778" s="4"/>
      <c r="BT778" s="4"/>
      <c r="BU778" s="4"/>
      <c r="BV778" s="4"/>
      <c r="BW778" s="4"/>
      <c r="BX778" s="4"/>
      <c r="BY778" s="4"/>
      <c r="BZ778" s="4"/>
      <c r="CA778" s="4"/>
      <c r="CB778" s="4"/>
      <c r="CC778" s="4"/>
      <c r="CD778" s="4"/>
      <c r="CE778" s="4"/>
      <c r="CF778" s="4"/>
      <c r="CG778" s="4"/>
      <c r="CH778" s="4"/>
      <c r="CI778" s="4"/>
      <c r="CJ778" s="4"/>
      <c r="CK778" s="4"/>
      <c r="CL778" s="4"/>
      <c r="CM778" s="4"/>
      <c r="CN778" s="4"/>
      <c r="CO778" s="4"/>
      <c r="CP778" s="4"/>
      <c r="CQ778" s="4"/>
      <c r="CR778" s="4"/>
      <c r="CS778" s="4"/>
      <c r="CT778" s="4"/>
      <c r="CU778" s="4"/>
      <c r="CV778" s="4"/>
      <c r="CW778" s="4"/>
      <c r="CX778" s="4"/>
      <c r="CY778" s="4"/>
      <c r="CZ778" s="4"/>
      <c r="DA778" s="4"/>
      <c r="DB778" s="4"/>
      <c r="DC778" s="4"/>
      <c r="DD778" s="4"/>
      <c r="DE778" s="4"/>
      <c r="DF778" s="4"/>
      <c r="DG778" s="4"/>
      <c r="DH778" s="4"/>
      <c r="DI778" s="4"/>
      <c r="DJ778" s="4"/>
      <c r="DK778" s="4"/>
      <c r="DL778" s="4"/>
      <c r="DM778" s="4"/>
      <c r="DN778" s="4"/>
      <c r="DO778" s="4"/>
      <c r="DP778" s="4"/>
      <c r="DQ778" s="4"/>
      <c r="DR778" s="4"/>
      <c r="DS778" s="4"/>
      <c r="DT778" s="4"/>
      <c r="DU778" s="4"/>
      <c r="DV778" s="4"/>
      <c r="DW778" s="4"/>
      <c r="DX778" s="4"/>
      <c r="DY778" s="4"/>
      <c r="DZ778" s="4"/>
      <c r="EA778" s="4"/>
      <c r="EB778" s="4"/>
      <c r="EC778" s="4"/>
      <c r="ED778" s="4"/>
      <c r="EE778" s="4"/>
      <c r="EF778" s="4"/>
      <c r="EG778" s="4"/>
      <c r="EH778" s="4"/>
      <c r="EI778" s="4"/>
      <c r="EJ778" s="4"/>
      <c r="EK778" s="4"/>
      <c r="EL778" s="4"/>
      <c r="EM778" s="4"/>
      <c r="EN778" s="4"/>
      <c r="EO778" s="4"/>
      <c r="EP778" s="4"/>
      <c r="EQ778" s="4"/>
      <c r="ER778" s="4"/>
      <c r="ES778" s="4"/>
      <c r="ET778" s="4"/>
      <c r="EU778" s="4"/>
      <c r="EV778" s="4"/>
      <c r="EW778" s="4"/>
      <c r="EX778" s="4"/>
      <c r="EY778" s="4"/>
      <c r="EZ778" s="4"/>
      <c r="FA778" s="4"/>
      <c r="FB778" s="4"/>
      <c r="FC778" s="4"/>
    </row>
    <row r="779" spans="1:159" ht="15" customHeight="1">
      <c r="A779" s="6">
        <v>9</v>
      </c>
      <c r="B779" s="41" t="str">
        <f>VLOOKUP(Ruimtestaat[[#This Row],[Code]],Locaties[[Code]:[Locatie]],2,FALSE)</f>
        <v>De Joost</v>
      </c>
      <c r="C779" s="41" t="str">
        <f>VLOOKUP(Ruimtestaat[[#This Row],[Code]],Locaties[#All],3,FALSE)</f>
        <v>Joost de Jongestraat 45</v>
      </c>
      <c r="D779" s="41" t="str">
        <f>VLOOKUP(Ruimtestaat[[#This Row],[Code]],Locaties[#All],4,FALSE)</f>
        <v>Leerdam</v>
      </c>
      <c r="E779" s="42"/>
      <c r="F779" s="6" t="s">
        <v>322</v>
      </c>
      <c r="G779" s="6">
        <v>18</v>
      </c>
      <c r="H779" s="42" t="s">
        <v>131</v>
      </c>
      <c r="I779" s="6">
        <v>4</v>
      </c>
      <c r="J779" s="42" t="str">
        <f>VLOOKUP(Ruimtestaat[[#This Row],[Ruimte code]],Ruimtegroepen[[#All],[Code]:[Ruimte omschrijving]],2,FALSE)</f>
        <v>Vergader/spreekkamers</v>
      </c>
      <c r="K779" s="6" t="s">
        <v>18</v>
      </c>
      <c r="L779" s="6" t="s">
        <v>124</v>
      </c>
      <c r="M779" s="124">
        <v>12</v>
      </c>
      <c r="N779" s="125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  <c r="BO779" s="4"/>
      <c r="BP779" s="4"/>
      <c r="BQ779" s="4"/>
      <c r="BR779" s="4"/>
      <c r="BS779" s="4"/>
      <c r="BT779" s="4"/>
      <c r="BU779" s="4"/>
      <c r="BV779" s="4"/>
      <c r="BW779" s="4"/>
      <c r="BX779" s="4"/>
      <c r="BY779" s="4"/>
      <c r="BZ779" s="4"/>
      <c r="CA779" s="4"/>
      <c r="CB779" s="4"/>
      <c r="CC779" s="4"/>
      <c r="CD779" s="4"/>
      <c r="CE779" s="4"/>
      <c r="CF779" s="4"/>
      <c r="CG779" s="4"/>
      <c r="CH779" s="4"/>
      <c r="CI779" s="4"/>
      <c r="CJ779" s="4"/>
      <c r="CK779" s="4"/>
      <c r="CL779" s="4"/>
      <c r="CM779" s="4"/>
      <c r="CN779" s="4"/>
      <c r="CO779" s="4"/>
      <c r="CP779" s="4"/>
      <c r="CQ779" s="4"/>
      <c r="CR779" s="4"/>
      <c r="CS779" s="4"/>
      <c r="CT779" s="4"/>
      <c r="CU779" s="4"/>
      <c r="CV779" s="4"/>
      <c r="CW779" s="4"/>
      <c r="CX779" s="4"/>
      <c r="CY779" s="4"/>
      <c r="CZ779" s="4"/>
      <c r="DA779" s="4"/>
      <c r="DB779" s="4"/>
      <c r="DC779" s="4"/>
      <c r="DD779" s="4"/>
      <c r="DE779" s="4"/>
      <c r="DF779" s="4"/>
      <c r="DG779" s="4"/>
      <c r="DH779" s="4"/>
      <c r="DI779" s="4"/>
      <c r="DJ779" s="4"/>
      <c r="DK779" s="4"/>
      <c r="DL779" s="4"/>
      <c r="DM779" s="4"/>
      <c r="DN779" s="4"/>
      <c r="DO779" s="4"/>
      <c r="DP779" s="4"/>
      <c r="DQ779" s="4"/>
      <c r="DR779" s="4"/>
      <c r="DS779" s="4"/>
      <c r="DT779" s="4"/>
      <c r="DU779" s="4"/>
      <c r="DV779" s="4"/>
      <c r="DW779" s="4"/>
      <c r="DX779" s="4"/>
      <c r="DY779" s="4"/>
      <c r="DZ779" s="4"/>
      <c r="EA779" s="4"/>
      <c r="EB779" s="4"/>
      <c r="EC779" s="4"/>
      <c r="ED779" s="4"/>
      <c r="EE779" s="4"/>
      <c r="EF779" s="4"/>
      <c r="EG779" s="4"/>
      <c r="EH779" s="4"/>
      <c r="EI779" s="4"/>
      <c r="EJ779" s="4"/>
      <c r="EK779" s="4"/>
      <c r="EL779" s="4"/>
      <c r="EM779" s="4"/>
      <c r="EN779" s="4"/>
      <c r="EO779" s="4"/>
      <c r="EP779" s="4"/>
      <c r="EQ779" s="4"/>
      <c r="ER779" s="4"/>
      <c r="ES779" s="4"/>
      <c r="ET779" s="4"/>
      <c r="EU779" s="4"/>
      <c r="EV779" s="4"/>
      <c r="EW779" s="4"/>
      <c r="EX779" s="4"/>
      <c r="EY779" s="4"/>
      <c r="EZ779" s="4"/>
      <c r="FA779" s="4"/>
      <c r="FB779" s="4"/>
      <c r="FC779" s="4"/>
    </row>
    <row r="780" spans="1:159" ht="15" customHeight="1">
      <c r="A780" s="6">
        <v>9</v>
      </c>
      <c r="B780" s="41" t="str">
        <f>VLOOKUP(Ruimtestaat[[#This Row],[Code]],Locaties[[Code]:[Locatie]],2,FALSE)</f>
        <v>De Joost</v>
      </c>
      <c r="C780" s="41" t="str">
        <f>VLOOKUP(Ruimtestaat[[#This Row],[Code]],Locaties[#All],3,FALSE)</f>
        <v>Joost de Jongestraat 45</v>
      </c>
      <c r="D780" s="41" t="str">
        <f>VLOOKUP(Ruimtestaat[[#This Row],[Code]],Locaties[#All],4,FALSE)</f>
        <v>Leerdam</v>
      </c>
      <c r="E780" s="42"/>
      <c r="F780" s="6" t="s">
        <v>322</v>
      </c>
      <c r="G780" s="6">
        <v>19</v>
      </c>
      <c r="H780" s="42" t="s">
        <v>149</v>
      </c>
      <c r="I780" s="6">
        <v>5</v>
      </c>
      <c r="J780" s="42" t="str">
        <f>VLOOKUP(Ruimtestaat[[#This Row],[Ruimte code]],Ruimtegroepen[[#All],[Code]:[Ruimte omschrijving]],2,FALSE)</f>
        <v>Sanitair</v>
      </c>
      <c r="K780" s="6" t="s">
        <v>19</v>
      </c>
      <c r="L780" s="6" t="s">
        <v>225</v>
      </c>
      <c r="M780" s="124">
        <v>5</v>
      </c>
      <c r="N780" s="125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  <c r="BO780" s="4"/>
      <c r="BP780" s="4"/>
      <c r="BQ780" s="4"/>
      <c r="BR780" s="4"/>
      <c r="BS780" s="4"/>
      <c r="BT780" s="4"/>
      <c r="BU780" s="4"/>
      <c r="BV780" s="4"/>
      <c r="BW780" s="4"/>
      <c r="BX780" s="4"/>
      <c r="BY780" s="4"/>
      <c r="BZ780" s="4"/>
      <c r="CA780" s="4"/>
      <c r="CB780" s="4"/>
      <c r="CC780" s="4"/>
      <c r="CD780" s="4"/>
      <c r="CE780" s="4"/>
      <c r="CF780" s="4"/>
      <c r="CG780" s="4"/>
      <c r="CH780" s="4"/>
      <c r="CI780" s="4"/>
      <c r="CJ780" s="4"/>
      <c r="CK780" s="4"/>
      <c r="CL780" s="4"/>
      <c r="CM780" s="4"/>
      <c r="CN780" s="4"/>
      <c r="CO780" s="4"/>
      <c r="CP780" s="4"/>
      <c r="CQ780" s="4"/>
      <c r="CR780" s="4"/>
      <c r="CS780" s="4"/>
      <c r="CT780" s="4"/>
      <c r="CU780" s="4"/>
      <c r="CV780" s="4"/>
      <c r="CW780" s="4"/>
      <c r="CX780" s="4"/>
      <c r="CY780" s="4"/>
      <c r="CZ780" s="4"/>
      <c r="DA780" s="4"/>
      <c r="DB780" s="4"/>
      <c r="DC780" s="4"/>
      <c r="DD780" s="4"/>
      <c r="DE780" s="4"/>
      <c r="DF780" s="4"/>
      <c r="DG780" s="4"/>
      <c r="DH780" s="4"/>
      <c r="DI780" s="4"/>
      <c r="DJ780" s="4"/>
      <c r="DK780" s="4"/>
      <c r="DL780" s="4"/>
      <c r="DM780" s="4"/>
      <c r="DN780" s="4"/>
      <c r="DO780" s="4"/>
      <c r="DP780" s="4"/>
      <c r="DQ780" s="4"/>
      <c r="DR780" s="4"/>
      <c r="DS780" s="4"/>
      <c r="DT780" s="4"/>
      <c r="DU780" s="4"/>
      <c r="DV780" s="4"/>
      <c r="DW780" s="4"/>
      <c r="DX780" s="4"/>
      <c r="DY780" s="4"/>
      <c r="DZ780" s="4"/>
      <c r="EA780" s="4"/>
      <c r="EB780" s="4"/>
      <c r="EC780" s="4"/>
      <c r="ED780" s="4"/>
      <c r="EE780" s="4"/>
      <c r="EF780" s="4"/>
      <c r="EG780" s="4"/>
      <c r="EH780" s="4"/>
      <c r="EI780" s="4"/>
      <c r="EJ780" s="4"/>
      <c r="EK780" s="4"/>
      <c r="EL780" s="4"/>
      <c r="EM780" s="4"/>
      <c r="EN780" s="4"/>
      <c r="EO780" s="4"/>
      <c r="EP780" s="4"/>
      <c r="EQ780" s="4"/>
      <c r="ER780" s="4"/>
      <c r="ES780" s="4"/>
      <c r="ET780" s="4"/>
      <c r="EU780" s="4"/>
      <c r="EV780" s="4"/>
      <c r="EW780" s="4"/>
      <c r="EX780" s="4"/>
      <c r="EY780" s="4"/>
      <c r="EZ780" s="4"/>
      <c r="FA780" s="4"/>
      <c r="FB780" s="4"/>
      <c r="FC780" s="4"/>
    </row>
    <row r="781" spans="1:159" ht="15" customHeight="1">
      <c r="A781" s="6">
        <v>9</v>
      </c>
      <c r="B781" s="41" t="str">
        <f>VLOOKUP(Ruimtestaat[[#This Row],[Code]],Locaties[[Code]:[Locatie]],2,FALSE)</f>
        <v>De Joost</v>
      </c>
      <c r="C781" s="41" t="str">
        <f>VLOOKUP(Ruimtestaat[[#This Row],[Code]],Locaties[#All],3,FALSE)</f>
        <v>Joost de Jongestraat 45</v>
      </c>
      <c r="D781" s="41" t="str">
        <f>VLOOKUP(Ruimtestaat[[#This Row],[Code]],Locaties[#All],4,FALSE)</f>
        <v>Leerdam</v>
      </c>
      <c r="E781" s="42"/>
      <c r="F781" s="6" t="s">
        <v>322</v>
      </c>
      <c r="G781" s="6">
        <v>20</v>
      </c>
      <c r="H781" s="42" t="s">
        <v>148</v>
      </c>
      <c r="I781" s="6">
        <v>5</v>
      </c>
      <c r="J781" s="42" t="str">
        <f>VLOOKUP(Ruimtestaat[[#This Row],[Ruimte code]],Ruimtegroepen[[#All],[Code]:[Ruimte omschrijving]],2,FALSE)</f>
        <v>Sanitair</v>
      </c>
      <c r="K781" s="6" t="s">
        <v>19</v>
      </c>
      <c r="L781" s="6" t="s">
        <v>225</v>
      </c>
      <c r="M781" s="124">
        <v>5</v>
      </c>
      <c r="N781" s="125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  <c r="BO781" s="4"/>
      <c r="BP781" s="4"/>
      <c r="BQ781" s="4"/>
      <c r="BR781" s="4"/>
      <c r="BS781" s="4"/>
      <c r="BT781" s="4"/>
      <c r="BU781" s="4"/>
      <c r="BV781" s="4"/>
      <c r="BW781" s="4"/>
      <c r="BX781" s="4"/>
      <c r="BY781" s="4"/>
      <c r="BZ781" s="4"/>
      <c r="CA781" s="4"/>
      <c r="CB781" s="4"/>
      <c r="CC781" s="4"/>
      <c r="CD781" s="4"/>
      <c r="CE781" s="4"/>
      <c r="CF781" s="4"/>
      <c r="CG781" s="4"/>
      <c r="CH781" s="4"/>
      <c r="CI781" s="4"/>
      <c r="CJ781" s="4"/>
      <c r="CK781" s="4"/>
      <c r="CL781" s="4"/>
      <c r="CM781" s="4"/>
      <c r="CN781" s="4"/>
      <c r="CO781" s="4"/>
      <c r="CP781" s="4"/>
      <c r="CQ781" s="4"/>
      <c r="CR781" s="4"/>
      <c r="CS781" s="4"/>
      <c r="CT781" s="4"/>
      <c r="CU781" s="4"/>
      <c r="CV781" s="4"/>
      <c r="CW781" s="4"/>
      <c r="CX781" s="4"/>
      <c r="CY781" s="4"/>
      <c r="CZ781" s="4"/>
      <c r="DA781" s="4"/>
      <c r="DB781" s="4"/>
      <c r="DC781" s="4"/>
      <c r="DD781" s="4"/>
      <c r="DE781" s="4"/>
      <c r="DF781" s="4"/>
      <c r="DG781" s="4"/>
      <c r="DH781" s="4"/>
      <c r="DI781" s="4"/>
      <c r="DJ781" s="4"/>
      <c r="DK781" s="4"/>
      <c r="DL781" s="4"/>
      <c r="DM781" s="4"/>
      <c r="DN781" s="4"/>
      <c r="DO781" s="4"/>
      <c r="DP781" s="4"/>
      <c r="DQ781" s="4"/>
      <c r="DR781" s="4"/>
      <c r="DS781" s="4"/>
      <c r="DT781" s="4"/>
      <c r="DU781" s="4"/>
      <c r="DV781" s="4"/>
      <c r="DW781" s="4"/>
      <c r="DX781" s="4"/>
      <c r="DY781" s="4"/>
      <c r="DZ781" s="4"/>
      <c r="EA781" s="4"/>
      <c r="EB781" s="4"/>
      <c r="EC781" s="4"/>
      <c r="ED781" s="4"/>
      <c r="EE781" s="4"/>
      <c r="EF781" s="4"/>
      <c r="EG781" s="4"/>
      <c r="EH781" s="4"/>
      <c r="EI781" s="4"/>
      <c r="EJ781" s="4"/>
      <c r="EK781" s="4"/>
      <c r="EL781" s="4"/>
      <c r="EM781" s="4"/>
      <c r="EN781" s="4"/>
      <c r="EO781" s="4"/>
      <c r="EP781" s="4"/>
      <c r="EQ781" s="4"/>
      <c r="ER781" s="4"/>
      <c r="ES781" s="4"/>
      <c r="ET781" s="4"/>
      <c r="EU781" s="4"/>
      <c r="EV781" s="4"/>
      <c r="EW781" s="4"/>
      <c r="EX781" s="4"/>
      <c r="EY781" s="4"/>
      <c r="EZ781" s="4"/>
      <c r="FA781" s="4"/>
      <c r="FB781" s="4"/>
      <c r="FC781" s="4"/>
    </row>
    <row r="782" spans="1:159" ht="15" customHeight="1">
      <c r="A782" s="6">
        <v>9</v>
      </c>
      <c r="B782" s="41" t="str">
        <f>VLOOKUP(Ruimtestaat[[#This Row],[Code]],Locaties[[Code]:[Locatie]],2,FALSE)</f>
        <v>De Joost</v>
      </c>
      <c r="C782" s="41" t="str">
        <f>VLOOKUP(Ruimtestaat[[#This Row],[Code]],Locaties[#All],3,FALSE)</f>
        <v>Joost de Jongestraat 45</v>
      </c>
      <c r="D782" s="41" t="str">
        <f>VLOOKUP(Ruimtestaat[[#This Row],[Code]],Locaties[#All],4,FALSE)</f>
        <v>Leerdam</v>
      </c>
      <c r="E782" s="42"/>
      <c r="F782" s="6" t="s">
        <v>322</v>
      </c>
      <c r="G782" s="6">
        <v>22</v>
      </c>
      <c r="H782" s="42" t="s">
        <v>233</v>
      </c>
      <c r="I782" s="6">
        <v>6</v>
      </c>
      <c r="J782" s="42" t="str">
        <f>VLOOKUP(Ruimtestaat[[#This Row],[Ruimte code]],Ruimtegroepen[[#All],[Code]:[Ruimte omschrijving]],2,FALSE)</f>
        <v>Gangen/hallen</v>
      </c>
      <c r="K782" s="6" t="s">
        <v>18</v>
      </c>
      <c r="L782" s="6" t="s">
        <v>124</v>
      </c>
      <c r="M782" s="124">
        <v>10</v>
      </c>
      <c r="N782" s="125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  <c r="BO782" s="4"/>
      <c r="BP782" s="4"/>
      <c r="BQ782" s="4"/>
      <c r="BR782" s="4"/>
      <c r="BS782" s="4"/>
      <c r="BT782" s="4"/>
      <c r="BU782" s="4"/>
      <c r="BV782" s="4"/>
      <c r="BW782" s="4"/>
      <c r="BX782" s="4"/>
      <c r="BY782" s="4"/>
      <c r="BZ782" s="4"/>
      <c r="CA782" s="4"/>
      <c r="CB782" s="4"/>
      <c r="CC782" s="4"/>
      <c r="CD782" s="4"/>
      <c r="CE782" s="4"/>
      <c r="CF782" s="4"/>
      <c r="CG782" s="4"/>
      <c r="CH782" s="4"/>
      <c r="CI782" s="4"/>
      <c r="CJ782" s="4"/>
      <c r="CK782" s="4"/>
      <c r="CL782" s="4"/>
      <c r="CM782" s="4"/>
      <c r="CN782" s="4"/>
      <c r="CO782" s="4"/>
      <c r="CP782" s="4"/>
      <c r="CQ782" s="4"/>
      <c r="CR782" s="4"/>
      <c r="CS782" s="4"/>
      <c r="CT782" s="4"/>
      <c r="CU782" s="4"/>
      <c r="CV782" s="4"/>
      <c r="CW782" s="4"/>
      <c r="CX782" s="4"/>
      <c r="CY782" s="4"/>
      <c r="CZ782" s="4"/>
      <c r="DA782" s="4"/>
      <c r="DB782" s="4"/>
      <c r="DC782" s="4"/>
      <c r="DD782" s="4"/>
      <c r="DE782" s="4"/>
      <c r="DF782" s="4"/>
      <c r="DG782" s="4"/>
      <c r="DH782" s="4"/>
      <c r="DI782" s="4"/>
      <c r="DJ782" s="4"/>
      <c r="DK782" s="4"/>
      <c r="DL782" s="4"/>
      <c r="DM782" s="4"/>
      <c r="DN782" s="4"/>
      <c r="DO782" s="4"/>
      <c r="DP782" s="4"/>
      <c r="DQ782" s="4"/>
      <c r="DR782" s="4"/>
      <c r="DS782" s="4"/>
      <c r="DT782" s="4"/>
      <c r="DU782" s="4"/>
      <c r="DV782" s="4"/>
      <c r="DW782" s="4"/>
      <c r="DX782" s="4"/>
      <c r="DY782" s="4"/>
      <c r="DZ782" s="4"/>
      <c r="EA782" s="4"/>
      <c r="EB782" s="4"/>
      <c r="EC782" s="4"/>
      <c r="ED782" s="4"/>
      <c r="EE782" s="4"/>
      <c r="EF782" s="4"/>
      <c r="EG782" s="4"/>
      <c r="EH782" s="4"/>
      <c r="EI782" s="4"/>
      <c r="EJ782" s="4"/>
      <c r="EK782" s="4"/>
      <c r="EL782" s="4"/>
      <c r="EM782" s="4"/>
      <c r="EN782" s="4"/>
      <c r="EO782" s="4"/>
      <c r="EP782" s="4"/>
      <c r="EQ782" s="4"/>
      <c r="ER782" s="4"/>
      <c r="ES782" s="4"/>
      <c r="ET782" s="4"/>
      <c r="EU782" s="4"/>
      <c r="EV782" s="4"/>
      <c r="EW782" s="4"/>
      <c r="EX782" s="4"/>
      <c r="EY782" s="4"/>
      <c r="EZ782" s="4"/>
      <c r="FA782" s="4"/>
      <c r="FB782" s="4"/>
      <c r="FC782" s="4"/>
    </row>
    <row r="783" spans="1:159" ht="15" customHeight="1">
      <c r="A783" s="6">
        <v>9</v>
      </c>
      <c r="B783" s="41" t="str">
        <f>VLOOKUP(Ruimtestaat[[#This Row],[Code]],Locaties[[Code]:[Locatie]],2,FALSE)</f>
        <v>De Joost</v>
      </c>
      <c r="C783" s="41" t="str">
        <f>VLOOKUP(Ruimtestaat[[#This Row],[Code]],Locaties[#All],3,FALSE)</f>
        <v>Joost de Jongestraat 45</v>
      </c>
      <c r="D783" s="41" t="str">
        <f>VLOOKUP(Ruimtestaat[[#This Row],[Code]],Locaties[#All],4,FALSE)</f>
        <v>Leerdam</v>
      </c>
      <c r="E783" s="42"/>
      <c r="F783" s="6" t="s">
        <v>322</v>
      </c>
      <c r="G783" s="6">
        <v>24</v>
      </c>
      <c r="H783" s="42" t="s">
        <v>276</v>
      </c>
      <c r="I783" s="6">
        <v>16</v>
      </c>
      <c r="J783" s="42" t="str">
        <f>VLOOKUP(Ruimtestaat[[#This Row],[Ruimte code]],Ruimtegroepen[[#All],[Code]:[Ruimte omschrijving]],2,FALSE)</f>
        <v>Leslokalen</v>
      </c>
      <c r="K783" s="6" t="s">
        <v>18</v>
      </c>
      <c r="L783" s="6" t="s">
        <v>124</v>
      </c>
      <c r="M783" s="124">
        <v>58</v>
      </c>
      <c r="N783" s="125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  <c r="BO783" s="4"/>
      <c r="BP783" s="4"/>
      <c r="BQ783" s="4"/>
      <c r="BR783" s="4"/>
      <c r="BS783" s="4"/>
      <c r="BT783" s="4"/>
      <c r="BU783" s="4"/>
      <c r="BV783" s="4"/>
      <c r="BW783" s="4"/>
      <c r="BX783" s="4"/>
      <c r="BY783" s="4"/>
      <c r="BZ783" s="4"/>
      <c r="CA783" s="4"/>
      <c r="CB783" s="4"/>
      <c r="CC783" s="4"/>
      <c r="CD783" s="4"/>
      <c r="CE783" s="4"/>
      <c r="CF783" s="4"/>
      <c r="CG783" s="4"/>
      <c r="CH783" s="4"/>
      <c r="CI783" s="4"/>
      <c r="CJ783" s="4"/>
      <c r="CK783" s="4"/>
      <c r="CL783" s="4"/>
      <c r="CM783" s="4"/>
      <c r="CN783" s="4"/>
      <c r="CO783" s="4"/>
      <c r="CP783" s="4"/>
      <c r="CQ783" s="4"/>
      <c r="CR783" s="4"/>
      <c r="CS783" s="4"/>
      <c r="CT783" s="4"/>
      <c r="CU783" s="4"/>
      <c r="CV783" s="4"/>
      <c r="CW783" s="4"/>
      <c r="CX783" s="4"/>
      <c r="CY783" s="4"/>
      <c r="CZ783" s="4"/>
      <c r="DA783" s="4"/>
      <c r="DB783" s="4"/>
      <c r="DC783" s="4"/>
      <c r="DD783" s="4"/>
      <c r="DE783" s="4"/>
      <c r="DF783" s="4"/>
      <c r="DG783" s="4"/>
      <c r="DH783" s="4"/>
      <c r="DI783" s="4"/>
      <c r="DJ783" s="4"/>
      <c r="DK783" s="4"/>
      <c r="DL783" s="4"/>
      <c r="DM783" s="4"/>
      <c r="DN783" s="4"/>
      <c r="DO783" s="4"/>
      <c r="DP783" s="4"/>
      <c r="DQ783" s="4"/>
      <c r="DR783" s="4"/>
      <c r="DS783" s="4"/>
      <c r="DT783" s="4"/>
      <c r="DU783" s="4"/>
      <c r="DV783" s="4"/>
      <c r="DW783" s="4"/>
      <c r="DX783" s="4"/>
      <c r="DY783" s="4"/>
      <c r="DZ783" s="4"/>
      <c r="EA783" s="4"/>
      <c r="EB783" s="4"/>
      <c r="EC783" s="4"/>
      <c r="ED783" s="4"/>
      <c r="EE783" s="4"/>
      <c r="EF783" s="4"/>
      <c r="EG783" s="4"/>
      <c r="EH783" s="4"/>
      <c r="EI783" s="4"/>
      <c r="EJ783" s="4"/>
      <c r="EK783" s="4"/>
      <c r="EL783" s="4"/>
      <c r="EM783" s="4"/>
      <c r="EN783" s="4"/>
      <c r="EO783" s="4"/>
      <c r="EP783" s="4"/>
      <c r="EQ783" s="4"/>
      <c r="ER783" s="4"/>
      <c r="ES783" s="4"/>
      <c r="ET783" s="4"/>
      <c r="EU783" s="4"/>
      <c r="EV783" s="4"/>
      <c r="EW783" s="4"/>
      <c r="EX783" s="4"/>
      <c r="EY783" s="4"/>
      <c r="EZ783" s="4"/>
      <c r="FA783" s="4"/>
      <c r="FB783" s="4"/>
      <c r="FC783" s="4"/>
    </row>
    <row r="784" spans="1:159" ht="15" customHeight="1">
      <c r="A784" s="6">
        <v>9</v>
      </c>
      <c r="B784" s="41" t="str">
        <f>VLOOKUP(Ruimtestaat[[#This Row],[Code]],Locaties[[Code]:[Locatie]],2,FALSE)</f>
        <v>De Joost</v>
      </c>
      <c r="C784" s="41" t="str">
        <f>VLOOKUP(Ruimtestaat[[#This Row],[Code]],Locaties[#All],3,FALSE)</f>
        <v>Joost de Jongestraat 45</v>
      </c>
      <c r="D784" s="41" t="str">
        <f>VLOOKUP(Ruimtestaat[[#This Row],[Code]],Locaties[#All],4,FALSE)</f>
        <v>Leerdam</v>
      </c>
      <c r="E784" s="42"/>
      <c r="F784" s="6" t="s">
        <v>322</v>
      </c>
      <c r="G784" s="6">
        <v>25</v>
      </c>
      <c r="H784" s="42" t="s">
        <v>276</v>
      </c>
      <c r="I784" s="6">
        <v>16</v>
      </c>
      <c r="J784" s="42" t="str">
        <f>VLOOKUP(Ruimtestaat[[#This Row],[Ruimte code]],Ruimtegroepen[[#All],[Code]:[Ruimte omschrijving]],2,FALSE)</f>
        <v>Leslokalen</v>
      </c>
      <c r="K784" s="6" t="s">
        <v>18</v>
      </c>
      <c r="L784" s="6" t="s">
        <v>124</v>
      </c>
      <c r="M784" s="124">
        <v>30</v>
      </c>
      <c r="N784" s="125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  <c r="BO784" s="4"/>
      <c r="BP784" s="4"/>
      <c r="BQ784" s="4"/>
      <c r="BR784" s="4"/>
      <c r="BS784" s="4"/>
      <c r="BT784" s="4"/>
      <c r="BU784" s="4"/>
      <c r="BV784" s="4"/>
      <c r="BW784" s="4"/>
      <c r="BX784" s="4"/>
      <c r="BY784" s="4"/>
      <c r="BZ784" s="4"/>
      <c r="CA784" s="4"/>
      <c r="CB784" s="4"/>
      <c r="CC784" s="4"/>
      <c r="CD784" s="4"/>
      <c r="CE784" s="4"/>
      <c r="CF784" s="4"/>
      <c r="CG784" s="4"/>
      <c r="CH784" s="4"/>
      <c r="CI784" s="4"/>
      <c r="CJ784" s="4"/>
      <c r="CK784" s="4"/>
      <c r="CL784" s="4"/>
      <c r="CM784" s="4"/>
      <c r="CN784" s="4"/>
      <c r="CO784" s="4"/>
      <c r="CP784" s="4"/>
      <c r="CQ784" s="4"/>
      <c r="CR784" s="4"/>
      <c r="CS784" s="4"/>
      <c r="CT784" s="4"/>
      <c r="CU784" s="4"/>
      <c r="CV784" s="4"/>
      <c r="CW784" s="4"/>
      <c r="CX784" s="4"/>
      <c r="CY784" s="4"/>
      <c r="CZ784" s="4"/>
      <c r="DA784" s="4"/>
      <c r="DB784" s="4"/>
      <c r="DC784" s="4"/>
      <c r="DD784" s="4"/>
      <c r="DE784" s="4"/>
      <c r="DF784" s="4"/>
      <c r="DG784" s="4"/>
      <c r="DH784" s="4"/>
      <c r="DI784" s="4"/>
      <c r="DJ784" s="4"/>
      <c r="DK784" s="4"/>
      <c r="DL784" s="4"/>
      <c r="DM784" s="4"/>
      <c r="DN784" s="4"/>
      <c r="DO784" s="4"/>
      <c r="DP784" s="4"/>
      <c r="DQ784" s="4"/>
      <c r="DR784" s="4"/>
      <c r="DS784" s="4"/>
      <c r="DT784" s="4"/>
      <c r="DU784" s="4"/>
      <c r="DV784" s="4"/>
      <c r="DW784" s="4"/>
      <c r="DX784" s="4"/>
      <c r="DY784" s="4"/>
      <c r="DZ784" s="4"/>
      <c r="EA784" s="4"/>
      <c r="EB784" s="4"/>
      <c r="EC784" s="4"/>
      <c r="ED784" s="4"/>
      <c r="EE784" s="4"/>
      <c r="EF784" s="4"/>
      <c r="EG784" s="4"/>
      <c r="EH784" s="4"/>
      <c r="EI784" s="4"/>
      <c r="EJ784" s="4"/>
      <c r="EK784" s="4"/>
      <c r="EL784" s="4"/>
      <c r="EM784" s="4"/>
      <c r="EN784" s="4"/>
      <c r="EO784" s="4"/>
      <c r="EP784" s="4"/>
      <c r="EQ784" s="4"/>
      <c r="ER784" s="4"/>
      <c r="ES784" s="4"/>
      <c r="ET784" s="4"/>
      <c r="EU784" s="4"/>
      <c r="EV784" s="4"/>
      <c r="EW784" s="4"/>
      <c r="EX784" s="4"/>
      <c r="EY784" s="4"/>
      <c r="EZ784" s="4"/>
      <c r="FA784" s="4"/>
      <c r="FB784" s="4"/>
      <c r="FC784" s="4"/>
    </row>
    <row r="785" spans="1:159" ht="15" customHeight="1">
      <c r="A785" s="6">
        <v>9</v>
      </c>
      <c r="B785" s="41" t="str">
        <f>VLOOKUP(Ruimtestaat[[#This Row],[Code]],Locaties[[Code]:[Locatie]],2,FALSE)</f>
        <v>De Joost</v>
      </c>
      <c r="C785" s="41" t="str">
        <f>VLOOKUP(Ruimtestaat[[#This Row],[Code]],Locaties[#All],3,FALSE)</f>
        <v>Joost de Jongestraat 45</v>
      </c>
      <c r="D785" s="41" t="str">
        <f>VLOOKUP(Ruimtestaat[[#This Row],[Code]],Locaties[#All],4,FALSE)</f>
        <v>Leerdam</v>
      </c>
      <c r="E785" s="42"/>
      <c r="F785" s="6" t="s">
        <v>322</v>
      </c>
      <c r="G785" s="6">
        <v>26</v>
      </c>
      <c r="H785" s="42" t="s">
        <v>276</v>
      </c>
      <c r="I785" s="6">
        <v>16</v>
      </c>
      <c r="J785" s="42" t="str">
        <f>VLOOKUP(Ruimtestaat[[#This Row],[Ruimte code]],Ruimtegroepen[[#All],[Code]:[Ruimte omschrijving]],2,FALSE)</f>
        <v>Leslokalen</v>
      </c>
      <c r="K785" s="6" t="s">
        <v>18</v>
      </c>
      <c r="L785" s="6" t="s">
        <v>124</v>
      </c>
      <c r="M785" s="124">
        <v>58</v>
      </c>
      <c r="N785" s="125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  <c r="BO785" s="4"/>
      <c r="BP785" s="4"/>
      <c r="BQ785" s="4"/>
      <c r="BR785" s="4"/>
      <c r="BS785" s="4"/>
      <c r="BT785" s="4"/>
      <c r="BU785" s="4"/>
      <c r="BV785" s="4"/>
      <c r="BW785" s="4"/>
      <c r="BX785" s="4"/>
      <c r="BY785" s="4"/>
      <c r="BZ785" s="4"/>
      <c r="CA785" s="4"/>
      <c r="CB785" s="4"/>
      <c r="CC785" s="4"/>
      <c r="CD785" s="4"/>
      <c r="CE785" s="4"/>
      <c r="CF785" s="4"/>
      <c r="CG785" s="4"/>
      <c r="CH785" s="4"/>
      <c r="CI785" s="4"/>
      <c r="CJ785" s="4"/>
      <c r="CK785" s="4"/>
      <c r="CL785" s="4"/>
      <c r="CM785" s="4"/>
      <c r="CN785" s="4"/>
      <c r="CO785" s="4"/>
      <c r="CP785" s="4"/>
      <c r="CQ785" s="4"/>
      <c r="CR785" s="4"/>
      <c r="CS785" s="4"/>
      <c r="CT785" s="4"/>
      <c r="CU785" s="4"/>
      <c r="CV785" s="4"/>
      <c r="CW785" s="4"/>
      <c r="CX785" s="4"/>
      <c r="CY785" s="4"/>
      <c r="CZ785" s="4"/>
      <c r="DA785" s="4"/>
      <c r="DB785" s="4"/>
      <c r="DC785" s="4"/>
      <c r="DD785" s="4"/>
      <c r="DE785" s="4"/>
      <c r="DF785" s="4"/>
      <c r="DG785" s="4"/>
      <c r="DH785" s="4"/>
      <c r="DI785" s="4"/>
      <c r="DJ785" s="4"/>
      <c r="DK785" s="4"/>
      <c r="DL785" s="4"/>
      <c r="DM785" s="4"/>
      <c r="DN785" s="4"/>
      <c r="DO785" s="4"/>
      <c r="DP785" s="4"/>
      <c r="DQ785" s="4"/>
      <c r="DR785" s="4"/>
      <c r="DS785" s="4"/>
      <c r="DT785" s="4"/>
      <c r="DU785" s="4"/>
      <c r="DV785" s="4"/>
      <c r="DW785" s="4"/>
      <c r="DX785" s="4"/>
      <c r="DY785" s="4"/>
      <c r="DZ785" s="4"/>
      <c r="EA785" s="4"/>
      <c r="EB785" s="4"/>
      <c r="EC785" s="4"/>
      <c r="ED785" s="4"/>
      <c r="EE785" s="4"/>
      <c r="EF785" s="4"/>
      <c r="EG785" s="4"/>
      <c r="EH785" s="4"/>
      <c r="EI785" s="4"/>
      <c r="EJ785" s="4"/>
      <c r="EK785" s="4"/>
      <c r="EL785" s="4"/>
      <c r="EM785" s="4"/>
      <c r="EN785" s="4"/>
      <c r="EO785" s="4"/>
      <c r="EP785" s="4"/>
      <c r="EQ785" s="4"/>
      <c r="ER785" s="4"/>
      <c r="ES785" s="4"/>
      <c r="ET785" s="4"/>
      <c r="EU785" s="4"/>
      <c r="EV785" s="4"/>
      <c r="EW785" s="4"/>
      <c r="EX785" s="4"/>
      <c r="EY785" s="4"/>
      <c r="EZ785" s="4"/>
      <c r="FA785" s="4"/>
      <c r="FB785" s="4"/>
      <c r="FC785" s="4"/>
    </row>
    <row r="786" spans="1:159" ht="15" customHeight="1">
      <c r="A786" s="6">
        <v>9</v>
      </c>
      <c r="B786" s="41" t="str">
        <f>VLOOKUP(Ruimtestaat[[#This Row],[Code]],Locaties[[Code]:[Locatie]],2,FALSE)</f>
        <v>De Joost</v>
      </c>
      <c r="C786" s="41" t="str">
        <f>VLOOKUP(Ruimtestaat[[#This Row],[Code]],Locaties[#All],3,FALSE)</f>
        <v>Joost de Jongestraat 45</v>
      </c>
      <c r="D786" s="41" t="str">
        <f>VLOOKUP(Ruimtestaat[[#This Row],[Code]],Locaties[#All],4,FALSE)</f>
        <v>Leerdam</v>
      </c>
      <c r="E786" s="42"/>
      <c r="F786" s="6" t="s">
        <v>322</v>
      </c>
      <c r="G786" s="6">
        <v>27</v>
      </c>
      <c r="H786" s="42" t="s">
        <v>389</v>
      </c>
      <c r="I786" s="6">
        <v>16</v>
      </c>
      <c r="J786" s="42" t="str">
        <f>VLOOKUP(Ruimtestaat[[#This Row],[Ruimte code]],Ruimtegroepen[[#All],[Code]:[Ruimte omschrijving]],2,FALSE)</f>
        <v>Leslokalen</v>
      </c>
      <c r="K786" s="6" t="s">
        <v>18</v>
      </c>
      <c r="L786" s="6" t="s">
        <v>124</v>
      </c>
      <c r="M786" s="124">
        <v>57</v>
      </c>
      <c r="N786" s="125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  <c r="BO786" s="4"/>
      <c r="BP786" s="4"/>
      <c r="BQ786" s="4"/>
      <c r="BR786" s="4"/>
      <c r="BS786" s="4"/>
      <c r="BT786" s="4"/>
      <c r="BU786" s="4"/>
      <c r="BV786" s="4"/>
      <c r="BW786" s="4"/>
      <c r="BX786" s="4"/>
      <c r="BY786" s="4"/>
      <c r="BZ786" s="4"/>
      <c r="CA786" s="4"/>
      <c r="CB786" s="4"/>
      <c r="CC786" s="4"/>
      <c r="CD786" s="4"/>
      <c r="CE786" s="4"/>
      <c r="CF786" s="4"/>
      <c r="CG786" s="4"/>
      <c r="CH786" s="4"/>
      <c r="CI786" s="4"/>
      <c r="CJ786" s="4"/>
      <c r="CK786" s="4"/>
      <c r="CL786" s="4"/>
      <c r="CM786" s="4"/>
      <c r="CN786" s="4"/>
      <c r="CO786" s="4"/>
      <c r="CP786" s="4"/>
      <c r="CQ786" s="4"/>
      <c r="CR786" s="4"/>
      <c r="CS786" s="4"/>
      <c r="CT786" s="4"/>
      <c r="CU786" s="4"/>
      <c r="CV786" s="4"/>
      <c r="CW786" s="4"/>
      <c r="CX786" s="4"/>
      <c r="CY786" s="4"/>
      <c r="CZ786" s="4"/>
      <c r="DA786" s="4"/>
      <c r="DB786" s="4"/>
      <c r="DC786" s="4"/>
      <c r="DD786" s="4"/>
      <c r="DE786" s="4"/>
      <c r="DF786" s="4"/>
      <c r="DG786" s="4"/>
      <c r="DH786" s="4"/>
      <c r="DI786" s="4"/>
      <c r="DJ786" s="4"/>
      <c r="DK786" s="4"/>
      <c r="DL786" s="4"/>
      <c r="DM786" s="4"/>
      <c r="DN786" s="4"/>
      <c r="DO786" s="4"/>
      <c r="DP786" s="4"/>
      <c r="DQ786" s="4"/>
      <c r="DR786" s="4"/>
      <c r="DS786" s="4"/>
      <c r="DT786" s="4"/>
      <c r="DU786" s="4"/>
      <c r="DV786" s="4"/>
      <c r="DW786" s="4"/>
      <c r="DX786" s="4"/>
      <c r="DY786" s="4"/>
      <c r="DZ786" s="4"/>
      <c r="EA786" s="4"/>
      <c r="EB786" s="4"/>
      <c r="EC786" s="4"/>
      <c r="ED786" s="4"/>
      <c r="EE786" s="4"/>
      <c r="EF786" s="4"/>
      <c r="EG786" s="4"/>
      <c r="EH786" s="4"/>
      <c r="EI786" s="4"/>
      <c r="EJ786" s="4"/>
      <c r="EK786" s="4"/>
      <c r="EL786" s="4"/>
      <c r="EM786" s="4"/>
      <c r="EN786" s="4"/>
      <c r="EO786" s="4"/>
      <c r="EP786" s="4"/>
      <c r="EQ786" s="4"/>
      <c r="ER786" s="4"/>
      <c r="ES786" s="4"/>
      <c r="ET786" s="4"/>
      <c r="EU786" s="4"/>
      <c r="EV786" s="4"/>
      <c r="EW786" s="4"/>
      <c r="EX786" s="4"/>
      <c r="EY786" s="4"/>
      <c r="EZ786" s="4"/>
      <c r="FA786" s="4"/>
      <c r="FB786" s="4"/>
      <c r="FC786" s="4"/>
    </row>
    <row r="787" spans="1:159" ht="15" customHeight="1">
      <c r="A787" s="6">
        <v>9</v>
      </c>
      <c r="B787" s="41" t="str">
        <f>VLOOKUP(Ruimtestaat[[#This Row],[Code]],Locaties[[Code]:[Locatie]],2,FALSE)</f>
        <v>De Joost</v>
      </c>
      <c r="C787" s="41" t="str">
        <f>VLOOKUP(Ruimtestaat[[#This Row],[Code]],Locaties[#All],3,FALSE)</f>
        <v>Joost de Jongestraat 45</v>
      </c>
      <c r="D787" s="41" t="str">
        <f>VLOOKUP(Ruimtestaat[[#This Row],[Code]],Locaties[#All],4,FALSE)</f>
        <v>Leerdam</v>
      </c>
      <c r="E787" s="42"/>
      <c r="F787" s="6" t="s">
        <v>322</v>
      </c>
      <c r="G787" s="6">
        <v>28</v>
      </c>
      <c r="H787" s="42" t="s">
        <v>276</v>
      </c>
      <c r="I787" s="6">
        <v>16</v>
      </c>
      <c r="J787" s="42" t="str">
        <f>VLOOKUP(Ruimtestaat[[#This Row],[Ruimte code]],Ruimtegroepen[[#All],[Code]:[Ruimte omschrijving]],2,FALSE)</f>
        <v>Leslokalen</v>
      </c>
      <c r="K787" s="6" t="s">
        <v>18</v>
      </c>
      <c r="L787" s="6" t="s">
        <v>124</v>
      </c>
      <c r="M787" s="124">
        <v>53</v>
      </c>
      <c r="N787" s="125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  <c r="BO787" s="4"/>
      <c r="BP787" s="4"/>
      <c r="BQ787" s="4"/>
      <c r="BR787" s="4"/>
      <c r="BS787" s="4"/>
      <c r="BT787" s="4"/>
      <c r="BU787" s="4"/>
      <c r="BV787" s="4"/>
      <c r="BW787" s="4"/>
      <c r="BX787" s="4"/>
      <c r="BY787" s="4"/>
      <c r="BZ787" s="4"/>
      <c r="CA787" s="4"/>
      <c r="CB787" s="4"/>
      <c r="CC787" s="4"/>
      <c r="CD787" s="4"/>
      <c r="CE787" s="4"/>
      <c r="CF787" s="4"/>
      <c r="CG787" s="4"/>
      <c r="CH787" s="4"/>
      <c r="CI787" s="4"/>
      <c r="CJ787" s="4"/>
      <c r="CK787" s="4"/>
      <c r="CL787" s="4"/>
      <c r="CM787" s="4"/>
      <c r="CN787" s="4"/>
      <c r="CO787" s="4"/>
      <c r="CP787" s="4"/>
      <c r="CQ787" s="4"/>
      <c r="CR787" s="4"/>
      <c r="CS787" s="4"/>
      <c r="CT787" s="4"/>
      <c r="CU787" s="4"/>
      <c r="CV787" s="4"/>
      <c r="CW787" s="4"/>
      <c r="CX787" s="4"/>
      <c r="CY787" s="4"/>
      <c r="CZ787" s="4"/>
      <c r="DA787" s="4"/>
      <c r="DB787" s="4"/>
      <c r="DC787" s="4"/>
      <c r="DD787" s="4"/>
      <c r="DE787" s="4"/>
      <c r="DF787" s="4"/>
      <c r="DG787" s="4"/>
      <c r="DH787" s="4"/>
      <c r="DI787" s="4"/>
      <c r="DJ787" s="4"/>
      <c r="DK787" s="4"/>
      <c r="DL787" s="4"/>
      <c r="DM787" s="4"/>
      <c r="DN787" s="4"/>
      <c r="DO787" s="4"/>
      <c r="DP787" s="4"/>
      <c r="DQ787" s="4"/>
      <c r="DR787" s="4"/>
      <c r="DS787" s="4"/>
      <c r="DT787" s="4"/>
      <c r="DU787" s="4"/>
      <c r="DV787" s="4"/>
      <c r="DW787" s="4"/>
      <c r="DX787" s="4"/>
      <c r="DY787" s="4"/>
      <c r="DZ787" s="4"/>
      <c r="EA787" s="4"/>
      <c r="EB787" s="4"/>
      <c r="EC787" s="4"/>
      <c r="ED787" s="4"/>
      <c r="EE787" s="4"/>
      <c r="EF787" s="4"/>
      <c r="EG787" s="4"/>
      <c r="EH787" s="4"/>
      <c r="EI787" s="4"/>
      <c r="EJ787" s="4"/>
      <c r="EK787" s="4"/>
      <c r="EL787" s="4"/>
      <c r="EM787" s="4"/>
      <c r="EN787" s="4"/>
      <c r="EO787" s="4"/>
      <c r="EP787" s="4"/>
      <c r="EQ787" s="4"/>
      <c r="ER787" s="4"/>
      <c r="ES787" s="4"/>
      <c r="ET787" s="4"/>
      <c r="EU787" s="4"/>
      <c r="EV787" s="4"/>
      <c r="EW787" s="4"/>
      <c r="EX787" s="4"/>
      <c r="EY787" s="4"/>
      <c r="EZ787" s="4"/>
      <c r="FA787" s="4"/>
      <c r="FB787" s="4"/>
      <c r="FC787" s="4"/>
    </row>
    <row r="788" spans="1:159" ht="15" customHeight="1">
      <c r="A788" s="6">
        <v>9</v>
      </c>
      <c r="B788" s="41" t="str">
        <f>VLOOKUP(Ruimtestaat[[#This Row],[Code]],Locaties[[Code]:[Locatie]],2,FALSE)</f>
        <v>De Joost</v>
      </c>
      <c r="C788" s="41" t="str">
        <f>VLOOKUP(Ruimtestaat[[#This Row],[Code]],Locaties[#All],3,FALSE)</f>
        <v>Joost de Jongestraat 45</v>
      </c>
      <c r="D788" s="41" t="str">
        <f>VLOOKUP(Ruimtestaat[[#This Row],[Code]],Locaties[#All],4,FALSE)</f>
        <v>Leerdam</v>
      </c>
      <c r="E788" s="42"/>
      <c r="F788" s="6" t="s">
        <v>322</v>
      </c>
      <c r="G788" s="6">
        <v>29</v>
      </c>
      <c r="H788" s="42" t="s">
        <v>140</v>
      </c>
      <c r="I788" s="6">
        <v>10</v>
      </c>
      <c r="J788" s="42" t="str">
        <f>VLOOKUP(Ruimtestaat[[#This Row],[Ruimte code]],Ruimtegroepen[[#All],[Code]:[Ruimte omschrijving]],2,FALSE)</f>
        <v>Trappenhuizen/lift</v>
      </c>
      <c r="K788" s="6" t="s">
        <v>18</v>
      </c>
      <c r="L788" s="6" t="s">
        <v>124</v>
      </c>
      <c r="M788" s="124">
        <v>14</v>
      </c>
      <c r="N788" s="125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  <c r="BO788" s="4"/>
      <c r="BP788" s="4"/>
      <c r="BQ788" s="4"/>
      <c r="BR788" s="4"/>
      <c r="BS788" s="4"/>
      <c r="BT788" s="4"/>
      <c r="BU788" s="4"/>
      <c r="BV788" s="4"/>
      <c r="BW788" s="4"/>
      <c r="BX788" s="4"/>
      <c r="BY788" s="4"/>
      <c r="BZ788" s="4"/>
      <c r="CA788" s="4"/>
      <c r="CB788" s="4"/>
      <c r="CC788" s="4"/>
      <c r="CD788" s="4"/>
      <c r="CE788" s="4"/>
      <c r="CF788" s="4"/>
      <c r="CG788" s="4"/>
      <c r="CH788" s="4"/>
      <c r="CI788" s="4"/>
      <c r="CJ788" s="4"/>
      <c r="CK788" s="4"/>
      <c r="CL788" s="4"/>
      <c r="CM788" s="4"/>
      <c r="CN788" s="4"/>
      <c r="CO788" s="4"/>
      <c r="CP788" s="4"/>
      <c r="CQ788" s="4"/>
      <c r="CR788" s="4"/>
      <c r="CS788" s="4"/>
      <c r="CT788" s="4"/>
      <c r="CU788" s="4"/>
      <c r="CV788" s="4"/>
      <c r="CW788" s="4"/>
      <c r="CX788" s="4"/>
      <c r="CY788" s="4"/>
      <c r="CZ788" s="4"/>
      <c r="DA788" s="4"/>
      <c r="DB788" s="4"/>
      <c r="DC788" s="4"/>
      <c r="DD788" s="4"/>
      <c r="DE788" s="4"/>
      <c r="DF788" s="4"/>
      <c r="DG788" s="4"/>
      <c r="DH788" s="4"/>
      <c r="DI788" s="4"/>
      <c r="DJ788" s="4"/>
      <c r="DK788" s="4"/>
      <c r="DL788" s="4"/>
      <c r="DM788" s="4"/>
      <c r="DN788" s="4"/>
      <c r="DO788" s="4"/>
      <c r="DP788" s="4"/>
      <c r="DQ788" s="4"/>
      <c r="DR788" s="4"/>
      <c r="DS788" s="4"/>
      <c r="DT788" s="4"/>
      <c r="DU788" s="4"/>
      <c r="DV788" s="4"/>
      <c r="DW788" s="4"/>
      <c r="DX788" s="4"/>
      <c r="DY788" s="4"/>
      <c r="DZ788" s="4"/>
      <c r="EA788" s="4"/>
      <c r="EB788" s="4"/>
      <c r="EC788" s="4"/>
      <c r="ED788" s="4"/>
      <c r="EE788" s="4"/>
      <c r="EF788" s="4"/>
      <c r="EG788" s="4"/>
      <c r="EH788" s="4"/>
      <c r="EI788" s="4"/>
      <c r="EJ788" s="4"/>
      <c r="EK788" s="4"/>
      <c r="EL788" s="4"/>
      <c r="EM788" s="4"/>
      <c r="EN788" s="4"/>
      <c r="EO788" s="4"/>
      <c r="EP788" s="4"/>
      <c r="EQ788" s="4"/>
      <c r="ER788" s="4"/>
      <c r="ES788" s="4"/>
      <c r="ET788" s="4"/>
      <c r="EU788" s="4"/>
      <c r="EV788" s="4"/>
      <c r="EW788" s="4"/>
      <c r="EX788" s="4"/>
      <c r="EY788" s="4"/>
      <c r="EZ788" s="4"/>
      <c r="FA788" s="4"/>
      <c r="FB788" s="4"/>
      <c r="FC788" s="4"/>
    </row>
    <row r="789" spans="1:159" ht="15" customHeight="1"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  <c r="BO789" s="4"/>
      <c r="BP789" s="4"/>
      <c r="BQ789" s="4"/>
      <c r="BR789" s="4"/>
      <c r="BS789" s="4"/>
      <c r="BT789" s="4"/>
      <c r="BU789" s="4"/>
      <c r="BV789" s="4"/>
      <c r="BW789" s="4"/>
      <c r="BX789" s="4"/>
      <c r="BY789" s="4"/>
      <c r="BZ789" s="4"/>
      <c r="CA789" s="4"/>
      <c r="CB789" s="4"/>
      <c r="CC789" s="4"/>
      <c r="CD789" s="4"/>
      <c r="CE789" s="4"/>
      <c r="CF789" s="4"/>
      <c r="CG789" s="4"/>
      <c r="CH789" s="4"/>
      <c r="CI789" s="4"/>
      <c r="CJ789" s="4"/>
      <c r="CK789" s="4"/>
      <c r="CL789" s="4"/>
      <c r="CM789" s="4"/>
      <c r="CN789" s="4"/>
      <c r="CO789" s="4"/>
      <c r="CP789" s="4"/>
      <c r="CQ789" s="4"/>
      <c r="CR789" s="4"/>
      <c r="CS789" s="4"/>
      <c r="CT789" s="4"/>
      <c r="CU789" s="4"/>
      <c r="CV789" s="4"/>
      <c r="CW789" s="4"/>
      <c r="CX789" s="4"/>
      <c r="CY789" s="4"/>
      <c r="CZ789" s="4"/>
      <c r="DA789" s="4"/>
      <c r="DB789" s="4"/>
      <c r="DC789" s="4"/>
      <c r="DD789" s="4"/>
      <c r="DE789" s="4"/>
      <c r="DF789" s="4"/>
      <c r="DG789" s="4"/>
      <c r="DH789" s="4"/>
      <c r="DI789" s="4"/>
      <c r="DJ789" s="4"/>
      <c r="DK789" s="4"/>
      <c r="DL789" s="4"/>
      <c r="DM789" s="4"/>
      <c r="DN789" s="4"/>
      <c r="DO789" s="4"/>
      <c r="DP789" s="4"/>
      <c r="DQ789" s="4"/>
      <c r="DR789" s="4"/>
      <c r="DS789" s="4"/>
      <c r="DT789" s="4"/>
      <c r="DU789" s="4"/>
      <c r="DV789" s="4"/>
      <c r="DW789" s="4"/>
      <c r="DX789" s="4"/>
      <c r="DY789" s="4"/>
      <c r="DZ789" s="4"/>
      <c r="EA789" s="4"/>
      <c r="EB789" s="4"/>
      <c r="EC789" s="4"/>
      <c r="ED789" s="4"/>
      <c r="EE789" s="4"/>
      <c r="EF789" s="4"/>
      <c r="EG789" s="4"/>
      <c r="EH789" s="4"/>
      <c r="EI789" s="4"/>
      <c r="EJ789" s="4"/>
      <c r="EK789" s="4"/>
      <c r="EL789" s="4"/>
      <c r="EM789" s="4"/>
      <c r="EN789" s="4"/>
      <c r="EO789" s="4"/>
      <c r="EP789" s="4"/>
      <c r="EQ789" s="4"/>
      <c r="ER789" s="4"/>
      <c r="ES789" s="4"/>
      <c r="ET789" s="4"/>
      <c r="EU789" s="4"/>
      <c r="EV789" s="4"/>
      <c r="EW789" s="4"/>
      <c r="EX789" s="4"/>
      <c r="EY789" s="4"/>
      <c r="EZ789" s="4"/>
      <c r="FA789" s="4"/>
      <c r="FB789" s="4"/>
      <c r="FC789" s="4"/>
    </row>
    <row r="790" spans="1:159" ht="15" customHeight="1"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  <c r="BO790" s="4"/>
      <c r="BP790" s="4"/>
      <c r="BQ790" s="4"/>
      <c r="BR790" s="4"/>
      <c r="BS790" s="4"/>
      <c r="BT790" s="4"/>
      <c r="BU790" s="4"/>
      <c r="BV790" s="4"/>
      <c r="BW790" s="4"/>
      <c r="BX790" s="4"/>
      <c r="BY790" s="4"/>
      <c r="BZ790" s="4"/>
      <c r="CA790" s="4"/>
      <c r="CB790" s="4"/>
      <c r="CC790" s="4"/>
      <c r="CD790" s="4"/>
      <c r="CE790" s="4"/>
      <c r="CF790" s="4"/>
      <c r="CG790" s="4"/>
      <c r="CH790" s="4"/>
      <c r="CI790" s="4"/>
      <c r="CJ790" s="4"/>
      <c r="CK790" s="4"/>
      <c r="CL790" s="4"/>
      <c r="CM790" s="4"/>
      <c r="CN790" s="4"/>
      <c r="CO790" s="4"/>
      <c r="CP790" s="4"/>
      <c r="CQ790" s="4"/>
      <c r="CR790" s="4"/>
      <c r="CS790" s="4"/>
      <c r="CT790" s="4"/>
      <c r="CU790" s="4"/>
      <c r="CV790" s="4"/>
      <c r="CW790" s="4"/>
      <c r="CX790" s="4"/>
      <c r="CY790" s="4"/>
      <c r="CZ790" s="4"/>
      <c r="DA790" s="4"/>
      <c r="DB790" s="4"/>
      <c r="DC790" s="4"/>
      <c r="DD790" s="4"/>
      <c r="DE790" s="4"/>
      <c r="DF790" s="4"/>
      <c r="DG790" s="4"/>
      <c r="DH790" s="4"/>
      <c r="DI790" s="4"/>
      <c r="DJ790" s="4"/>
      <c r="DK790" s="4"/>
      <c r="DL790" s="4"/>
      <c r="DM790" s="4"/>
      <c r="DN790" s="4"/>
      <c r="DO790" s="4"/>
      <c r="DP790" s="4"/>
      <c r="DQ790" s="4"/>
      <c r="DR790" s="4"/>
      <c r="DS790" s="4"/>
      <c r="DT790" s="4"/>
      <c r="DU790" s="4"/>
      <c r="DV790" s="4"/>
      <c r="DW790" s="4"/>
      <c r="DX790" s="4"/>
      <c r="DY790" s="4"/>
      <c r="DZ790" s="4"/>
      <c r="EA790" s="4"/>
      <c r="EB790" s="4"/>
      <c r="EC790" s="4"/>
      <c r="ED790" s="4"/>
      <c r="EE790" s="4"/>
      <c r="EF790" s="4"/>
      <c r="EG790" s="4"/>
      <c r="EH790" s="4"/>
      <c r="EI790" s="4"/>
      <c r="EJ790" s="4"/>
      <c r="EK790" s="4"/>
      <c r="EL790" s="4"/>
      <c r="EM790" s="4"/>
      <c r="EN790" s="4"/>
      <c r="EO790" s="4"/>
      <c r="EP790" s="4"/>
      <c r="EQ790" s="4"/>
      <c r="ER790" s="4"/>
      <c r="ES790" s="4"/>
      <c r="ET790" s="4"/>
      <c r="EU790" s="4"/>
      <c r="EV790" s="4"/>
      <c r="EW790" s="4"/>
      <c r="EX790" s="4"/>
      <c r="EY790" s="4"/>
      <c r="EZ790" s="4"/>
      <c r="FA790" s="4"/>
      <c r="FB790" s="4"/>
      <c r="FC790" s="4"/>
    </row>
    <row r="791" spans="1:159" ht="15" customHeight="1"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  <c r="BO791" s="4"/>
      <c r="BP791" s="4"/>
      <c r="BQ791" s="4"/>
      <c r="BR791" s="4"/>
      <c r="BS791" s="4"/>
      <c r="BT791" s="4"/>
      <c r="BU791" s="4"/>
      <c r="BV791" s="4"/>
      <c r="BW791" s="4"/>
      <c r="BX791" s="4"/>
      <c r="BY791" s="4"/>
      <c r="BZ791" s="4"/>
      <c r="CA791" s="4"/>
      <c r="CB791" s="4"/>
      <c r="CC791" s="4"/>
      <c r="CD791" s="4"/>
      <c r="CE791" s="4"/>
      <c r="CF791" s="4"/>
      <c r="CG791" s="4"/>
      <c r="CH791" s="4"/>
      <c r="CI791" s="4"/>
      <c r="CJ791" s="4"/>
      <c r="CK791" s="4"/>
      <c r="CL791" s="4"/>
      <c r="CM791" s="4"/>
      <c r="CN791" s="4"/>
      <c r="CO791" s="4"/>
      <c r="CP791" s="4"/>
      <c r="CQ791" s="4"/>
      <c r="CR791" s="4"/>
      <c r="CS791" s="4"/>
      <c r="CT791" s="4"/>
      <c r="CU791" s="4"/>
      <c r="CV791" s="4"/>
      <c r="CW791" s="4"/>
      <c r="CX791" s="4"/>
      <c r="CY791" s="4"/>
      <c r="CZ791" s="4"/>
      <c r="DA791" s="4"/>
      <c r="DB791" s="4"/>
      <c r="DC791" s="4"/>
      <c r="DD791" s="4"/>
      <c r="DE791" s="4"/>
      <c r="DF791" s="4"/>
      <c r="DG791" s="4"/>
      <c r="DH791" s="4"/>
      <c r="DI791" s="4"/>
      <c r="DJ791" s="4"/>
      <c r="DK791" s="4"/>
      <c r="DL791" s="4"/>
      <c r="DM791" s="4"/>
      <c r="DN791" s="4"/>
      <c r="DO791" s="4"/>
      <c r="DP791" s="4"/>
      <c r="DQ791" s="4"/>
      <c r="DR791" s="4"/>
      <c r="DS791" s="4"/>
      <c r="DT791" s="4"/>
      <c r="DU791" s="4"/>
      <c r="DV791" s="4"/>
      <c r="DW791" s="4"/>
      <c r="DX791" s="4"/>
      <c r="DY791" s="4"/>
      <c r="DZ791" s="4"/>
      <c r="EA791" s="4"/>
      <c r="EB791" s="4"/>
      <c r="EC791" s="4"/>
      <c r="ED791" s="4"/>
      <c r="EE791" s="4"/>
      <c r="EF791" s="4"/>
      <c r="EG791" s="4"/>
      <c r="EH791" s="4"/>
      <c r="EI791" s="4"/>
      <c r="EJ791" s="4"/>
      <c r="EK791" s="4"/>
      <c r="EL791" s="4"/>
      <c r="EM791" s="4"/>
      <c r="EN791" s="4"/>
      <c r="EO791" s="4"/>
      <c r="EP791" s="4"/>
      <c r="EQ791" s="4"/>
      <c r="ER791" s="4"/>
      <c r="ES791" s="4"/>
      <c r="ET791" s="4"/>
      <c r="EU791" s="4"/>
      <c r="EV791" s="4"/>
      <c r="EW791" s="4"/>
      <c r="EX791" s="4"/>
      <c r="EY791" s="4"/>
      <c r="EZ791" s="4"/>
      <c r="FA791" s="4"/>
      <c r="FB791" s="4"/>
      <c r="FC791" s="4"/>
    </row>
    <row r="792" spans="1:159" ht="15" customHeight="1"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  <c r="BO792" s="4"/>
      <c r="BP792" s="4"/>
      <c r="BQ792" s="4"/>
      <c r="BR792" s="4"/>
      <c r="BS792" s="4"/>
      <c r="BT792" s="4"/>
      <c r="BU792" s="4"/>
      <c r="BV792" s="4"/>
      <c r="BW792" s="4"/>
      <c r="BX792" s="4"/>
      <c r="BY792" s="4"/>
      <c r="BZ792" s="4"/>
      <c r="CA792" s="4"/>
      <c r="CB792" s="4"/>
      <c r="CC792" s="4"/>
      <c r="CD792" s="4"/>
      <c r="CE792" s="4"/>
      <c r="CF792" s="4"/>
      <c r="CG792" s="4"/>
      <c r="CH792" s="4"/>
      <c r="CI792" s="4"/>
      <c r="CJ792" s="4"/>
      <c r="CK792" s="4"/>
      <c r="CL792" s="4"/>
      <c r="CM792" s="4"/>
      <c r="CN792" s="4"/>
      <c r="CO792" s="4"/>
      <c r="CP792" s="4"/>
      <c r="CQ792" s="4"/>
      <c r="CR792" s="4"/>
      <c r="CS792" s="4"/>
      <c r="CT792" s="4"/>
      <c r="CU792" s="4"/>
      <c r="CV792" s="4"/>
      <c r="CW792" s="4"/>
      <c r="CX792" s="4"/>
      <c r="CY792" s="4"/>
      <c r="CZ792" s="4"/>
      <c r="DA792" s="4"/>
      <c r="DB792" s="4"/>
      <c r="DC792" s="4"/>
      <c r="DD792" s="4"/>
      <c r="DE792" s="4"/>
      <c r="DF792" s="4"/>
      <c r="DG792" s="4"/>
      <c r="DH792" s="4"/>
      <c r="DI792" s="4"/>
      <c r="DJ792" s="4"/>
      <c r="DK792" s="4"/>
      <c r="DL792" s="4"/>
      <c r="DM792" s="4"/>
      <c r="DN792" s="4"/>
      <c r="DO792" s="4"/>
      <c r="DP792" s="4"/>
      <c r="DQ792" s="4"/>
      <c r="DR792" s="4"/>
      <c r="DS792" s="4"/>
      <c r="DT792" s="4"/>
      <c r="DU792" s="4"/>
      <c r="DV792" s="4"/>
      <c r="DW792" s="4"/>
      <c r="DX792" s="4"/>
      <c r="DY792" s="4"/>
      <c r="DZ792" s="4"/>
      <c r="EA792" s="4"/>
      <c r="EB792" s="4"/>
      <c r="EC792" s="4"/>
      <c r="ED792" s="4"/>
      <c r="EE792" s="4"/>
      <c r="EF792" s="4"/>
      <c r="EG792" s="4"/>
      <c r="EH792" s="4"/>
      <c r="EI792" s="4"/>
      <c r="EJ792" s="4"/>
      <c r="EK792" s="4"/>
      <c r="EL792" s="4"/>
      <c r="EM792" s="4"/>
      <c r="EN792" s="4"/>
      <c r="EO792" s="4"/>
      <c r="EP792" s="4"/>
      <c r="EQ792" s="4"/>
      <c r="ER792" s="4"/>
      <c r="ES792" s="4"/>
      <c r="ET792" s="4"/>
      <c r="EU792" s="4"/>
      <c r="EV792" s="4"/>
      <c r="EW792" s="4"/>
      <c r="EX792" s="4"/>
      <c r="EY792" s="4"/>
      <c r="EZ792" s="4"/>
      <c r="FA792" s="4"/>
      <c r="FB792" s="4"/>
      <c r="FC792" s="4"/>
    </row>
    <row r="793" spans="1:159" ht="15" customHeight="1"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  <c r="BO793" s="4"/>
      <c r="BP793" s="4"/>
      <c r="BQ793" s="4"/>
      <c r="BR793" s="4"/>
      <c r="BS793" s="4"/>
      <c r="BT793" s="4"/>
      <c r="BU793" s="4"/>
      <c r="BV793" s="4"/>
      <c r="BW793" s="4"/>
      <c r="BX793" s="4"/>
      <c r="BY793" s="4"/>
      <c r="BZ793" s="4"/>
      <c r="CA793" s="4"/>
      <c r="CB793" s="4"/>
      <c r="CC793" s="4"/>
      <c r="CD793" s="4"/>
      <c r="CE793" s="4"/>
      <c r="CF793" s="4"/>
      <c r="CG793" s="4"/>
      <c r="CH793" s="4"/>
      <c r="CI793" s="4"/>
      <c r="CJ793" s="4"/>
      <c r="CK793" s="4"/>
      <c r="CL793" s="4"/>
      <c r="CM793" s="4"/>
      <c r="CN793" s="4"/>
      <c r="CO793" s="4"/>
      <c r="CP793" s="4"/>
      <c r="CQ793" s="4"/>
      <c r="CR793" s="4"/>
      <c r="CS793" s="4"/>
      <c r="CT793" s="4"/>
      <c r="CU793" s="4"/>
      <c r="CV793" s="4"/>
      <c r="CW793" s="4"/>
      <c r="CX793" s="4"/>
      <c r="CY793" s="4"/>
      <c r="CZ793" s="4"/>
      <c r="DA793" s="4"/>
      <c r="DB793" s="4"/>
      <c r="DC793" s="4"/>
      <c r="DD793" s="4"/>
      <c r="DE793" s="4"/>
      <c r="DF793" s="4"/>
      <c r="DG793" s="4"/>
      <c r="DH793" s="4"/>
      <c r="DI793" s="4"/>
      <c r="DJ793" s="4"/>
      <c r="DK793" s="4"/>
      <c r="DL793" s="4"/>
      <c r="DM793" s="4"/>
      <c r="DN793" s="4"/>
      <c r="DO793" s="4"/>
      <c r="DP793" s="4"/>
      <c r="DQ793" s="4"/>
      <c r="DR793" s="4"/>
      <c r="DS793" s="4"/>
      <c r="DT793" s="4"/>
      <c r="DU793" s="4"/>
      <c r="DV793" s="4"/>
      <c r="DW793" s="4"/>
      <c r="DX793" s="4"/>
      <c r="DY793" s="4"/>
      <c r="DZ793" s="4"/>
      <c r="EA793" s="4"/>
      <c r="EB793" s="4"/>
      <c r="EC793" s="4"/>
      <c r="ED793" s="4"/>
      <c r="EE793" s="4"/>
      <c r="EF793" s="4"/>
      <c r="EG793" s="4"/>
      <c r="EH793" s="4"/>
      <c r="EI793" s="4"/>
      <c r="EJ793" s="4"/>
      <c r="EK793" s="4"/>
      <c r="EL793" s="4"/>
      <c r="EM793" s="4"/>
      <c r="EN793" s="4"/>
      <c r="EO793" s="4"/>
      <c r="EP793" s="4"/>
      <c r="EQ793" s="4"/>
      <c r="ER793" s="4"/>
      <c r="ES793" s="4"/>
      <c r="ET793" s="4"/>
      <c r="EU793" s="4"/>
      <c r="EV793" s="4"/>
      <c r="EW793" s="4"/>
      <c r="EX793" s="4"/>
      <c r="EY793" s="4"/>
      <c r="EZ793" s="4"/>
      <c r="FA793" s="4"/>
      <c r="FB793" s="4"/>
      <c r="FC793" s="4"/>
    </row>
  </sheetData>
  <sheetProtection algorithmName="SHA-512" hashValue="rA9Gt8fk+IGNZjjRmzwFJ40V3caRqrX4S16VplEASlCqnqgJRZs21F2gH4iZbPwaFYSo8DvowpUSZlzhOku2aw==" saltValue="TFJPQ3ySQmCu2lslEaPG7Q==" spinCount="100000" sheet="1" objects="1" scenarios="1" autoFilter="0"/>
  <sortState xmlns:xlrd2="http://schemas.microsoft.com/office/spreadsheetml/2017/richdata2" ref="B152:N788">
    <sortCondition ref="E152:E788"/>
  </sortState>
  <mergeCells count="1">
    <mergeCell ref="A1:N1"/>
  </mergeCells>
  <phoneticPr fontId="10" type="noConversion"/>
  <pageMargins left="0.23622047244094491" right="0.23622047244094491" top="0.74803149606299213" bottom="0.74803149606299213" header="0.31496062992125984" footer="0.31496062992125984"/>
  <pageSetup paperSize="8" scale="50" fitToWidth="2" fitToHeight="0" orientation="landscape" r:id="rId1"/>
  <headerFooter alignWithMargins="0">
    <oddFooter>&amp;L&amp;P&amp;Cparaaf Inschrijver&amp;R&amp;D</oddFooter>
  </headerFooter>
  <customProperties>
    <customPr name="EpmWorksheetKeyString_GUID" r:id="rId2"/>
  </customProperties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B3260-B9B4-41CD-9387-4D3F820AEB73}">
  <sheetPr codeName="Blad15">
    <tabColor theme="0" tint="-0.14999847407452621"/>
    <pageSetUpPr fitToPage="1"/>
  </sheetPr>
  <dimension ref="A1:M70"/>
  <sheetViews>
    <sheetView showGridLines="0" view="pageBreakPreview" zoomScale="91" zoomScaleNormal="100" zoomScaleSheetLayoutView="91" workbookViewId="0">
      <selection activeCell="D8" sqref="D8"/>
    </sheetView>
  </sheetViews>
  <sheetFormatPr defaultColWidth="9.109375" defaultRowHeight="15" customHeight="1"/>
  <cols>
    <col min="1" max="1" width="9.6640625" style="4" customWidth="1"/>
    <col min="2" max="2" width="56.33203125" style="4" customWidth="1"/>
    <col min="3" max="3" width="14.88671875" style="6" customWidth="1"/>
    <col min="4" max="4" width="62" style="4" customWidth="1"/>
    <col min="5" max="5" width="17.6640625" style="4" bestFit="1" customWidth="1"/>
    <col min="6" max="6" width="17.6640625" style="45" bestFit="1" customWidth="1"/>
    <col min="7" max="7" width="17.6640625" style="4" bestFit="1" customWidth="1"/>
    <col min="8" max="8" width="18" style="4" bestFit="1" customWidth="1"/>
    <col min="9" max="9" width="19" style="4" customWidth="1"/>
    <col min="10" max="10" width="6.44140625" style="4" customWidth="1"/>
    <col min="11" max="11" width="9.109375" style="4"/>
    <col min="12" max="12" width="35.6640625" style="4" customWidth="1"/>
    <col min="13" max="13" width="15.88671875" style="4" customWidth="1"/>
    <col min="14" max="16384" width="9.109375" style="4"/>
  </cols>
  <sheetData>
    <row r="1" spans="1:13" s="3" customFormat="1" ht="26.25" customHeight="1">
      <c r="A1" s="165" t="s">
        <v>46</v>
      </c>
      <c r="B1" s="165"/>
      <c r="C1" s="165"/>
      <c r="D1" s="165"/>
      <c r="E1" s="165"/>
      <c r="F1" s="165"/>
      <c r="G1" s="165"/>
      <c r="H1" s="165"/>
    </row>
    <row r="2" spans="1:13" s="3" customFormat="1" ht="15" customHeight="1">
      <c r="A2" s="166" t="s">
        <v>97</v>
      </c>
      <c r="B2" s="167"/>
      <c r="C2" s="167"/>
      <c r="D2" s="167"/>
      <c r="E2" s="167"/>
      <c r="F2" s="167"/>
      <c r="G2" s="167"/>
      <c r="H2" s="167"/>
    </row>
    <row r="3" spans="1:13" ht="15" customHeight="1">
      <c r="B3" s="6"/>
      <c r="C3" s="4"/>
      <c r="D3" s="128"/>
      <c r="E3" s="129"/>
    </row>
    <row r="4" spans="1:13" ht="15" customHeight="1">
      <c r="A4" s="4" t="s">
        <v>50</v>
      </c>
      <c r="B4" s="46"/>
      <c r="C4" s="46"/>
      <c r="D4" s="46"/>
      <c r="E4" s="46"/>
      <c r="F4" s="130"/>
      <c r="G4" s="131"/>
    </row>
    <row r="5" spans="1:13" ht="15" customHeight="1">
      <c r="A5" s="4" t="s">
        <v>67</v>
      </c>
      <c r="B5" s="46"/>
      <c r="C5" s="46"/>
      <c r="D5" s="46"/>
      <c r="E5" s="46"/>
      <c r="F5" s="130"/>
      <c r="G5" s="131"/>
    </row>
    <row r="6" spans="1:13" ht="15" customHeight="1">
      <c r="A6" s="4" t="s">
        <v>63</v>
      </c>
      <c r="B6" s="132"/>
      <c r="C6" s="133"/>
      <c r="D6" s="133"/>
      <c r="E6" s="133"/>
      <c r="F6" s="134"/>
    </row>
    <row r="7" spans="1:13" ht="15" customHeight="1">
      <c r="B7" s="132"/>
      <c r="C7" s="132"/>
      <c r="D7" s="135"/>
      <c r="E7" s="168"/>
      <c r="F7" s="168"/>
      <c r="G7" s="168"/>
      <c r="H7" s="168"/>
      <c r="I7" s="168"/>
      <c r="M7" s="48"/>
    </row>
    <row r="8" spans="1:13" s="5" customFormat="1" ht="26.25" customHeight="1">
      <c r="A8" s="136" t="s">
        <v>53</v>
      </c>
      <c r="B8" s="137" t="s">
        <v>36</v>
      </c>
      <c r="C8" s="138" t="s">
        <v>35</v>
      </c>
      <c r="D8" s="136" t="s">
        <v>91</v>
      </c>
      <c r="H8" s="139"/>
    </row>
    <row r="9" spans="1:13" ht="15" customHeight="1">
      <c r="A9" s="140">
        <v>1</v>
      </c>
      <c r="B9" s="141" t="s">
        <v>41</v>
      </c>
      <c r="C9" s="157">
        <v>0</v>
      </c>
      <c r="D9" s="142" t="s">
        <v>37</v>
      </c>
      <c r="F9" s="4"/>
      <c r="H9" s="48"/>
    </row>
    <row r="10" spans="1:13" ht="15" customHeight="1">
      <c r="A10" s="140">
        <v>2</v>
      </c>
      <c r="B10" s="141" t="s">
        <v>71</v>
      </c>
      <c r="C10" s="157">
        <v>0</v>
      </c>
      <c r="D10" s="142" t="s">
        <v>37</v>
      </c>
      <c r="F10" s="4"/>
      <c r="H10" s="143"/>
    </row>
    <row r="11" spans="1:13" ht="15" customHeight="1">
      <c r="A11" s="140">
        <v>3</v>
      </c>
      <c r="B11" s="141" t="s">
        <v>42</v>
      </c>
      <c r="C11" s="157">
        <v>0</v>
      </c>
      <c r="D11" s="142" t="s">
        <v>38</v>
      </c>
      <c r="F11" s="4"/>
      <c r="H11" s="144"/>
    </row>
    <row r="12" spans="1:13" ht="15" customHeight="1">
      <c r="A12" s="140">
        <v>4</v>
      </c>
      <c r="B12" s="141" t="s">
        <v>72</v>
      </c>
      <c r="C12" s="157">
        <v>0</v>
      </c>
      <c r="D12" s="142" t="s">
        <v>37</v>
      </c>
      <c r="F12" s="4"/>
    </row>
    <row r="13" spans="1:13" ht="15" customHeight="1">
      <c r="A13" s="140">
        <v>5</v>
      </c>
      <c r="B13" s="141" t="s">
        <v>73</v>
      </c>
      <c r="C13" s="157">
        <v>0</v>
      </c>
      <c r="D13" s="142" t="s">
        <v>37</v>
      </c>
      <c r="F13" s="4"/>
    </row>
    <row r="14" spans="1:13" ht="15" customHeight="1">
      <c r="A14" s="140">
        <v>6</v>
      </c>
      <c r="B14" s="141" t="s">
        <v>43</v>
      </c>
      <c r="C14" s="157">
        <v>0</v>
      </c>
      <c r="D14" s="142" t="s">
        <v>37</v>
      </c>
      <c r="F14" s="4"/>
    </row>
    <row r="15" spans="1:13" ht="15" customHeight="1">
      <c r="A15" s="140">
        <v>7</v>
      </c>
      <c r="B15" s="141" t="s">
        <v>94</v>
      </c>
      <c r="C15" s="157">
        <v>0</v>
      </c>
      <c r="D15" s="142" t="s">
        <v>37</v>
      </c>
      <c r="F15" s="4"/>
    </row>
    <row r="16" spans="1:13" ht="15" customHeight="1">
      <c r="A16" s="140">
        <v>8</v>
      </c>
      <c r="B16" s="142" t="s">
        <v>45</v>
      </c>
      <c r="C16" s="157">
        <v>0</v>
      </c>
      <c r="D16" s="142" t="s">
        <v>37</v>
      </c>
      <c r="F16" s="4"/>
    </row>
    <row r="17" spans="1:13" ht="15" customHeight="1">
      <c r="A17" s="140">
        <v>9</v>
      </c>
      <c r="B17" s="145" t="s">
        <v>51</v>
      </c>
      <c r="C17" s="157">
        <v>0</v>
      </c>
      <c r="D17" s="142" t="s">
        <v>37</v>
      </c>
      <c r="F17" s="4"/>
    </row>
    <row r="18" spans="1:13" ht="15" customHeight="1">
      <c r="A18" s="140">
        <v>10</v>
      </c>
      <c r="B18" s="145" t="s">
        <v>116</v>
      </c>
      <c r="C18" s="157">
        <v>0</v>
      </c>
      <c r="D18" s="142" t="s">
        <v>37</v>
      </c>
      <c r="F18" s="4"/>
    </row>
    <row r="19" spans="1:13" ht="15" customHeight="1">
      <c r="B19" s="6"/>
      <c r="E19" s="146"/>
      <c r="F19" s="49"/>
      <c r="G19" s="146"/>
      <c r="H19" s="146"/>
    </row>
    <row r="20" spans="1:13" s="32" customFormat="1" ht="26.25" customHeight="1">
      <c r="A20" s="136" t="s">
        <v>52</v>
      </c>
      <c r="B20" s="137" t="s">
        <v>33</v>
      </c>
      <c r="C20" s="138" t="s">
        <v>53</v>
      </c>
      <c r="D20" s="136" t="s">
        <v>68</v>
      </c>
      <c r="E20" s="136" t="s">
        <v>39</v>
      </c>
      <c r="F20" s="136" t="s">
        <v>40</v>
      </c>
      <c r="G20" s="136" t="s">
        <v>44</v>
      </c>
      <c r="H20" s="136" t="s">
        <v>34</v>
      </c>
      <c r="I20" s="136" t="s">
        <v>75</v>
      </c>
    </row>
    <row r="21" spans="1:13" ht="14.25" customHeight="1">
      <c r="A21" s="140">
        <v>1</v>
      </c>
      <c r="B21" s="142" t="str">
        <f>VLOOKUP(OverzichtVloer20[[#This Row],[Code Locatie]],Locaties[],2,0)</f>
        <v>'t Bureau van Oranje</v>
      </c>
      <c r="C21" s="140">
        <v>9</v>
      </c>
      <c r="D21" s="147" t="str">
        <f>IF(Vloeronderhoud!$C21&gt;0,VLOOKUP(Vloeronderhoud!$C21,$A$8:$B$18,2,FALSE),"")</f>
        <v>Machinaal schrobben en droogzuigen</v>
      </c>
      <c r="E21" s="148" t="s">
        <v>19</v>
      </c>
      <c r="F21" s="149">
        <f>SUMIFS('Ruimtestaat'!$M:$M,'Ruimtestaat'!K:K,Vloeronderhoud!E21,'Ruimtestaat'!A:A,Vloeronderhoud!A21)</f>
        <v>379.2</v>
      </c>
      <c r="G21" s="46">
        <v>1</v>
      </c>
      <c r="H21" s="150">
        <f>VLOOKUP(OverzichtVloer20[[#This Row],[Code Taak]],InvulVloer19[],3,3)*F21*G21</f>
        <v>0</v>
      </c>
      <c r="I21" s="151">
        <f>OverzichtVloer20[[#This Row],[Kosten/jaar excl. BTW]]*1.21</f>
        <v>0</v>
      </c>
      <c r="M21" s="48"/>
    </row>
    <row r="22" spans="1:13" ht="14.25" customHeight="1">
      <c r="A22" s="140">
        <v>2</v>
      </c>
      <c r="B22" s="142" t="str">
        <f>VLOOKUP(OverzichtVloer20[[#This Row],[Code Locatie]],Locaties[],2,0)</f>
        <v>Gilde Vakcollege</v>
      </c>
      <c r="C22" s="140">
        <v>7</v>
      </c>
      <c r="D22" s="147" t="str">
        <f>IF(Vloeronderhoud!$C22&gt;0,VLOOKUP(Vloeronderhoud!$C22,$A$8:$B$18,2,FALSE),"")</f>
        <v>Olieen houten vloeren</v>
      </c>
      <c r="E22" s="148" t="s">
        <v>92</v>
      </c>
      <c r="F22" s="149">
        <f>SUMIFS('Ruimtestaat'!$M:$M,'Ruimtestaat'!K:K,Vloeronderhoud!E22,'Ruimtestaat'!A:A,Vloeronderhoud!A22)</f>
        <v>200</v>
      </c>
      <c r="G22" s="46">
        <v>1</v>
      </c>
      <c r="H22" s="150">
        <f>VLOOKUP(OverzichtVloer20[[#This Row],[Code Taak]],InvulVloer19[],3,3)*F22*G22</f>
        <v>0</v>
      </c>
      <c r="I22" s="151">
        <f>OverzichtVloer20[[#This Row],[Kosten/jaar excl. BTW]]*1.21</f>
        <v>0</v>
      </c>
      <c r="M22" s="48"/>
    </row>
    <row r="23" spans="1:13" ht="14.25" customHeight="1">
      <c r="A23" s="140">
        <v>2</v>
      </c>
      <c r="B23" s="142" t="str">
        <f>VLOOKUP(OverzichtVloer20[[#This Row],[Code Locatie]],Locaties[],2,0)</f>
        <v>Gilde Vakcollege</v>
      </c>
      <c r="C23" s="140">
        <v>9</v>
      </c>
      <c r="D23" s="147" t="str">
        <f>IF(Vloeronderhoud!$C23&gt;0,VLOOKUP(Vloeronderhoud!$C23,$A$8:$B$18,2,FALSE),"")</f>
        <v>Machinaal schrobben en droogzuigen</v>
      </c>
      <c r="E23" s="148" t="s">
        <v>19</v>
      </c>
      <c r="F23" s="149">
        <f>SUMIFS('Ruimtestaat'!$M:$M,'Ruimtestaat'!K:K,Vloeronderhoud!E23,'Ruimtestaat'!A:A,Vloeronderhoud!A23)</f>
        <v>10137.68</v>
      </c>
      <c r="G23" s="46">
        <v>1</v>
      </c>
      <c r="H23" s="150">
        <f>VLOOKUP(OverzichtVloer20[[#This Row],[Code Taak]],InvulVloer19[],3,3)*F23*G23</f>
        <v>0</v>
      </c>
      <c r="I23" s="151">
        <f>OverzichtVloer20[[#This Row],[Kosten/jaar excl. BTW]]*1.21</f>
        <v>0</v>
      </c>
      <c r="M23" s="48"/>
    </row>
    <row r="24" spans="1:13" ht="14.25" customHeight="1">
      <c r="A24" s="140">
        <v>3</v>
      </c>
      <c r="B24" s="142" t="str">
        <f>VLOOKUP(OverzichtVloer20[[#This Row],[Code Locatie]],Locaties[],2,0)</f>
        <v xml:space="preserve">Lyceum Oudehoven </v>
      </c>
      <c r="C24" s="140">
        <v>1</v>
      </c>
      <c r="D24" s="147" t="str">
        <f>IF(Vloeronderhoud!$C24&gt;0,VLOOKUP(Vloeronderhoud!$C24,$A$8:$B$18,2,FALSE),"")</f>
        <v>Sprayen/opblokken</v>
      </c>
      <c r="E24" s="148" t="s">
        <v>18</v>
      </c>
      <c r="F24" s="149">
        <f>SUMIFS('Ruimtestaat'!$M:$M,'Ruimtestaat'!K:K,Vloeronderhoud!E24,'Ruimtestaat'!A:A,Vloeronderhoud!A24)</f>
        <v>2611</v>
      </c>
      <c r="G24" s="46">
        <v>1</v>
      </c>
      <c r="H24" s="150">
        <f>VLOOKUP(OverzichtVloer20[[#This Row],[Code Taak]],InvulVloer19[],3,3)*F24*G24</f>
        <v>0</v>
      </c>
      <c r="I24" s="151">
        <f>OverzichtVloer20[[#This Row],[Kosten/jaar excl. BTW]]*1.21</f>
        <v>0</v>
      </c>
      <c r="M24" s="48"/>
    </row>
    <row r="25" spans="1:13" ht="14.25" customHeight="1">
      <c r="A25" s="140">
        <v>3</v>
      </c>
      <c r="B25" s="142" t="str">
        <f>VLOOKUP(OverzichtVloer20[[#This Row],[Code Locatie]],Locaties[],2,0)</f>
        <v xml:space="preserve">Lyceum Oudehoven </v>
      </c>
      <c r="C25" s="140">
        <v>2</v>
      </c>
      <c r="D25" s="147" t="str">
        <f>IF(Vloeronderhoud!$C25&gt;0,VLOOKUP(Vloeronderhoud!$C25,$A$8:$B$18,2,FALSE),"")</f>
        <v>Topstrippen en conserveren</v>
      </c>
      <c r="E25" s="148" t="s">
        <v>18</v>
      </c>
      <c r="F25" s="149">
        <f>SUMIFS('Ruimtestaat'!$M:$M,'Ruimtestaat'!K:K,Vloeronderhoud!E25,'Ruimtestaat'!A:A,Vloeronderhoud!A25)</f>
        <v>2611</v>
      </c>
      <c r="G25" s="46">
        <v>1</v>
      </c>
      <c r="H25" s="150">
        <f>VLOOKUP(OverzichtVloer20[[#This Row],[Code Taak]],InvulVloer19[],3,3)*F25*G25</f>
        <v>0</v>
      </c>
      <c r="I25" s="151">
        <f>OverzichtVloer20[[#This Row],[Kosten/jaar excl. BTW]]*1.21</f>
        <v>0</v>
      </c>
      <c r="M25" s="48"/>
    </row>
    <row r="26" spans="1:13" ht="14.25" customHeight="1">
      <c r="A26" s="140">
        <v>3</v>
      </c>
      <c r="B26" s="142" t="str">
        <f>VLOOKUP(OverzichtVloer20[[#This Row],[Code Locatie]],Locaties[],2,0)</f>
        <v xml:space="preserve">Lyceum Oudehoven </v>
      </c>
      <c r="C26" s="140">
        <v>3</v>
      </c>
      <c r="D26" s="147" t="str">
        <f>IF(Vloeronderhoud!$C26&gt;0,VLOOKUP(Vloeronderhoud!$C26,$A$8:$B$18,2,FALSE),"")</f>
        <v>Diepstrippen, sealen en conserveren</v>
      </c>
      <c r="E26" s="148" t="s">
        <v>18</v>
      </c>
      <c r="F26" s="149">
        <f>SUMIFS('Ruimtestaat'!$M:$M,'Ruimtestaat'!K:K,Vloeronderhoud!E26,'Ruimtestaat'!A:A,Vloeronderhoud!A26)</f>
        <v>2611</v>
      </c>
      <c r="G26" s="46">
        <v>0.25</v>
      </c>
      <c r="H26" s="150">
        <f>VLOOKUP(OverzichtVloer20[[#This Row],[Code Taak]],InvulVloer19[],3,3)*F26*G26</f>
        <v>0</v>
      </c>
      <c r="I26" s="151">
        <f>OverzichtVloer20[[#This Row],[Kosten/jaar excl. BTW]]*1.21</f>
        <v>0</v>
      </c>
      <c r="M26" s="48"/>
    </row>
    <row r="27" spans="1:13" ht="14.25" customHeight="1">
      <c r="A27" s="140">
        <v>3</v>
      </c>
      <c r="B27" s="142" t="str">
        <f>VLOOKUP(OverzichtVloer20[[#This Row],[Code Locatie]],Locaties[],2,0)</f>
        <v xml:space="preserve">Lyceum Oudehoven </v>
      </c>
      <c r="C27" s="140">
        <v>4</v>
      </c>
      <c r="D27" s="147" t="str">
        <f>IF(Vloeronderhoud!$C27&gt;0,VLOOKUP(Vloeronderhoud!$C27,$A$8:$B$18,2,FALSE),"")</f>
        <v>Tapijtreinigen, sproei-extractiemethode</v>
      </c>
      <c r="E27" s="148" t="s">
        <v>17</v>
      </c>
      <c r="F27" s="149">
        <f>SUMIFS('Ruimtestaat'!$M:$M,'Ruimtestaat'!K:K,Vloeronderhoud!E27,'Ruimtestaat'!A:A,Vloeronderhoud!A27)</f>
        <v>229</v>
      </c>
      <c r="G27" s="46">
        <v>1</v>
      </c>
      <c r="H27" s="150">
        <f>VLOOKUP(OverzichtVloer20[[#This Row],[Code Taak]],InvulVloer19[],3,3)*F27*G27</f>
        <v>0</v>
      </c>
      <c r="I27" s="151">
        <f>OverzichtVloer20[[#This Row],[Kosten/jaar excl. BTW]]*1.21</f>
        <v>0</v>
      </c>
      <c r="M27" s="48"/>
    </row>
    <row r="28" spans="1:13" ht="14.25" customHeight="1">
      <c r="A28" s="140">
        <v>3</v>
      </c>
      <c r="B28" s="142" t="str">
        <f>VLOOKUP(OverzichtVloer20[[#This Row],[Code Locatie]],Locaties[],2,0)</f>
        <v xml:space="preserve">Lyceum Oudehoven </v>
      </c>
      <c r="C28" s="140">
        <v>7</v>
      </c>
      <c r="D28" s="147" t="str">
        <f>IF(Vloeronderhoud!$C28&gt;0,VLOOKUP(Vloeronderhoud!$C28,$A$8:$B$18,2,FALSE),"")</f>
        <v>Olieen houten vloeren</v>
      </c>
      <c r="E28" s="148" t="s">
        <v>92</v>
      </c>
      <c r="F28" s="149">
        <f>SUMIFS('Ruimtestaat'!$M:$M,'Ruimtestaat'!K:K,Vloeronderhoud!E28,'Ruimtestaat'!A:A,Vloeronderhoud!A28)</f>
        <v>30</v>
      </c>
      <c r="G28" s="46">
        <v>1</v>
      </c>
      <c r="H28" s="150">
        <f>VLOOKUP(OverzichtVloer20[[#This Row],[Code Taak]],InvulVloer19[],3,3)*F28*G28</f>
        <v>0</v>
      </c>
      <c r="I28" s="151">
        <f>OverzichtVloer20[[#This Row],[Kosten/jaar excl. BTW]]*1.21</f>
        <v>0</v>
      </c>
      <c r="M28" s="48"/>
    </row>
    <row r="29" spans="1:13" ht="14.25" customHeight="1">
      <c r="A29" s="140">
        <v>3</v>
      </c>
      <c r="B29" s="142" t="str">
        <f>VLOOKUP(OverzichtVloer20[[#This Row],[Code Locatie]],Locaties[],2,0)</f>
        <v xml:space="preserve">Lyceum Oudehoven </v>
      </c>
      <c r="C29" s="140">
        <v>9</v>
      </c>
      <c r="D29" s="147" t="str">
        <f>IF(Vloeronderhoud!$C29&gt;0,VLOOKUP(Vloeronderhoud!$C29,$A$8:$B$18,2,FALSE),"")</f>
        <v>Machinaal schrobben en droogzuigen</v>
      </c>
      <c r="E29" s="148" t="s">
        <v>19</v>
      </c>
      <c r="F29" s="149">
        <f>SUMIFS('Ruimtestaat'!$M:$M,'Ruimtestaat'!K:K,Vloeronderhoud!E29,'Ruimtestaat'!A:A,Vloeronderhoud!A29)</f>
        <v>283.2</v>
      </c>
      <c r="G29" s="46">
        <v>1</v>
      </c>
      <c r="H29" s="150">
        <f>VLOOKUP(OverzichtVloer20[[#This Row],[Code Taak]],InvulVloer19[],3,3)*F29*G29</f>
        <v>0</v>
      </c>
      <c r="I29" s="151">
        <f>OverzichtVloer20[[#This Row],[Kosten/jaar excl. BTW]]*1.21</f>
        <v>0</v>
      </c>
      <c r="M29" s="48"/>
    </row>
    <row r="30" spans="1:13" ht="14.25" customHeight="1">
      <c r="A30" s="140">
        <v>3</v>
      </c>
      <c r="B30" s="142" t="str">
        <f>VLOOKUP(OverzichtVloer20[[#This Row],[Code Locatie]],Locaties[],2,0)</f>
        <v xml:space="preserve">Lyceum Oudehoven </v>
      </c>
      <c r="C30" s="140">
        <v>9</v>
      </c>
      <c r="D30" s="147" t="str">
        <f>IF(Vloeronderhoud!$C30&gt;0,VLOOKUP(Vloeronderhoud!$C30,$A$8:$B$18,2,FALSE),"")</f>
        <v>Machinaal schrobben en droogzuigen</v>
      </c>
      <c r="E30" s="148" t="s">
        <v>20</v>
      </c>
      <c r="F30" s="149">
        <f>SUMIFS('Ruimtestaat'!$M:$M,'Ruimtestaat'!K:K,Vloeronderhoud!E30,'Ruimtestaat'!A:A,Vloeronderhoud!A30)</f>
        <v>614</v>
      </c>
      <c r="G30" s="46">
        <v>1</v>
      </c>
      <c r="H30" s="150">
        <f>VLOOKUP(OverzichtVloer20[[#This Row],[Code Taak]],InvulVloer19[],3,3)*F30*G30</f>
        <v>0</v>
      </c>
      <c r="I30" s="151">
        <f>OverzichtVloer20[[#This Row],[Kosten/jaar excl. BTW]]*1.21</f>
        <v>0</v>
      </c>
      <c r="M30" s="48"/>
    </row>
    <row r="31" spans="1:13" ht="14.25" customHeight="1">
      <c r="A31" s="140">
        <v>4</v>
      </c>
      <c r="B31" s="142" t="str">
        <f>VLOOKUP(OverzichtVloer20[[#This Row],[Code Locatie]],Locaties[],2,0)</f>
        <v>Uilenhof</v>
      </c>
      <c r="C31" s="140">
        <v>1</v>
      </c>
      <c r="D31" s="147" t="str">
        <f>IF(Vloeronderhoud!$C31&gt;0,VLOOKUP(Vloeronderhoud!$C31,$A$8:$B$18,2,FALSE),"")</f>
        <v>Sprayen/opblokken</v>
      </c>
      <c r="E31" s="148" t="s">
        <v>18</v>
      </c>
      <c r="F31" s="149">
        <f>SUMIFS('Ruimtestaat'!$M:$M,'Ruimtestaat'!K:K,Vloeronderhoud!E31,'Ruimtestaat'!A:A,Vloeronderhoud!A31)</f>
        <v>2255.7000000000003</v>
      </c>
      <c r="G31" s="46">
        <v>1</v>
      </c>
      <c r="H31" s="150">
        <f>VLOOKUP(OverzichtVloer20[[#This Row],[Code Taak]],InvulVloer19[],3,3)*F31*G31</f>
        <v>0</v>
      </c>
      <c r="I31" s="151">
        <f>OverzichtVloer20[[#This Row],[Kosten/jaar excl. BTW]]*1.21</f>
        <v>0</v>
      </c>
      <c r="M31" s="48"/>
    </row>
    <row r="32" spans="1:13" ht="14.25" customHeight="1">
      <c r="A32" s="140">
        <v>4</v>
      </c>
      <c r="B32" s="142" t="str">
        <f>VLOOKUP(OverzichtVloer20[[#This Row],[Code Locatie]],Locaties[],2,0)</f>
        <v>Uilenhof</v>
      </c>
      <c r="C32" s="140">
        <v>2</v>
      </c>
      <c r="D32" s="147" t="str">
        <f>IF(Vloeronderhoud!$C32&gt;0,VLOOKUP(Vloeronderhoud!$C32,$A$8:$B$18,2,FALSE),"")</f>
        <v>Topstrippen en conserveren</v>
      </c>
      <c r="E32" s="148" t="s">
        <v>18</v>
      </c>
      <c r="F32" s="149">
        <f>SUMIFS('Ruimtestaat'!$M:$M,'Ruimtestaat'!K:K,Vloeronderhoud!E32,'Ruimtestaat'!A:A,Vloeronderhoud!A32)</f>
        <v>2255.7000000000003</v>
      </c>
      <c r="G32" s="46">
        <v>1</v>
      </c>
      <c r="H32" s="150">
        <f>VLOOKUP(OverzichtVloer20[[#This Row],[Code Taak]],InvulVloer19[],3,3)*F32*G32</f>
        <v>0</v>
      </c>
      <c r="I32" s="151">
        <f>OverzichtVloer20[[#This Row],[Kosten/jaar excl. BTW]]*1.21</f>
        <v>0</v>
      </c>
      <c r="M32" s="48"/>
    </row>
    <row r="33" spans="1:13" ht="14.25" customHeight="1">
      <c r="A33" s="140">
        <v>4</v>
      </c>
      <c r="B33" s="142" t="str">
        <f>VLOOKUP(OverzichtVloer20[[#This Row],[Code Locatie]],Locaties[],2,0)</f>
        <v>Uilenhof</v>
      </c>
      <c r="C33" s="140">
        <v>3</v>
      </c>
      <c r="D33" s="147" t="str">
        <f>IF(Vloeronderhoud!$C33&gt;0,VLOOKUP(Vloeronderhoud!$C33,$A$8:$B$18,2,FALSE),"")</f>
        <v>Diepstrippen, sealen en conserveren</v>
      </c>
      <c r="E33" s="148" t="s">
        <v>18</v>
      </c>
      <c r="F33" s="149">
        <f>SUMIFS('Ruimtestaat'!$M:$M,'Ruimtestaat'!K:K,Vloeronderhoud!E33,'Ruimtestaat'!A:A,Vloeronderhoud!A33)</f>
        <v>2255.7000000000003</v>
      </c>
      <c r="G33" s="46">
        <v>0.25</v>
      </c>
      <c r="H33" s="150">
        <f>VLOOKUP(OverzichtVloer20[[#This Row],[Code Taak]],InvulVloer19[],3,3)*F33*G33</f>
        <v>0</v>
      </c>
      <c r="I33" s="151">
        <f>OverzichtVloer20[[#This Row],[Kosten/jaar excl. BTW]]*1.21</f>
        <v>0</v>
      </c>
      <c r="M33" s="48"/>
    </row>
    <row r="34" spans="1:13" ht="14.25" customHeight="1">
      <c r="A34" s="140">
        <v>4</v>
      </c>
      <c r="B34" s="142" t="str">
        <f>VLOOKUP(OverzichtVloer20[[#This Row],[Code Locatie]],Locaties[],2,0)</f>
        <v>Uilenhof</v>
      </c>
      <c r="C34" s="140">
        <v>4</v>
      </c>
      <c r="D34" s="147" t="str">
        <f>IF(Vloeronderhoud!$C34&gt;0,VLOOKUP(Vloeronderhoud!$C34,$A$8:$B$18,2,FALSE),"")</f>
        <v>Tapijtreinigen, sproei-extractiemethode</v>
      </c>
      <c r="E34" s="148" t="s">
        <v>17</v>
      </c>
      <c r="F34" s="149">
        <f>SUMIFS('Ruimtestaat'!$M:$M,'Ruimtestaat'!K:K,Vloeronderhoud!E34,'Ruimtestaat'!A:A,Vloeronderhoud!A34)</f>
        <v>117.2</v>
      </c>
      <c r="G34" s="46">
        <v>1</v>
      </c>
      <c r="H34" s="150">
        <f>VLOOKUP(OverzichtVloer20[[#This Row],[Code Taak]],InvulVloer19[],3,3)*F34*G34</f>
        <v>0</v>
      </c>
      <c r="I34" s="151">
        <f>OverzichtVloer20[[#This Row],[Kosten/jaar excl. BTW]]*1.21</f>
        <v>0</v>
      </c>
      <c r="M34" s="48"/>
    </row>
    <row r="35" spans="1:13" ht="14.25" customHeight="1">
      <c r="A35" s="140">
        <v>4</v>
      </c>
      <c r="B35" s="142" t="str">
        <f>VLOOKUP(OverzichtVloer20[[#This Row],[Code Locatie]],Locaties[],2,0)</f>
        <v>Uilenhof</v>
      </c>
      <c r="C35" s="140">
        <v>9</v>
      </c>
      <c r="D35" s="147" t="str">
        <f>IF(Vloeronderhoud!$C35&gt;0,VLOOKUP(Vloeronderhoud!$C35,$A$8:$B$18,2,FALSE),"")</f>
        <v>Machinaal schrobben en droogzuigen</v>
      </c>
      <c r="E35" s="148" t="s">
        <v>19</v>
      </c>
      <c r="F35" s="149">
        <f>SUMIFS('Ruimtestaat'!$M:$M,'Ruimtestaat'!K:K,Vloeronderhoud!E35,'Ruimtestaat'!A:A,Vloeronderhoud!A35)</f>
        <v>729.3</v>
      </c>
      <c r="G35" s="46">
        <v>1</v>
      </c>
      <c r="H35" s="150">
        <f>VLOOKUP(OverzichtVloer20[[#This Row],[Code Taak]],InvulVloer19[],3,3)*F35*G35</f>
        <v>0</v>
      </c>
      <c r="I35" s="151">
        <f>OverzichtVloer20[[#This Row],[Kosten/jaar excl. BTW]]*1.21</f>
        <v>0</v>
      </c>
      <c r="M35" s="48"/>
    </row>
    <row r="36" spans="1:13" ht="14.25" customHeight="1">
      <c r="A36" s="140">
        <v>4</v>
      </c>
      <c r="B36" s="142" t="str">
        <f>VLOOKUP(OverzichtVloer20[[#This Row],[Code Locatie]],Locaties[],2,0)</f>
        <v>Uilenhof</v>
      </c>
      <c r="C36" s="140">
        <v>9</v>
      </c>
      <c r="D36" s="147" t="str">
        <f>IF(Vloeronderhoud!$C36&gt;0,VLOOKUP(Vloeronderhoud!$C36,$A$8:$B$18,2,FALSE),"")</f>
        <v>Machinaal schrobben en droogzuigen</v>
      </c>
      <c r="E36" s="148" t="s">
        <v>20</v>
      </c>
      <c r="F36" s="149">
        <f>SUMIFS('Ruimtestaat'!$M:$M,'Ruimtestaat'!K:K,Vloeronderhoud!E36,'Ruimtestaat'!A:A,Vloeronderhoud!A36)</f>
        <v>256.5</v>
      </c>
      <c r="G36" s="46">
        <v>1</v>
      </c>
      <c r="H36" s="150">
        <f>VLOOKUP(OverzichtVloer20[[#This Row],[Code Taak]],InvulVloer19[],3,3)*F36*G36</f>
        <v>0</v>
      </c>
      <c r="I36" s="151">
        <f>OverzichtVloer20[[#This Row],[Kosten/jaar excl. BTW]]*1.21</f>
        <v>0</v>
      </c>
      <c r="M36" s="48"/>
    </row>
    <row r="37" spans="1:13" ht="14.25" customHeight="1">
      <c r="A37" s="140">
        <v>5</v>
      </c>
      <c r="B37" s="142" t="str">
        <f>VLOOKUP(OverzichtVloer20[[#This Row],[Code Locatie]],Locaties[],2,0)</f>
        <v>De Windroos</v>
      </c>
      <c r="C37" s="140">
        <v>1</v>
      </c>
      <c r="D37" s="147" t="str">
        <f>IF(Vloeronderhoud!$C37&gt;0,VLOOKUP(Vloeronderhoud!$C37,$A$8:$B$18,2,FALSE),"")</f>
        <v>Sprayen/opblokken</v>
      </c>
      <c r="E37" s="148" t="s">
        <v>18</v>
      </c>
      <c r="F37" s="149">
        <f>SUMIFS('Ruimtestaat'!$M:$M,'Ruimtestaat'!K:K,Vloeronderhoud!E37,'Ruimtestaat'!A:A,Vloeronderhoud!A37)</f>
        <v>1458.6999999999998</v>
      </c>
      <c r="G37" s="46">
        <v>1</v>
      </c>
      <c r="H37" s="150">
        <f>VLOOKUP(OverzichtVloer20[[#This Row],[Code Taak]],InvulVloer19[],3,3)*F37*G37</f>
        <v>0</v>
      </c>
      <c r="I37" s="151">
        <f>OverzichtVloer20[[#This Row],[Kosten/jaar excl. BTW]]*1.21</f>
        <v>0</v>
      </c>
      <c r="M37" s="48"/>
    </row>
    <row r="38" spans="1:13" ht="14.25" customHeight="1">
      <c r="A38" s="140">
        <v>5</v>
      </c>
      <c r="B38" s="142" t="str">
        <f>VLOOKUP(OverzichtVloer20[[#This Row],[Code Locatie]],Locaties[],2,0)</f>
        <v>De Windroos</v>
      </c>
      <c r="C38" s="140">
        <v>2</v>
      </c>
      <c r="D38" s="147" t="str">
        <f>IF(Vloeronderhoud!$C38&gt;0,VLOOKUP(Vloeronderhoud!$C38,$A$8:$B$18,2,FALSE),"")</f>
        <v>Topstrippen en conserveren</v>
      </c>
      <c r="E38" s="148" t="s">
        <v>18</v>
      </c>
      <c r="F38" s="149">
        <f>SUMIFS('Ruimtestaat'!$M:$M,'Ruimtestaat'!K:K,Vloeronderhoud!E38,'Ruimtestaat'!A:A,Vloeronderhoud!A38)</f>
        <v>1458.6999999999998</v>
      </c>
      <c r="G38" s="46">
        <v>1</v>
      </c>
      <c r="H38" s="150">
        <f>VLOOKUP(OverzichtVloer20[[#This Row],[Code Taak]],InvulVloer19[],3,3)*F38*G38</f>
        <v>0</v>
      </c>
      <c r="I38" s="151">
        <f>OverzichtVloer20[[#This Row],[Kosten/jaar excl. BTW]]*1.21</f>
        <v>0</v>
      </c>
      <c r="M38" s="48"/>
    </row>
    <row r="39" spans="1:13" ht="14.25" customHeight="1">
      <c r="A39" s="140">
        <v>5</v>
      </c>
      <c r="B39" s="142" t="str">
        <f>VLOOKUP(OverzichtVloer20[[#This Row],[Code Locatie]],Locaties[],2,0)</f>
        <v>De Windroos</v>
      </c>
      <c r="C39" s="140">
        <v>3</v>
      </c>
      <c r="D39" s="147" t="str">
        <f>IF(Vloeronderhoud!$C39&gt;0,VLOOKUP(Vloeronderhoud!$C39,$A$8:$B$18,2,FALSE),"")</f>
        <v>Diepstrippen, sealen en conserveren</v>
      </c>
      <c r="E39" s="148" t="s">
        <v>18</v>
      </c>
      <c r="F39" s="149">
        <f>SUMIFS('Ruimtestaat'!$M:$M,'Ruimtestaat'!K:K,Vloeronderhoud!E39,'Ruimtestaat'!A:A,Vloeronderhoud!A39)</f>
        <v>1458.6999999999998</v>
      </c>
      <c r="G39" s="46">
        <v>0.25</v>
      </c>
      <c r="H39" s="150">
        <f>VLOOKUP(OverzichtVloer20[[#This Row],[Code Taak]],InvulVloer19[],3,3)*F39*G39</f>
        <v>0</v>
      </c>
      <c r="I39" s="151">
        <f>OverzichtVloer20[[#This Row],[Kosten/jaar excl. BTW]]*1.21</f>
        <v>0</v>
      </c>
      <c r="M39" s="48"/>
    </row>
    <row r="40" spans="1:13" ht="14.25" customHeight="1">
      <c r="A40" s="140">
        <v>5</v>
      </c>
      <c r="B40" s="142" t="str">
        <f>VLOOKUP(OverzichtVloer20[[#This Row],[Code Locatie]],Locaties[],2,0)</f>
        <v>De Windroos</v>
      </c>
      <c r="C40" s="140">
        <v>4</v>
      </c>
      <c r="D40" s="147" t="str">
        <f>IF(Vloeronderhoud!$C40&gt;0,VLOOKUP(Vloeronderhoud!$C40,$A$8:$B$18,2,FALSE),"")</f>
        <v>Tapijtreinigen, sproei-extractiemethode</v>
      </c>
      <c r="E40" s="148" t="s">
        <v>17</v>
      </c>
      <c r="F40" s="149">
        <f>SUMIFS('Ruimtestaat'!$M:$M,'Ruimtestaat'!K:K,Vloeronderhoud!E40,'Ruimtestaat'!A:A,Vloeronderhoud!A40)</f>
        <v>78.3</v>
      </c>
      <c r="G40" s="46">
        <v>1</v>
      </c>
      <c r="H40" s="150">
        <f>VLOOKUP(OverzichtVloer20[[#This Row],[Code Taak]],InvulVloer19[],3,3)*F40*G40</f>
        <v>0</v>
      </c>
      <c r="I40" s="151">
        <f>OverzichtVloer20[[#This Row],[Kosten/jaar excl. BTW]]*1.21</f>
        <v>0</v>
      </c>
      <c r="M40" s="48"/>
    </row>
    <row r="41" spans="1:13" ht="14.25" customHeight="1">
      <c r="A41" s="140">
        <v>5</v>
      </c>
      <c r="B41" s="142" t="str">
        <f>VLOOKUP(OverzichtVloer20[[#This Row],[Code Locatie]],Locaties[],2,0)</f>
        <v>De Windroos</v>
      </c>
      <c r="C41" s="140">
        <v>9</v>
      </c>
      <c r="D41" s="147" t="str">
        <f>IF(Vloeronderhoud!$C41&gt;0,VLOOKUP(Vloeronderhoud!$C41,$A$8:$B$18,2,FALSE),"")</f>
        <v>Machinaal schrobben en droogzuigen</v>
      </c>
      <c r="E41" s="148" t="s">
        <v>19</v>
      </c>
      <c r="F41" s="149">
        <f>SUMIFS('Ruimtestaat'!$M:$M,'Ruimtestaat'!K:K,Vloeronderhoud!E41,'Ruimtestaat'!A:A,Vloeronderhoud!A41)</f>
        <v>757.49999999999989</v>
      </c>
      <c r="G41" s="46">
        <v>1</v>
      </c>
      <c r="H41" s="150">
        <f>VLOOKUP(OverzichtVloer20[[#This Row],[Code Taak]],InvulVloer19[],3,3)*F41*G41</f>
        <v>0</v>
      </c>
      <c r="I41" s="151">
        <f>OverzichtVloer20[[#This Row],[Kosten/jaar excl. BTW]]*1.21</f>
        <v>0</v>
      </c>
      <c r="M41" s="48"/>
    </row>
    <row r="42" spans="1:13" ht="14.25" customHeight="1">
      <c r="A42" s="140">
        <v>5</v>
      </c>
      <c r="B42" s="142" t="str">
        <f>VLOOKUP(OverzichtVloer20[[#This Row],[Code Locatie]],Locaties[],2,0)</f>
        <v>De Windroos</v>
      </c>
      <c r="C42" s="140">
        <v>9</v>
      </c>
      <c r="D42" s="147" t="str">
        <f>IF(Vloeronderhoud!$C42&gt;0,VLOOKUP(Vloeronderhoud!$C42,$A$8:$B$18,2,FALSE),"")</f>
        <v>Machinaal schrobben en droogzuigen</v>
      </c>
      <c r="E42" s="148" t="s">
        <v>20</v>
      </c>
      <c r="F42" s="149">
        <f>SUMIFS('Ruimtestaat'!$M:$M,'Ruimtestaat'!K:K,Vloeronderhoud!E42,'Ruimtestaat'!A:A,Vloeronderhoud!A42)</f>
        <v>222.49999999999997</v>
      </c>
      <c r="G42" s="46">
        <v>1</v>
      </c>
      <c r="H42" s="150">
        <f>VLOOKUP(OverzichtVloer20[[#This Row],[Code Taak]],InvulVloer19[],3,3)*F42*G42</f>
        <v>0</v>
      </c>
      <c r="I42" s="151">
        <f>OverzichtVloer20[[#This Row],[Kosten/jaar excl. BTW]]*1.21</f>
        <v>0</v>
      </c>
      <c r="M42" s="48"/>
    </row>
    <row r="43" spans="1:13" ht="14.25" customHeight="1">
      <c r="A43" s="140">
        <v>6</v>
      </c>
      <c r="B43" s="142" t="str">
        <f>VLOOKUP(OverzichtVloer20[[#This Row],[Code Locatie]],Locaties[],2,0)</f>
        <v>Schans</v>
      </c>
      <c r="C43" s="140">
        <v>1</v>
      </c>
      <c r="D43" s="147" t="str">
        <f>IF(Vloeronderhoud!$C43&gt;0,VLOOKUP(Vloeronderhoud!$C43,$A$8:$B$18,2,FALSE),"")</f>
        <v>Sprayen/opblokken</v>
      </c>
      <c r="E43" s="148" t="s">
        <v>18</v>
      </c>
      <c r="F43" s="149">
        <f>SUMIFS('Ruimtestaat'!$M:$M,'Ruimtestaat'!K:K,Vloeronderhoud!E43,'Ruimtestaat'!A:A,Vloeronderhoud!A43)</f>
        <v>1702.0000000000005</v>
      </c>
      <c r="G43" s="46">
        <v>1</v>
      </c>
      <c r="H43" s="150">
        <f>VLOOKUP(OverzichtVloer20[[#This Row],[Code Taak]],InvulVloer19[],3,3)*F43*G43</f>
        <v>0</v>
      </c>
      <c r="I43" s="151">
        <f>OverzichtVloer20[[#This Row],[Kosten/jaar excl. BTW]]*1.21</f>
        <v>0</v>
      </c>
      <c r="M43" s="48"/>
    </row>
    <row r="44" spans="1:13" ht="14.25" customHeight="1">
      <c r="A44" s="140">
        <v>6</v>
      </c>
      <c r="B44" s="142" t="str">
        <f>VLOOKUP(OverzichtVloer20[[#This Row],[Code Locatie]],Locaties[],2,0)</f>
        <v>Schans</v>
      </c>
      <c r="C44" s="140">
        <v>2</v>
      </c>
      <c r="D44" s="147" t="str">
        <f>IF(Vloeronderhoud!$C44&gt;0,VLOOKUP(Vloeronderhoud!$C44,$A$8:$B$18,2,FALSE),"")</f>
        <v>Topstrippen en conserveren</v>
      </c>
      <c r="E44" s="148" t="s">
        <v>18</v>
      </c>
      <c r="F44" s="149">
        <f>SUMIFS('Ruimtestaat'!$M:$M,'Ruimtestaat'!K:K,Vloeronderhoud!E44,'Ruimtestaat'!A:A,Vloeronderhoud!A44)</f>
        <v>1702.0000000000005</v>
      </c>
      <c r="G44" s="46">
        <v>1</v>
      </c>
      <c r="H44" s="150">
        <f>VLOOKUP(OverzichtVloer20[[#This Row],[Code Taak]],InvulVloer19[],3,3)*F44*G44</f>
        <v>0</v>
      </c>
      <c r="I44" s="151">
        <f>OverzichtVloer20[[#This Row],[Kosten/jaar excl. BTW]]*1.21</f>
        <v>0</v>
      </c>
      <c r="M44" s="48"/>
    </row>
    <row r="45" spans="1:13" ht="14.25" customHeight="1">
      <c r="A45" s="140">
        <v>6</v>
      </c>
      <c r="B45" s="142" t="str">
        <f>VLOOKUP(OverzichtVloer20[[#This Row],[Code Locatie]],Locaties[],2,0)</f>
        <v>Schans</v>
      </c>
      <c r="C45" s="140">
        <v>3</v>
      </c>
      <c r="D45" s="147" t="str">
        <f>IF(Vloeronderhoud!$C45&gt;0,VLOOKUP(Vloeronderhoud!$C45,$A$8:$B$18,2,FALSE),"")</f>
        <v>Diepstrippen, sealen en conserveren</v>
      </c>
      <c r="E45" s="148" t="s">
        <v>18</v>
      </c>
      <c r="F45" s="149">
        <f>SUMIFS('Ruimtestaat'!$M:$M,'Ruimtestaat'!K:K,Vloeronderhoud!E45,'Ruimtestaat'!A:A,Vloeronderhoud!A45)</f>
        <v>1702.0000000000005</v>
      </c>
      <c r="G45" s="46">
        <v>0.25</v>
      </c>
      <c r="H45" s="150">
        <f>VLOOKUP(OverzichtVloer20[[#This Row],[Code Taak]],InvulVloer19[],3,3)*F45*G45</f>
        <v>0</v>
      </c>
      <c r="I45" s="151">
        <f>OverzichtVloer20[[#This Row],[Kosten/jaar excl. BTW]]*1.21</f>
        <v>0</v>
      </c>
      <c r="M45" s="48"/>
    </row>
    <row r="46" spans="1:13" ht="14.25" customHeight="1">
      <c r="A46" s="140">
        <v>6</v>
      </c>
      <c r="B46" s="142" t="str">
        <f>VLOOKUP(OverzichtVloer20[[#This Row],[Code Locatie]],Locaties[],2,0)</f>
        <v>Schans</v>
      </c>
      <c r="C46" s="140">
        <v>4</v>
      </c>
      <c r="D46" s="147" t="str">
        <f>IF(Vloeronderhoud!$C46&gt;0,VLOOKUP(Vloeronderhoud!$C46,$A$8:$B$18,2,FALSE),"")</f>
        <v>Tapijtreinigen, sproei-extractiemethode</v>
      </c>
      <c r="E46" s="148" t="s">
        <v>17</v>
      </c>
      <c r="F46" s="149">
        <f>SUMIFS('Ruimtestaat'!$M:$M,'Ruimtestaat'!K:K,Vloeronderhoud!E46,'Ruimtestaat'!A:A,Vloeronderhoud!A46)</f>
        <v>5.2</v>
      </c>
      <c r="G46" s="46">
        <v>1</v>
      </c>
      <c r="H46" s="150">
        <f>VLOOKUP(OverzichtVloer20[[#This Row],[Code Taak]],InvulVloer19[],3,3)*F46*G46</f>
        <v>0</v>
      </c>
      <c r="I46" s="151">
        <f>OverzichtVloer20[[#This Row],[Kosten/jaar excl. BTW]]*1.21</f>
        <v>0</v>
      </c>
      <c r="M46" s="48"/>
    </row>
    <row r="47" spans="1:13" ht="14.25" customHeight="1">
      <c r="A47" s="140">
        <v>6</v>
      </c>
      <c r="B47" s="142" t="str">
        <f>VLOOKUP(OverzichtVloer20[[#This Row],[Code Locatie]],Locaties[],2,0)</f>
        <v>Schans</v>
      </c>
      <c r="C47" s="140">
        <v>7</v>
      </c>
      <c r="D47" s="147" t="str">
        <f>IF(Vloeronderhoud!$C47&gt;0,VLOOKUP(Vloeronderhoud!$C47,$A$8:$B$18,2,FALSE),"")</f>
        <v>Olieen houten vloeren</v>
      </c>
      <c r="E47" s="148" t="s">
        <v>92</v>
      </c>
      <c r="F47" s="149">
        <f>SUMIFS('Ruimtestaat'!$M:$M,'Ruimtestaat'!K:K,Vloeronderhoud!E47,'Ruimtestaat'!A:A,Vloeronderhoud!A47)</f>
        <v>77.699999999999989</v>
      </c>
      <c r="G47" s="46">
        <v>1</v>
      </c>
      <c r="H47" s="150">
        <f>VLOOKUP(OverzichtVloer20[[#This Row],[Code Taak]],InvulVloer19[],3,3)*F47*G47</f>
        <v>0</v>
      </c>
      <c r="I47" s="151">
        <f>OverzichtVloer20[[#This Row],[Kosten/jaar excl. BTW]]*1.21</f>
        <v>0</v>
      </c>
      <c r="M47" s="48"/>
    </row>
    <row r="48" spans="1:13" ht="14.25" customHeight="1">
      <c r="A48" s="140">
        <v>6</v>
      </c>
      <c r="B48" s="142" t="str">
        <f>VLOOKUP(OverzichtVloer20[[#This Row],[Code Locatie]],Locaties[],2,0)</f>
        <v>Schans</v>
      </c>
      <c r="C48" s="140">
        <v>9</v>
      </c>
      <c r="D48" s="147" t="str">
        <f>IF(Vloeronderhoud!$C48&gt;0,VLOOKUP(Vloeronderhoud!$C48,$A$8:$B$18,2,FALSE),"")</f>
        <v>Machinaal schrobben en droogzuigen</v>
      </c>
      <c r="E48" s="148" t="s">
        <v>19</v>
      </c>
      <c r="F48" s="149">
        <f>SUMIFS('Ruimtestaat'!$M:$M,'Ruimtestaat'!K:K,Vloeronderhoud!E48,'Ruimtestaat'!A:A,Vloeronderhoud!A48)</f>
        <v>129.9</v>
      </c>
      <c r="G48" s="46">
        <v>1</v>
      </c>
      <c r="H48" s="150">
        <f>VLOOKUP(OverzichtVloer20[[#This Row],[Code Taak]],InvulVloer19[],3,3)*F48*G48</f>
        <v>0</v>
      </c>
      <c r="I48" s="151">
        <f>OverzichtVloer20[[#This Row],[Kosten/jaar excl. BTW]]*1.21</f>
        <v>0</v>
      </c>
      <c r="M48" s="48"/>
    </row>
    <row r="49" spans="1:13" ht="14.25" customHeight="1">
      <c r="A49" s="140">
        <v>6</v>
      </c>
      <c r="B49" s="142" t="str">
        <f>VLOOKUP(OverzichtVloer20[[#This Row],[Code Locatie]],Locaties[],2,0)</f>
        <v>Schans</v>
      </c>
      <c r="C49" s="140">
        <v>9</v>
      </c>
      <c r="D49" s="147" t="str">
        <f>IF(Vloeronderhoud!$C49&gt;0,VLOOKUP(Vloeronderhoud!$C49,$A$8:$B$18,2,FALSE),"")</f>
        <v>Machinaal schrobben en droogzuigen</v>
      </c>
      <c r="E49" s="148" t="s">
        <v>20</v>
      </c>
      <c r="F49" s="149">
        <f>SUMIFS('Ruimtestaat'!$M:$M,'Ruimtestaat'!K:K,Vloeronderhoud!E49,'Ruimtestaat'!A:A,Vloeronderhoud!A49)</f>
        <v>450.09999999999991</v>
      </c>
      <c r="G49" s="46">
        <v>1</v>
      </c>
      <c r="H49" s="150">
        <f>VLOOKUP(OverzichtVloer20[[#This Row],[Code Taak]],InvulVloer19[],3,3)*F49*G49</f>
        <v>0</v>
      </c>
      <c r="I49" s="151">
        <f>OverzichtVloer20[[#This Row],[Kosten/jaar excl. BTW]]*1.21</f>
        <v>0</v>
      </c>
      <c r="M49" s="48"/>
    </row>
    <row r="50" spans="1:13" ht="14.25" customHeight="1">
      <c r="A50" s="140">
        <v>7</v>
      </c>
      <c r="B50" s="142" t="str">
        <f>VLOOKUP(OverzichtVloer20[[#This Row],[Code Locatie]],Locaties[],2,0)</f>
        <v>Calvijn</v>
      </c>
      <c r="C50" s="140">
        <v>1</v>
      </c>
      <c r="D50" s="147" t="str">
        <f>IF(Vloeronderhoud!$C50&gt;0,VLOOKUP(Vloeronderhoud!$C50,$A$8:$B$18,2,FALSE),"")</f>
        <v>Sprayen/opblokken</v>
      </c>
      <c r="E50" s="148" t="s">
        <v>18</v>
      </c>
      <c r="F50" s="149">
        <f>SUMIFS('Ruimtestaat'!$M:$M,'Ruimtestaat'!K:K,Vloeronderhoud!E50,'Ruimtestaat'!A:A,Vloeronderhoud!A50)</f>
        <v>2182.7499999999995</v>
      </c>
      <c r="G50" s="46">
        <v>1</v>
      </c>
      <c r="H50" s="150">
        <f>VLOOKUP(OverzichtVloer20[[#This Row],[Code Taak]],InvulVloer19[],3,3)*F50*G50</f>
        <v>0</v>
      </c>
      <c r="I50" s="151">
        <f>OverzichtVloer20[[#This Row],[Kosten/jaar excl. BTW]]*1.21</f>
        <v>0</v>
      </c>
      <c r="M50" s="48"/>
    </row>
    <row r="51" spans="1:13" ht="14.25" customHeight="1">
      <c r="A51" s="140">
        <v>7</v>
      </c>
      <c r="B51" s="142" t="str">
        <f>VLOOKUP(OverzichtVloer20[[#This Row],[Code Locatie]],Locaties[],2,0)</f>
        <v>Calvijn</v>
      </c>
      <c r="C51" s="140">
        <v>2</v>
      </c>
      <c r="D51" s="147" t="str">
        <f>IF(Vloeronderhoud!$C51&gt;0,VLOOKUP(Vloeronderhoud!$C51,$A$8:$B$18,2,FALSE),"")</f>
        <v>Topstrippen en conserveren</v>
      </c>
      <c r="E51" s="148" t="s">
        <v>18</v>
      </c>
      <c r="F51" s="149">
        <f>SUMIFS('Ruimtestaat'!$M:$M,'Ruimtestaat'!K:K,Vloeronderhoud!E51,'Ruimtestaat'!A:A,Vloeronderhoud!A51)</f>
        <v>2182.7499999999995</v>
      </c>
      <c r="G51" s="46">
        <v>1</v>
      </c>
      <c r="H51" s="150">
        <f>VLOOKUP(OverzichtVloer20[[#This Row],[Code Taak]],InvulVloer19[],3,3)*F51*G51</f>
        <v>0</v>
      </c>
      <c r="I51" s="151">
        <f>OverzichtVloer20[[#This Row],[Kosten/jaar excl. BTW]]*1.21</f>
        <v>0</v>
      </c>
      <c r="M51" s="48"/>
    </row>
    <row r="52" spans="1:13" ht="14.25" customHeight="1">
      <c r="A52" s="140">
        <v>7</v>
      </c>
      <c r="B52" s="142" t="str">
        <f>VLOOKUP(OverzichtVloer20[[#This Row],[Code Locatie]],Locaties[],2,0)</f>
        <v>Calvijn</v>
      </c>
      <c r="C52" s="140">
        <v>3</v>
      </c>
      <c r="D52" s="147" t="str">
        <f>IF(Vloeronderhoud!$C52&gt;0,VLOOKUP(Vloeronderhoud!$C52,$A$8:$B$18,2,FALSE),"")</f>
        <v>Diepstrippen, sealen en conserveren</v>
      </c>
      <c r="E52" s="148" t="s">
        <v>18</v>
      </c>
      <c r="F52" s="149">
        <f>SUMIFS('Ruimtestaat'!$M:$M,'Ruimtestaat'!K:K,Vloeronderhoud!E52,'Ruimtestaat'!A:A,Vloeronderhoud!A52)</f>
        <v>2182.7499999999995</v>
      </c>
      <c r="G52" s="46">
        <v>0.25</v>
      </c>
      <c r="H52" s="150">
        <f>VLOOKUP(OverzichtVloer20[[#This Row],[Code Taak]],InvulVloer19[],3,3)*F52*G52</f>
        <v>0</v>
      </c>
      <c r="I52" s="151">
        <f>OverzichtVloer20[[#This Row],[Kosten/jaar excl. BTW]]*1.21</f>
        <v>0</v>
      </c>
      <c r="M52" s="48"/>
    </row>
    <row r="53" spans="1:13" ht="14.25" customHeight="1">
      <c r="A53" s="140">
        <v>7</v>
      </c>
      <c r="B53" s="142" t="str">
        <f>VLOOKUP(OverzichtVloer20[[#This Row],[Code Locatie]],Locaties[],2,0)</f>
        <v>Calvijn</v>
      </c>
      <c r="C53" s="140">
        <v>4</v>
      </c>
      <c r="D53" s="147" t="str">
        <f>IF(Vloeronderhoud!$C53&gt;0,VLOOKUP(Vloeronderhoud!$C53,$A$8:$B$18,2,FALSE),"")</f>
        <v>Tapijtreinigen, sproei-extractiemethode</v>
      </c>
      <c r="E53" s="148" t="s">
        <v>17</v>
      </c>
      <c r="F53" s="149">
        <f>SUMIFS('Ruimtestaat'!$M:$M,'Ruimtestaat'!K:K,Vloeronderhoud!E53,'Ruimtestaat'!A:A,Vloeronderhoud!A53)</f>
        <v>97.399999999999991</v>
      </c>
      <c r="G53" s="46">
        <v>1</v>
      </c>
      <c r="H53" s="150">
        <f>VLOOKUP(OverzichtVloer20[[#This Row],[Code Taak]],InvulVloer19[],3,3)*F53*G53</f>
        <v>0</v>
      </c>
      <c r="I53" s="151">
        <f>OverzichtVloer20[[#This Row],[Kosten/jaar excl. BTW]]*1.21</f>
        <v>0</v>
      </c>
      <c r="M53" s="48"/>
    </row>
    <row r="54" spans="1:13" ht="14.25" customHeight="1">
      <c r="A54" s="140">
        <v>7</v>
      </c>
      <c r="B54" s="142" t="str">
        <f>VLOOKUP(OverzichtVloer20[[#This Row],[Code Locatie]],Locaties[],2,0)</f>
        <v>Calvijn</v>
      </c>
      <c r="C54" s="140">
        <v>9</v>
      </c>
      <c r="D54" s="147" t="str">
        <f>IF(Vloeronderhoud!$C54&gt;0,VLOOKUP(Vloeronderhoud!$C54,$A$8:$B$18,2,FALSE),"")</f>
        <v>Machinaal schrobben en droogzuigen</v>
      </c>
      <c r="E54" s="148" t="s">
        <v>19</v>
      </c>
      <c r="F54" s="149">
        <f>SUMIFS('Ruimtestaat'!$M:$M,'Ruimtestaat'!K:K,Vloeronderhoud!E54,'Ruimtestaat'!A:A,Vloeronderhoud!A54)</f>
        <v>451.50000000000006</v>
      </c>
      <c r="G54" s="46">
        <v>1</v>
      </c>
      <c r="H54" s="150">
        <f>VLOOKUP(OverzichtVloer20[[#This Row],[Code Taak]],InvulVloer19[],3,3)*F54*G54</f>
        <v>0</v>
      </c>
      <c r="I54" s="151">
        <f>OverzichtVloer20[[#This Row],[Kosten/jaar excl. BTW]]*1.21</f>
        <v>0</v>
      </c>
      <c r="M54" s="48"/>
    </row>
    <row r="55" spans="1:13" ht="14.25" customHeight="1">
      <c r="A55" s="140">
        <v>7</v>
      </c>
      <c r="B55" s="142" t="str">
        <f>VLOOKUP(OverzichtVloer20[[#This Row],[Code Locatie]],Locaties[],2,0)</f>
        <v>Calvijn</v>
      </c>
      <c r="C55" s="140">
        <v>9</v>
      </c>
      <c r="D55" s="147" t="str">
        <f>IF(Vloeronderhoud!$C55&gt;0,VLOOKUP(Vloeronderhoud!$C55,$A$8:$B$18,2,FALSE),"")</f>
        <v>Machinaal schrobben en droogzuigen</v>
      </c>
      <c r="E55" s="148" t="s">
        <v>20</v>
      </c>
      <c r="F55" s="149">
        <f>SUMIFS('Ruimtestaat'!$M:$M,'Ruimtestaat'!K:K,Vloeronderhoud!E55,'Ruimtestaat'!A:A,Vloeronderhoud!A55)</f>
        <v>277.89999999999998</v>
      </c>
      <c r="G55" s="46">
        <v>1</v>
      </c>
      <c r="H55" s="150">
        <f>VLOOKUP(OverzichtVloer20[[#This Row],[Code Taak]],InvulVloer19[],3,3)*F55*G55</f>
        <v>0</v>
      </c>
      <c r="I55" s="151">
        <f>OverzichtVloer20[[#This Row],[Kosten/jaar excl. BTW]]*1.21</f>
        <v>0</v>
      </c>
      <c r="M55" s="48"/>
    </row>
    <row r="56" spans="1:13" ht="14.25" customHeight="1">
      <c r="A56" s="140">
        <v>8</v>
      </c>
      <c r="B56" s="142" t="str">
        <f>VLOOKUP(OverzichtVloer20[[#This Row],[Code Locatie]],Locaties[],2,0)</f>
        <v>Het Heerenlanden</v>
      </c>
      <c r="C56" s="140">
        <v>1</v>
      </c>
      <c r="D56" s="147" t="str">
        <f>IF(Vloeronderhoud!$C56&gt;0,VLOOKUP(Vloeronderhoud!$C56,$A$8:$B$18,2,FALSE),"")</f>
        <v>Sprayen/opblokken</v>
      </c>
      <c r="E56" s="148" t="s">
        <v>18</v>
      </c>
      <c r="F56" s="149">
        <f>SUMIFS('Ruimtestaat'!$M:$M,'Ruimtestaat'!K:K,Vloeronderhoud!E56,'Ruimtestaat'!A:A,Vloeronderhoud!A56)</f>
        <v>5471.6999999999989</v>
      </c>
      <c r="G56" s="46">
        <v>1</v>
      </c>
      <c r="H56" s="150">
        <f>VLOOKUP(OverzichtVloer20[[#This Row],[Code Taak]],InvulVloer19[],3,3)*F56*G56</f>
        <v>0</v>
      </c>
      <c r="I56" s="151">
        <f>OverzichtVloer20[[#This Row],[Kosten/jaar excl. BTW]]*1.21</f>
        <v>0</v>
      </c>
      <c r="M56" s="48"/>
    </row>
    <row r="57" spans="1:13" ht="14.25" customHeight="1">
      <c r="A57" s="140">
        <v>8</v>
      </c>
      <c r="B57" s="142" t="str">
        <f>VLOOKUP(OverzichtVloer20[[#This Row],[Code Locatie]],Locaties[],2,0)</f>
        <v>Het Heerenlanden</v>
      </c>
      <c r="C57" s="140">
        <v>2</v>
      </c>
      <c r="D57" s="147" t="str">
        <f>IF(Vloeronderhoud!$C57&gt;0,VLOOKUP(Vloeronderhoud!$C57,$A$8:$B$18,2,FALSE),"")</f>
        <v>Topstrippen en conserveren</v>
      </c>
      <c r="E57" s="148" t="s">
        <v>18</v>
      </c>
      <c r="F57" s="149">
        <f>SUMIFS('Ruimtestaat'!$M:$M,'Ruimtestaat'!K:K,Vloeronderhoud!E57,'Ruimtestaat'!A:A,Vloeronderhoud!A57)</f>
        <v>5471.6999999999989</v>
      </c>
      <c r="G57" s="46">
        <v>1</v>
      </c>
      <c r="H57" s="150">
        <f>VLOOKUP(OverzichtVloer20[[#This Row],[Code Taak]],InvulVloer19[],3,3)*F57*G57</f>
        <v>0</v>
      </c>
      <c r="I57" s="151">
        <f>OverzichtVloer20[[#This Row],[Kosten/jaar excl. BTW]]*1.21</f>
        <v>0</v>
      </c>
      <c r="M57" s="48"/>
    </row>
    <row r="58" spans="1:13" ht="14.25" customHeight="1">
      <c r="A58" s="140">
        <v>8</v>
      </c>
      <c r="B58" s="142" t="str">
        <f>VLOOKUP(OverzichtVloer20[[#This Row],[Code Locatie]],Locaties[],2,0)</f>
        <v>Het Heerenlanden</v>
      </c>
      <c r="C58" s="140">
        <v>3</v>
      </c>
      <c r="D58" s="147" t="str">
        <f>IF(Vloeronderhoud!$C58&gt;0,VLOOKUP(Vloeronderhoud!$C58,$A$8:$B$18,2,FALSE),"")</f>
        <v>Diepstrippen, sealen en conserveren</v>
      </c>
      <c r="E58" s="148" t="s">
        <v>18</v>
      </c>
      <c r="F58" s="149">
        <f>SUMIFS('Ruimtestaat'!$M:$M,'Ruimtestaat'!K:K,Vloeronderhoud!E58,'Ruimtestaat'!A:A,Vloeronderhoud!A58)</f>
        <v>5471.6999999999989</v>
      </c>
      <c r="G58" s="46">
        <v>0.25</v>
      </c>
      <c r="H58" s="150">
        <f>VLOOKUP(OverzichtVloer20[[#This Row],[Code Taak]],InvulVloer19[],3,3)*F58*G58</f>
        <v>0</v>
      </c>
      <c r="I58" s="151">
        <f>OverzichtVloer20[[#This Row],[Kosten/jaar excl. BTW]]*1.21</f>
        <v>0</v>
      </c>
      <c r="M58" s="48"/>
    </row>
    <row r="59" spans="1:13" ht="14.25" customHeight="1">
      <c r="A59" s="140">
        <v>8</v>
      </c>
      <c r="B59" s="142" t="str">
        <f>VLOOKUP(OverzichtVloer20[[#This Row],[Code Locatie]],Locaties[],2,0)</f>
        <v>Het Heerenlanden</v>
      </c>
      <c r="C59" s="140">
        <v>4</v>
      </c>
      <c r="D59" s="147" t="str">
        <f>IF(Vloeronderhoud!$C59&gt;0,VLOOKUP(Vloeronderhoud!$C59,$A$8:$B$18,2,FALSE),"")</f>
        <v>Tapijtreinigen, sproei-extractiemethode</v>
      </c>
      <c r="E59" s="148" t="s">
        <v>17</v>
      </c>
      <c r="F59" s="149">
        <f>SUMIFS('Ruimtestaat'!$M:$M,'Ruimtestaat'!K:K,Vloeronderhoud!E59,'Ruimtestaat'!A:A,Vloeronderhoud!A59)</f>
        <v>129.89999999999998</v>
      </c>
      <c r="G59" s="46">
        <v>1</v>
      </c>
      <c r="H59" s="150">
        <f>VLOOKUP(OverzichtVloer20[[#This Row],[Code Taak]],InvulVloer19[],3,3)*F59*G59</f>
        <v>0</v>
      </c>
      <c r="I59" s="151">
        <f>OverzichtVloer20[[#This Row],[Kosten/jaar excl. BTW]]*1.21</f>
        <v>0</v>
      </c>
      <c r="M59" s="48"/>
    </row>
    <row r="60" spans="1:13" ht="14.25" customHeight="1">
      <c r="A60" s="140">
        <v>8</v>
      </c>
      <c r="B60" s="142" t="str">
        <f>VLOOKUP(OverzichtVloer20[[#This Row],[Code Locatie]],Locaties[],2,0)</f>
        <v>Het Heerenlanden</v>
      </c>
      <c r="C60" s="140">
        <v>9</v>
      </c>
      <c r="D60" s="147" t="str">
        <f>IF(Vloeronderhoud!$C60&gt;0,VLOOKUP(Vloeronderhoud!$C60,$A$8:$B$18,2,FALSE),"")</f>
        <v>Machinaal schrobben en droogzuigen</v>
      </c>
      <c r="E60" s="148" t="s">
        <v>19</v>
      </c>
      <c r="F60" s="149">
        <f>SUMIFS('Ruimtestaat'!$M:$M,'Ruimtestaat'!K:K,Vloeronderhoud!E60,'Ruimtestaat'!A:A,Vloeronderhoud!A60)</f>
        <v>1485.9000000000005</v>
      </c>
      <c r="G60" s="46">
        <v>1</v>
      </c>
      <c r="H60" s="150">
        <f>VLOOKUP(OverzichtVloer20[[#This Row],[Code Taak]],InvulVloer19[],3,3)*F60*G60</f>
        <v>0</v>
      </c>
      <c r="I60" s="151">
        <f>OverzichtVloer20[[#This Row],[Kosten/jaar excl. BTW]]*1.21</f>
        <v>0</v>
      </c>
      <c r="M60" s="48"/>
    </row>
    <row r="61" spans="1:13" ht="14.25" customHeight="1">
      <c r="A61" s="140">
        <v>8</v>
      </c>
      <c r="B61" s="142" t="str">
        <f>VLOOKUP(OverzichtVloer20[[#This Row],[Code Locatie]],Locaties[],2,0)</f>
        <v>Het Heerenlanden</v>
      </c>
      <c r="C61" s="140">
        <v>9</v>
      </c>
      <c r="D61" s="147" t="str">
        <f>IF(Vloeronderhoud!$C61&gt;0,VLOOKUP(Vloeronderhoud!$C61,$A$8:$B$18,2,FALSE),"")</f>
        <v>Machinaal schrobben en droogzuigen</v>
      </c>
      <c r="E61" s="148" t="s">
        <v>20</v>
      </c>
      <c r="F61" s="149">
        <f>SUMIFS('Ruimtestaat'!$M:$M,'Ruimtestaat'!K:K,Vloeronderhoud!E61,'Ruimtestaat'!A:A,Vloeronderhoud!A61)</f>
        <v>344.29999999999995</v>
      </c>
      <c r="G61" s="46">
        <v>1</v>
      </c>
      <c r="H61" s="150">
        <f>VLOOKUP(OverzichtVloer20[[#This Row],[Code Taak]],InvulVloer19[],3,3)*F61*G61</f>
        <v>0</v>
      </c>
      <c r="I61" s="151">
        <f>OverzichtVloer20[[#This Row],[Kosten/jaar excl. BTW]]*1.21</f>
        <v>0</v>
      </c>
      <c r="M61" s="48"/>
    </row>
    <row r="62" spans="1:13" ht="14.25" customHeight="1">
      <c r="A62" s="140">
        <v>9</v>
      </c>
      <c r="B62" s="142" t="str">
        <f>VLOOKUP(OverzichtVloer20[[#This Row],[Code Locatie]],Locaties[],2,0)</f>
        <v>De Joost</v>
      </c>
      <c r="C62" s="140">
        <v>1</v>
      </c>
      <c r="D62" s="147" t="str">
        <f>IF(Vloeronderhoud!$C62&gt;0,VLOOKUP(Vloeronderhoud!$C62,$A$8:$B$18,2,FALSE),"")</f>
        <v>Sprayen/opblokken</v>
      </c>
      <c r="E62" s="148" t="s">
        <v>18</v>
      </c>
      <c r="F62" s="149">
        <f>SUMIFS('Ruimtestaat'!$M:$M,'Ruimtestaat'!K:K,Vloeronderhoud!E62,'Ruimtestaat'!A:A,Vloeronderhoud!A62)</f>
        <v>1891</v>
      </c>
      <c r="G62" s="46">
        <v>1</v>
      </c>
      <c r="H62" s="150">
        <f>VLOOKUP(OverzichtVloer20[[#This Row],[Code Taak]],InvulVloer19[],3,3)*F62*G62</f>
        <v>0</v>
      </c>
      <c r="I62" s="151">
        <f>OverzichtVloer20[[#This Row],[Kosten/jaar excl. BTW]]*1.21</f>
        <v>0</v>
      </c>
      <c r="M62" s="48"/>
    </row>
    <row r="63" spans="1:13" ht="14.25" customHeight="1">
      <c r="A63" s="140">
        <v>9</v>
      </c>
      <c r="B63" s="142" t="str">
        <f>VLOOKUP(OverzichtVloer20[[#This Row],[Code Locatie]],Locaties[],2,0)</f>
        <v>De Joost</v>
      </c>
      <c r="C63" s="140">
        <v>2</v>
      </c>
      <c r="D63" s="147" t="str">
        <f>IF(Vloeronderhoud!$C63&gt;0,VLOOKUP(Vloeronderhoud!$C63,$A$8:$B$18,2,FALSE),"")</f>
        <v>Topstrippen en conserveren</v>
      </c>
      <c r="E63" s="148" t="s">
        <v>18</v>
      </c>
      <c r="F63" s="149">
        <f>SUMIFS('Ruimtestaat'!$M:$M,'Ruimtestaat'!K:K,Vloeronderhoud!E63,'Ruimtestaat'!A:A,Vloeronderhoud!A63)</f>
        <v>1891</v>
      </c>
      <c r="G63" s="46">
        <v>1</v>
      </c>
      <c r="H63" s="150">
        <f>VLOOKUP(OverzichtVloer20[[#This Row],[Code Taak]],InvulVloer19[],3,3)*F63*G63</f>
        <v>0</v>
      </c>
      <c r="I63" s="151">
        <f>OverzichtVloer20[[#This Row],[Kosten/jaar excl. BTW]]*1.21</f>
        <v>0</v>
      </c>
      <c r="M63" s="48"/>
    </row>
    <row r="64" spans="1:13" ht="14.25" customHeight="1">
      <c r="A64" s="140">
        <v>9</v>
      </c>
      <c r="B64" s="142" t="str">
        <f>VLOOKUP(OverzichtVloer20[[#This Row],[Code Locatie]],Locaties[],2,0)</f>
        <v>De Joost</v>
      </c>
      <c r="C64" s="140">
        <v>3</v>
      </c>
      <c r="D64" s="147" t="str">
        <f>IF(Vloeronderhoud!$C64&gt;0,VLOOKUP(Vloeronderhoud!$C64,$A$8:$B$18,2,FALSE),"")</f>
        <v>Diepstrippen, sealen en conserveren</v>
      </c>
      <c r="E64" s="148" t="s">
        <v>18</v>
      </c>
      <c r="F64" s="149">
        <f>SUMIFS('Ruimtestaat'!$M:$M,'Ruimtestaat'!K:K,Vloeronderhoud!E64,'Ruimtestaat'!A:A,Vloeronderhoud!A64)</f>
        <v>1891</v>
      </c>
      <c r="G64" s="46">
        <v>0.25</v>
      </c>
      <c r="H64" s="150">
        <f>VLOOKUP(OverzichtVloer20[[#This Row],[Code Taak]],InvulVloer19[],3,3)*F64*G64</f>
        <v>0</v>
      </c>
      <c r="I64" s="151">
        <f>OverzichtVloer20[[#This Row],[Kosten/jaar excl. BTW]]*1.21</f>
        <v>0</v>
      </c>
      <c r="M64" s="48"/>
    </row>
    <row r="65" spans="1:13" ht="14.25" customHeight="1">
      <c r="A65" s="140">
        <v>9</v>
      </c>
      <c r="B65" s="142" t="str">
        <f>VLOOKUP(OverzichtVloer20[[#This Row],[Code Locatie]],Locaties[],2,0)</f>
        <v>De Joost</v>
      </c>
      <c r="C65" s="140">
        <v>4</v>
      </c>
      <c r="D65" s="147" t="str">
        <f>IF(Vloeronderhoud!$C65&gt;0,VLOOKUP(Vloeronderhoud!$C65,$A$8:$B$18,2,FALSE),"")</f>
        <v>Tapijtreinigen, sproei-extractiemethode</v>
      </c>
      <c r="E65" s="148" t="s">
        <v>17</v>
      </c>
      <c r="F65" s="149">
        <f>SUMIFS('Ruimtestaat'!$M:$M,'Ruimtestaat'!K:K,Vloeronderhoud!E65,'Ruimtestaat'!A:A,Vloeronderhoud!A65)</f>
        <v>20</v>
      </c>
      <c r="G65" s="46">
        <v>1</v>
      </c>
      <c r="H65" s="150">
        <f>VLOOKUP(OverzichtVloer20[[#This Row],[Code Taak]],InvulVloer19[],3,3)*F65*G65</f>
        <v>0</v>
      </c>
      <c r="I65" s="151">
        <f>OverzichtVloer20[[#This Row],[Kosten/jaar excl. BTW]]*1.21</f>
        <v>0</v>
      </c>
      <c r="M65" s="48"/>
    </row>
    <row r="66" spans="1:13" ht="14.25" customHeight="1">
      <c r="A66" s="140">
        <v>9</v>
      </c>
      <c r="B66" s="142" t="str">
        <f>VLOOKUP(OverzichtVloer20[[#This Row],[Code Locatie]],Locaties[],2,0)</f>
        <v>De Joost</v>
      </c>
      <c r="C66" s="140">
        <v>7</v>
      </c>
      <c r="D66" s="147" t="str">
        <f>IF(Vloeronderhoud!$C66&gt;0,VLOOKUP(Vloeronderhoud!$C66,$A$8:$B$18,2,FALSE),"")</f>
        <v>Olieen houten vloeren</v>
      </c>
      <c r="E66" s="148" t="s">
        <v>92</v>
      </c>
      <c r="F66" s="149">
        <f>SUMIFS('Ruimtestaat'!$M:$M,'Ruimtestaat'!K:K,Vloeronderhoud!E66,'Ruimtestaat'!A:A,Vloeronderhoud!A66)</f>
        <v>18</v>
      </c>
      <c r="G66" s="46">
        <v>1</v>
      </c>
      <c r="H66" s="150">
        <f>VLOOKUP(OverzichtVloer20[[#This Row],[Code Taak]],InvulVloer19[],3,3)*F66*G66</f>
        <v>0</v>
      </c>
      <c r="I66" s="151">
        <f>OverzichtVloer20[[#This Row],[Kosten/jaar excl. BTW]]*1.21</f>
        <v>0</v>
      </c>
      <c r="M66" s="48"/>
    </row>
    <row r="67" spans="1:13" ht="14.25" customHeight="1">
      <c r="A67" s="140">
        <v>9</v>
      </c>
      <c r="B67" s="142" t="str">
        <f>VLOOKUP(OverzichtVloer20[[#This Row],[Code Locatie]],Locaties[],2,0)</f>
        <v>De Joost</v>
      </c>
      <c r="C67" s="140">
        <v>9</v>
      </c>
      <c r="D67" s="147" t="str">
        <f>IF(Vloeronderhoud!$C67&gt;0,VLOOKUP(Vloeronderhoud!$C67,$A$8:$B$18,2,FALSE),"")</f>
        <v>Machinaal schrobben en droogzuigen</v>
      </c>
      <c r="E67" s="148" t="s">
        <v>19</v>
      </c>
      <c r="F67" s="149">
        <f>SUMIFS('Ruimtestaat'!$M:$M,'Ruimtestaat'!K:K,Vloeronderhoud!E67,'Ruimtestaat'!A:A,Vloeronderhoud!A67)</f>
        <v>135</v>
      </c>
      <c r="G67" s="46">
        <v>1</v>
      </c>
      <c r="H67" s="150">
        <f>VLOOKUP(OverzichtVloer20[[#This Row],[Code Taak]],InvulVloer19[],3,3)*F67*G67</f>
        <v>0</v>
      </c>
      <c r="I67" s="151">
        <f>OverzichtVloer20[[#This Row],[Kosten/jaar excl. BTW]]*1.21</f>
        <v>0</v>
      </c>
      <c r="M67" s="48"/>
    </row>
    <row r="68" spans="1:13" ht="14.25" customHeight="1">
      <c r="A68" s="140">
        <v>9</v>
      </c>
      <c r="B68" s="142" t="str">
        <f>VLOOKUP(OverzichtVloer20[[#This Row],[Code Locatie]],Locaties[],2,0)</f>
        <v>De Joost</v>
      </c>
      <c r="C68" s="140">
        <v>9</v>
      </c>
      <c r="D68" s="147" t="str">
        <f>IF(Vloeronderhoud!$C68&gt;0,VLOOKUP(Vloeronderhoud!$C68,$A$8:$B$18,2,FALSE),"")</f>
        <v>Machinaal schrobben en droogzuigen</v>
      </c>
      <c r="E68" s="148" t="s">
        <v>20</v>
      </c>
      <c r="F68" s="149">
        <f>SUMIFS('Ruimtestaat'!$M:$M,'Ruimtestaat'!K:K,Vloeronderhoud!E68,'Ruimtestaat'!A:A,Vloeronderhoud!A68)</f>
        <v>612</v>
      </c>
      <c r="G68" s="46">
        <v>1</v>
      </c>
      <c r="H68" s="150">
        <f>VLOOKUP(OverzichtVloer20[[#This Row],[Code Taak]],InvulVloer19[],3,3)*F68*G68</f>
        <v>0</v>
      </c>
      <c r="I68" s="151">
        <f>OverzichtVloer20[[#This Row],[Kosten/jaar excl. BTW]]*1.21</f>
        <v>0</v>
      </c>
      <c r="M68" s="48"/>
    </row>
    <row r="69" spans="1:13" ht="15" customHeight="1">
      <c r="A69" s="152"/>
      <c r="B69" s="153" t="s">
        <v>4</v>
      </c>
      <c r="C69" s="152"/>
      <c r="D69" s="154"/>
      <c r="E69" s="152"/>
      <c r="F69" s="155"/>
      <c r="G69" s="152"/>
      <c r="H69" s="156">
        <f>SUBTOTAL(109,OverzichtVloer20[Kosten/jaar excl. BTW])</f>
        <v>0</v>
      </c>
      <c r="I69" s="156">
        <f>SUBTOTAL(109,OverzichtVloer20[Kosten/jaar incl BTW])</f>
        <v>0</v>
      </c>
    </row>
    <row r="70" spans="1:13" ht="15" customHeight="1">
      <c r="A70" s="50"/>
      <c r="C70" s="46"/>
      <c r="D70" s="46"/>
      <c r="E70" s="46"/>
      <c r="F70" s="49"/>
      <c r="G70" s="51"/>
      <c r="H70" s="47"/>
    </row>
  </sheetData>
  <sheetProtection algorithmName="SHA-512" hashValue="SrpU5MZLZ0ryEpEl786NGE4JzTxfnDEqZW1EBlnd60MiSuJF+JFQMW0+V4LFbT6Ab70Qckkl6FaNla6BG0ip8Q==" saltValue="OYtAXML/+b2pAThwzMbv4g==" spinCount="100000" sheet="1" objects="1" scenarios="1" autoFilter="0"/>
  <mergeCells count="3">
    <mergeCell ref="A1:H1"/>
    <mergeCell ref="A2:H2"/>
    <mergeCell ref="E7:I7"/>
  </mergeCells>
  <pageMargins left="0.70866141732283472" right="0.70866141732283472" top="0.35433070866141736" bottom="0.47244094488188981" header="0.31496062992125984" footer="0.31496062992125984"/>
  <pageSetup paperSize="9" scale="55" fitToHeight="0" orientation="landscape" r:id="rId1"/>
  <headerFooter alignWithMargins="0">
    <oddFooter>&amp;L&amp;F&amp;C&amp;D&amp;R&amp;A</oddFooter>
  </headerFooter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Blad61">
    <tabColor theme="0" tint="-0.14999847407452621"/>
  </sheetPr>
  <dimension ref="A1:H42"/>
  <sheetViews>
    <sheetView showGridLines="0" tabSelected="1" view="pageBreakPreview" topLeftCell="A14" zoomScale="91" zoomScaleNormal="100" zoomScaleSheetLayoutView="91" workbookViewId="0">
      <selection activeCell="C33" sqref="C33:G33"/>
    </sheetView>
  </sheetViews>
  <sheetFormatPr defaultColWidth="9.109375" defaultRowHeight="18.75" customHeight="1"/>
  <cols>
    <col min="1" max="1" width="13.6640625" style="54" customWidth="1"/>
    <col min="2" max="2" width="31.5546875" style="53" customWidth="1"/>
    <col min="3" max="5" width="23.33203125" style="54" customWidth="1"/>
    <col min="6" max="6" width="23.5546875" style="54" customWidth="1"/>
    <col min="7" max="7" width="23.33203125" style="54" customWidth="1"/>
    <col min="8" max="8" width="22.6640625" style="55" customWidth="1"/>
    <col min="9" max="9" width="20.5546875" style="54" customWidth="1"/>
    <col min="10" max="10" width="15.88671875" style="54" customWidth="1"/>
    <col min="11" max="16384" width="9.109375" style="54"/>
  </cols>
  <sheetData>
    <row r="1" spans="1:8" s="3" customFormat="1" ht="17.25" customHeight="1">
      <c r="A1" s="165" t="s">
        <v>54</v>
      </c>
      <c r="B1" s="165"/>
      <c r="C1" s="165"/>
      <c r="D1" s="165"/>
      <c r="E1" s="165"/>
      <c r="F1" s="165"/>
      <c r="G1" s="165"/>
      <c r="H1" s="52"/>
    </row>
    <row r="2" spans="1:8" s="3" customFormat="1" ht="15" customHeight="1">
      <c r="A2" s="166"/>
      <c r="B2" s="167"/>
      <c r="C2" s="167"/>
      <c r="D2" s="167"/>
      <c r="E2" s="167"/>
      <c r="F2" s="167"/>
      <c r="G2" s="167"/>
      <c r="H2" s="52"/>
    </row>
    <row r="3" spans="1:8" s="4" customFormat="1" ht="12">
      <c r="B3" s="6"/>
      <c r="H3" s="52"/>
    </row>
    <row r="4" spans="1:8" ht="12">
      <c r="A4" s="53"/>
      <c r="B4" s="54"/>
    </row>
    <row r="5" spans="1:8" ht="12">
      <c r="A5" s="9" t="s">
        <v>61</v>
      </c>
      <c r="B5" s="54"/>
    </row>
    <row r="6" spans="1:8" s="56" customFormat="1" ht="25.5" customHeight="1">
      <c r="A6" s="75" t="s">
        <v>52</v>
      </c>
      <c r="B6" s="76" t="s">
        <v>33</v>
      </c>
      <c r="C6" s="75" t="s">
        <v>48</v>
      </c>
    </row>
    <row r="7" spans="1:8" s="56" customFormat="1" ht="18.75" customHeight="1">
      <c r="A7" s="2">
        <f>ROW() - ROW(Samenvattingschoonmaak[[#Headers],[Code Locatie]])</f>
        <v>1</v>
      </c>
      <c r="B7" s="1" t="str">
        <f>VLOOKUP(Samenvattingschoonmaak[[#This Row],[Code Locatie]],Locaties[],2,0)</f>
        <v>'t Bureau van Oranje</v>
      </c>
      <c r="C7" s="57">
        <f>SUMIF('Ruimtestaat'!$A:$A,Totalisatie!$A7,'Ruimtestaat'!$M:$M)</f>
        <v>379.2</v>
      </c>
    </row>
    <row r="8" spans="1:8" s="56" customFormat="1" ht="18.75" customHeight="1">
      <c r="A8" s="2">
        <f>ROW() - ROW(Samenvattingschoonmaak[[#Headers],[Code Locatie]])</f>
        <v>2</v>
      </c>
      <c r="B8" s="1" t="str">
        <f>VLOOKUP(Samenvattingschoonmaak[[#This Row],[Code Locatie]],Locaties[],2,0)</f>
        <v>Gilde Vakcollege</v>
      </c>
      <c r="C8" s="57">
        <f>SUMIF('Ruimtestaat'!$A:$A,Totalisatie!$A8,'Ruimtestaat'!$M:$M)</f>
        <v>10337.68</v>
      </c>
    </row>
    <row r="9" spans="1:8" s="56" customFormat="1" ht="18.75" customHeight="1">
      <c r="A9" s="2">
        <f>ROW() - ROW(Samenvattingschoonmaak[[#Headers],[Code Locatie]])</f>
        <v>3</v>
      </c>
      <c r="B9" s="1" t="str">
        <f>VLOOKUP(Samenvattingschoonmaak[[#This Row],[Code Locatie]],Locaties[],2,0)</f>
        <v xml:space="preserve">Lyceum Oudehoven </v>
      </c>
      <c r="C9" s="57">
        <f>SUMIF('Ruimtestaat'!$A:$A,Totalisatie!$A9,'Ruimtestaat'!$M:$M)</f>
        <v>3767.2</v>
      </c>
    </row>
    <row r="10" spans="1:8" s="56" customFormat="1" ht="18.75" customHeight="1">
      <c r="A10" s="2">
        <f>ROW() - ROW(Samenvattingschoonmaak[[#Headers],[Code Locatie]])</f>
        <v>4</v>
      </c>
      <c r="B10" s="1" t="str">
        <f>VLOOKUP(Samenvattingschoonmaak[[#This Row],[Code Locatie]],Locaties[],2,0)</f>
        <v>Uilenhof</v>
      </c>
      <c r="C10" s="57">
        <f>SUMIF('Ruimtestaat'!$A:$A,Totalisatie!$A10,'Ruimtestaat'!$M:$M)</f>
        <v>3358.7</v>
      </c>
    </row>
    <row r="11" spans="1:8" ht="18.75" customHeight="1">
      <c r="A11" s="2">
        <f>ROW() - ROW(Samenvattingschoonmaak[[#Headers],[Code Locatie]])</f>
        <v>5</v>
      </c>
      <c r="B11" s="1" t="str">
        <f>VLOOKUP(Samenvattingschoonmaak[[#This Row],[Code Locatie]],Locaties[],2,0)</f>
        <v>De Windroos</v>
      </c>
      <c r="C11" s="57">
        <f>SUMIF('Ruimtestaat'!$A:$A,Totalisatie!$A11,'Ruimtestaat'!$M:$M)</f>
        <v>2517.0000000000005</v>
      </c>
      <c r="H11" s="54"/>
    </row>
    <row r="12" spans="1:8" ht="18.75" customHeight="1">
      <c r="A12" s="2">
        <f>ROW() - ROW(Samenvattingschoonmaak[[#Headers],[Code Locatie]])</f>
        <v>6</v>
      </c>
      <c r="B12" s="1" t="str">
        <f>VLOOKUP(Samenvattingschoonmaak[[#This Row],[Code Locatie]],Locaties[],2,0)</f>
        <v>Schans</v>
      </c>
      <c r="C12" s="57">
        <f>SUMIF('Ruimtestaat'!$A:$A,Totalisatie!$A12,'Ruimtestaat'!$M:$M)</f>
        <v>2364.9000000000005</v>
      </c>
      <c r="H12" s="54"/>
    </row>
    <row r="13" spans="1:8" ht="18.75" customHeight="1">
      <c r="A13" s="2">
        <f>ROW() - ROW(Samenvattingschoonmaak[[#Headers],[Code Locatie]])</f>
        <v>7</v>
      </c>
      <c r="B13" s="1" t="str">
        <f>VLOOKUP(Samenvattingschoonmaak[[#This Row],[Code Locatie]],Locaties[],2,0)</f>
        <v>Calvijn</v>
      </c>
      <c r="C13" s="57">
        <f>SUMIF('Ruimtestaat'!$A:$A,Totalisatie!$A13,'Ruimtestaat'!$M:$M)</f>
        <v>3009.5500000000011</v>
      </c>
      <c r="H13" s="54"/>
    </row>
    <row r="14" spans="1:8" ht="18.75" customHeight="1">
      <c r="A14" s="2">
        <f>ROW() - ROW(Samenvattingschoonmaak[[#Headers],[Code Locatie]])</f>
        <v>8</v>
      </c>
      <c r="B14" s="1" t="str">
        <f>VLOOKUP(Samenvattingschoonmaak[[#This Row],[Code Locatie]],Locaties[],2,0)</f>
        <v>Het Heerenlanden</v>
      </c>
      <c r="C14" s="57">
        <f>SUMIF('Ruimtestaat'!$A:$A,Totalisatie!$A14,'Ruimtestaat'!$M:$M)</f>
        <v>7431.7999999999975</v>
      </c>
      <c r="H14" s="54"/>
    </row>
    <row r="15" spans="1:8" ht="18.75" customHeight="1">
      <c r="A15" s="82">
        <f>ROW() - ROW(Samenvattingschoonmaak[[#Headers],[Code Locatie]])</f>
        <v>9</v>
      </c>
      <c r="B15" s="1" t="str">
        <f>VLOOKUP(Samenvattingschoonmaak[[#This Row],[Code Locatie]],Locaties[],2,0)</f>
        <v>De Joost</v>
      </c>
      <c r="C15" s="83">
        <f>SUMIF('Ruimtestaat'!$A:$A,Totalisatie!$A15,'Ruimtestaat'!$M:$M)</f>
        <v>2722.4</v>
      </c>
      <c r="H15" s="54"/>
    </row>
    <row r="16" spans="1:8" s="56" customFormat="1" ht="18.75" customHeight="1">
      <c r="A16" s="59"/>
      <c r="B16" s="60" t="s">
        <v>4</v>
      </c>
      <c r="C16" s="61">
        <f>SUBTOTAL(109,Samenvattingschoonmaak[Oppervlakte i/o])</f>
        <v>35888.43</v>
      </c>
    </row>
    <row r="17" spans="1:8" ht="18.75" customHeight="1">
      <c r="A17" s="53"/>
      <c r="B17" s="54"/>
    </row>
    <row r="18" spans="1:8" ht="18.75" customHeight="1">
      <c r="A18" s="9" t="s">
        <v>49</v>
      </c>
      <c r="B18" s="63"/>
      <c r="C18" s="63"/>
      <c r="D18" s="63"/>
      <c r="E18" s="63"/>
      <c r="F18" s="63"/>
    </row>
    <row r="19" spans="1:8" ht="36.75" customHeight="1">
      <c r="A19" s="75" t="s">
        <v>52</v>
      </c>
      <c r="B19" s="76" t="s">
        <v>55</v>
      </c>
      <c r="C19" s="77" t="s">
        <v>89</v>
      </c>
      <c r="D19" s="78" t="s">
        <v>90</v>
      </c>
      <c r="H19" s="54"/>
    </row>
    <row r="20" spans="1:8" ht="18.75" customHeight="1">
      <c r="A20" s="2">
        <f>ROW() - ROW(Totalisatie[[#Headers],[Code Locatie]])</f>
        <v>1</v>
      </c>
      <c r="B20" s="1" t="str">
        <f>VLOOKUP(Totalisatie[[#This Row],[Code Locatie]],Locaties[],2,0)</f>
        <v>'t Bureau van Oranje</v>
      </c>
      <c r="C20" s="64">
        <f ca="1">SUMIF(OverzichtVloer20[[#All],[Code Locatie]:[Kosten/jaar excl. BTW]],Totalisatie[[#This Row],[Code Locatie]],OverzichtVloer20[[#Headers],[#Data],[Kosten/jaar excl. BTW]])</f>
        <v>0</v>
      </c>
      <c r="D20" s="58">
        <f ca="1">SUM(Totalisatie[[#This Row],[Vloeronderhoud
Kosten / jaar excl btw]])</f>
        <v>0</v>
      </c>
      <c r="H20" s="54"/>
    </row>
    <row r="21" spans="1:8" ht="18.75" customHeight="1">
      <c r="A21" s="2">
        <f>ROW() - ROW(Totalisatie[[#Headers],[Code Locatie]])</f>
        <v>2</v>
      </c>
      <c r="B21" s="1" t="str">
        <f>VLOOKUP(Totalisatie[[#This Row],[Code Locatie]],Locaties[],2,0)</f>
        <v>Gilde Vakcollege</v>
      </c>
      <c r="C21" s="64">
        <f ca="1">SUMIF(OverzichtVloer20[[#All],[Code Locatie]:[Kosten/jaar excl. BTW]],Totalisatie[[#This Row],[Code Locatie]],OverzichtVloer20[[#Headers],[#Data],[Kosten/jaar excl. BTW]])</f>
        <v>0</v>
      </c>
      <c r="D21" s="58">
        <f ca="1">SUM(Totalisatie[[#This Row],[Vloeronderhoud
Kosten / jaar excl btw]])</f>
        <v>0</v>
      </c>
      <c r="H21" s="54"/>
    </row>
    <row r="22" spans="1:8" ht="18.75" customHeight="1">
      <c r="A22" s="2">
        <f>ROW() - ROW(Totalisatie[[#Headers],[Code Locatie]])</f>
        <v>3</v>
      </c>
      <c r="B22" s="1" t="str">
        <f>VLOOKUP(Totalisatie[[#This Row],[Code Locatie]],Locaties[],2,0)</f>
        <v xml:space="preserve">Lyceum Oudehoven </v>
      </c>
      <c r="C22" s="64">
        <f ca="1">SUMIF(OverzichtVloer20[[#All],[Code Locatie]:[Kosten/jaar excl. BTW]],Totalisatie[[#This Row],[Code Locatie]],OverzichtVloer20[[#Headers],[#Data],[Kosten/jaar excl. BTW]])</f>
        <v>0</v>
      </c>
      <c r="D22" s="58">
        <f ca="1">SUM(Totalisatie[[#This Row],[Vloeronderhoud
Kosten / jaar excl btw]])</f>
        <v>0</v>
      </c>
      <c r="H22" s="54"/>
    </row>
    <row r="23" spans="1:8" ht="18.75" customHeight="1">
      <c r="A23" s="2">
        <f>ROW() - ROW(Totalisatie[[#Headers],[Code Locatie]])</f>
        <v>4</v>
      </c>
      <c r="B23" s="1" t="str">
        <f>VLOOKUP(Totalisatie[[#This Row],[Code Locatie]],Locaties[],2,0)</f>
        <v>Uilenhof</v>
      </c>
      <c r="C23" s="64">
        <f ca="1">SUMIF(OverzichtVloer20[[#All],[Code Locatie]:[Kosten/jaar excl. BTW]],Totalisatie[[#This Row],[Code Locatie]],OverzichtVloer20[[#Headers],[#Data],[Kosten/jaar excl. BTW]])</f>
        <v>0</v>
      </c>
      <c r="D23" s="58">
        <f ca="1">SUM(Totalisatie[[#This Row],[Vloeronderhoud
Kosten / jaar excl btw]])</f>
        <v>0</v>
      </c>
      <c r="H23" s="54"/>
    </row>
    <row r="24" spans="1:8" ht="18.75" customHeight="1">
      <c r="A24" s="2">
        <f>ROW() - ROW(Totalisatie[[#Headers],[Code Locatie]])</f>
        <v>5</v>
      </c>
      <c r="B24" s="1" t="str">
        <f>VLOOKUP(Totalisatie[[#This Row],[Code Locatie]],Locaties[],2,0)</f>
        <v>De Windroos</v>
      </c>
      <c r="C24" s="64">
        <f ca="1">SUMIF(OverzichtVloer20[[#All],[Code Locatie]:[Kosten/jaar excl. BTW]],Totalisatie[[#This Row],[Code Locatie]],OverzichtVloer20[[#Headers],[#Data],[Kosten/jaar excl. BTW]])</f>
        <v>0</v>
      </c>
      <c r="D24" s="58">
        <f ca="1">SUM(Totalisatie[[#This Row],[Vloeronderhoud
Kosten / jaar excl btw]])</f>
        <v>0</v>
      </c>
      <c r="H24" s="54"/>
    </row>
    <row r="25" spans="1:8" ht="18.75" customHeight="1">
      <c r="A25" s="2">
        <f>ROW() - ROW(Totalisatie[[#Headers],[Code Locatie]])</f>
        <v>6</v>
      </c>
      <c r="B25" s="1" t="str">
        <f>VLOOKUP(Totalisatie[[#This Row],[Code Locatie]],Locaties[],2,0)</f>
        <v>Schans</v>
      </c>
      <c r="C25" s="64">
        <f ca="1">SUMIF(OverzichtVloer20[[#All],[Code Locatie]:[Kosten/jaar excl. BTW]],Totalisatie[[#This Row],[Code Locatie]],OverzichtVloer20[[#Headers],[#Data],[Kosten/jaar excl. BTW]])</f>
        <v>0</v>
      </c>
      <c r="D25" s="58">
        <f ca="1">SUM(Totalisatie[[#This Row],[Vloeronderhoud
Kosten / jaar excl btw]])</f>
        <v>0</v>
      </c>
      <c r="H25" s="54"/>
    </row>
    <row r="26" spans="1:8" ht="18.75" customHeight="1">
      <c r="A26" s="2">
        <f>ROW() - ROW(Totalisatie[[#Headers],[Code Locatie]])</f>
        <v>7</v>
      </c>
      <c r="B26" s="1" t="str">
        <f>VLOOKUP(Totalisatie[[#This Row],[Code Locatie]],Locaties[],2,0)</f>
        <v>Calvijn</v>
      </c>
      <c r="C26" s="64">
        <f ca="1">SUMIF(OverzichtVloer20[[#All],[Code Locatie]:[Kosten/jaar excl. BTW]],Totalisatie[[#This Row],[Code Locatie]],OverzichtVloer20[[#Headers],[#Data],[Kosten/jaar excl. BTW]])</f>
        <v>0</v>
      </c>
      <c r="D26" s="58">
        <f ca="1">SUM(Totalisatie[[#This Row],[Vloeronderhoud
Kosten / jaar excl btw]])</f>
        <v>0</v>
      </c>
      <c r="H26" s="54"/>
    </row>
    <row r="27" spans="1:8" ht="18.75" customHeight="1">
      <c r="A27" s="2">
        <f>ROW() - ROW(Totalisatie[[#Headers],[Code Locatie]])</f>
        <v>8</v>
      </c>
      <c r="B27" s="1" t="str">
        <f>VLOOKUP(Totalisatie[[#This Row],[Code Locatie]],Locaties[],2,0)</f>
        <v>Het Heerenlanden</v>
      </c>
      <c r="C27" s="64">
        <f ca="1">SUMIF(OverzichtVloer20[[#All],[Code Locatie]:[Kosten/jaar excl. BTW]],Totalisatie[[#This Row],[Code Locatie]],OverzichtVloer20[[#Headers],[#Data],[Kosten/jaar excl. BTW]])</f>
        <v>0</v>
      </c>
      <c r="D27" s="58">
        <f ca="1">SUM(Totalisatie[[#This Row],[Vloeronderhoud
Kosten / jaar excl btw]])</f>
        <v>0</v>
      </c>
      <c r="H27" s="54"/>
    </row>
    <row r="28" spans="1:8" ht="18.75" customHeight="1">
      <c r="A28" s="2">
        <f>ROW() - ROW(Totalisatie[[#Headers],[Code Locatie]])</f>
        <v>9</v>
      </c>
      <c r="B28" s="84" t="str">
        <f>VLOOKUP(Totalisatie[[#This Row],[Code Locatie]],Locaties[],2,0)</f>
        <v>De Joost</v>
      </c>
      <c r="C28" s="85">
        <f ca="1">SUMIF(OverzichtVloer20[[#All],[Code Locatie]:[Kosten/jaar excl. BTW]],Totalisatie[[#This Row],[Code Locatie]],OverzichtVloer20[[#Headers],[#Data],[Kosten/jaar excl. BTW]])</f>
        <v>0</v>
      </c>
      <c r="D28" s="86">
        <f ca="1">SUM(Totalisatie[[#This Row],[Vloeronderhoud
Kosten / jaar excl btw]])</f>
        <v>0</v>
      </c>
      <c r="H28" s="54"/>
    </row>
    <row r="29" spans="1:8" ht="18.75" customHeight="1">
      <c r="A29" s="59"/>
      <c r="B29" s="60" t="s">
        <v>4</v>
      </c>
      <c r="C29" s="62">
        <f ca="1">SUBTOTAL(109,Totalisatie[Vloeronderhoud
Kosten / jaar excl btw])</f>
        <v>0</v>
      </c>
      <c r="D29" s="62">
        <f ca="1">SUBTOTAL(109,Totalisatie[Totaalprijs
Kosten / jaar excl. btw])</f>
        <v>0</v>
      </c>
      <c r="H29" s="54"/>
    </row>
    <row r="30" spans="1:8" ht="18.75" customHeight="1">
      <c r="A30" s="53"/>
      <c r="B30" s="54"/>
      <c r="C30" s="65"/>
      <c r="D30" s="66"/>
      <c r="E30" s="66"/>
      <c r="F30" s="66"/>
      <c r="G30" s="66"/>
    </row>
    <row r="31" spans="1:8" ht="18.75" customHeight="1">
      <c r="A31" s="53"/>
      <c r="B31" s="54"/>
    </row>
    <row r="32" spans="1:8" ht="12">
      <c r="A32" s="9" t="s">
        <v>56</v>
      </c>
      <c r="B32" s="54"/>
    </row>
    <row r="33" spans="1:7" ht="18.75" customHeight="1">
      <c r="A33" s="172" t="s">
        <v>60</v>
      </c>
      <c r="B33" s="173"/>
      <c r="C33" s="174"/>
      <c r="D33" s="174"/>
      <c r="E33" s="174"/>
      <c r="F33" s="174"/>
      <c r="G33" s="175"/>
    </row>
    <row r="34" spans="1:7" ht="18.75" customHeight="1">
      <c r="A34" s="67" t="s">
        <v>30</v>
      </c>
      <c r="B34" s="176" t="s">
        <v>62</v>
      </c>
      <c r="C34" s="177"/>
      <c r="D34" s="67" t="s">
        <v>30</v>
      </c>
      <c r="E34" s="176" t="s">
        <v>62</v>
      </c>
      <c r="F34" s="180"/>
      <c r="G34" s="177"/>
    </row>
    <row r="35" spans="1:7" ht="18.75" customHeight="1">
      <c r="A35" s="68" t="s">
        <v>57</v>
      </c>
      <c r="B35" s="178" t="s">
        <v>62</v>
      </c>
      <c r="C35" s="179"/>
      <c r="D35" s="68" t="s">
        <v>57</v>
      </c>
      <c r="E35" s="178" t="s">
        <v>62</v>
      </c>
      <c r="F35" s="181"/>
      <c r="G35" s="179"/>
    </row>
    <row r="36" spans="1:7" ht="18.75" customHeight="1">
      <c r="A36" s="67" t="s">
        <v>58</v>
      </c>
      <c r="B36" s="176" t="s">
        <v>62</v>
      </c>
      <c r="C36" s="177"/>
      <c r="D36" s="67" t="s">
        <v>58</v>
      </c>
      <c r="E36" s="176" t="s">
        <v>62</v>
      </c>
      <c r="F36" s="180"/>
      <c r="G36" s="177"/>
    </row>
    <row r="37" spans="1:7" ht="37.5" customHeight="1">
      <c r="A37" s="68" t="s">
        <v>59</v>
      </c>
      <c r="B37" s="178" t="s">
        <v>62</v>
      </c>
      <c r="C37" s="179"/>
      <c r="D37" s="68" t="s">
        <v>59</v>
      </c>
      <c r="E37" s="169" t="s">
        <v>62</v>
      </c>
      <c r="F37" s="170"/>
      <c r="G37" s="171"/>
    </row>
    <row r="38" spans="1:7" ht="18.75" customHeight="1">
      <c r="A38" s="67" t="s">
        <v>98</v>
      </c>
      <c r="B38" s="69"/>
      <c r="C38" s="70"/>
      <c r="D38" s="71"/>
      <c r="E38" s="72"/>
      <c r="F38" s="72"/>
      <c r="G38" s="73"/>
    </row>
    <row r="41" spans="1:7" ht="18.75" customHeight="1">
      <c r="E41" s="74"/>
    </row>
    <row r="42" spans="1:7" ht="18.75" customHeight="1">
      <c r="E42" s="66"/>
    </row>
  </sheetData>
  <sheetProtection algorithmName="SHA-512" hashValue="3E9UlOVkVFMnS1ulFbzTEb7G3lsvsnW94cOSlb/W3YflBZfIQTvlLopqR+TY6sAUBxEPxJ400OUY6ftX/FF/oA==" saltValue="tpkDOTdqWpOQQutFaampyw==" spinCount="100000" sheet="1" objects="1" scenarios="1"/>
  <mergeCells count="12">
    <mergeCell ref="A1:G1"/>
    <mergeCell ref="A2:G2"/>
    <mergeCell ref="E37:G37"/>
    <mergeCell ref="A33:B33"/>
    <mergeCell ref="C33:G33"/>
    <mergeCell ref="B34:C34"/>
    <mergeCell ref="B35:C35"/>
    <mergeCell ref="B36:C36"/>
    <mergeCell ref="B37:C37"/>
    <mergeCell ref="E34:G34"/>
    <mergeCell ref="E35:G35"/>
    <mergeCell ref="E36:G36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38" orientation="portrait" r:id="rId1"/>
  <headerFooter>
    <oddFooter>&amp;L&amp;F&amp;C&amp;D&amp;R&amp;A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20" ma:contentTypeDescription="Een nieuw document maken." ma:contentTypeScope="" ma:versionID="03d32aeb8d8f4994260c9cc975669829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4c492a6b26fed8df1f606b2e87903f26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TaxCatchAll xmlns="e7fee12f-7364-4350-a58e-b9a3dabb10bc" xsi:nil="true"/>
    <MigrationWizIdPermissions xmlns="4f7a1ba3-2415-40f8-897f-cbc9e8918319" xsi:nil="true"/>
    <lcf76f155ced4ddcb4097134ff3c332f1 xmlns="4f7a1ba3-2415-40f8-897f-cbc9e8918319" xsi:nil="true"/>
    <MigrationWizIdVersion xmlns="4f7a1ba3-2415-40f8-897f-cbc9e8918319">2efa8266-43a3-4795-9c43-25202a327fd6-638489389860000000</MigrationWizIdVersion>
    <lcf76f155ced4ddcb4097134ff3c332f0 xmlns="4f7a1ba3-2415-40f8-897f-cbc9e8918319" xsi:nil="true"/>
    <lcf76f155ced4ddcb4097134ff3c332f2 xmlns="4f7a1ba3-2415-40f8-897f-cbc9e8918319" xsi:nil="true"/>
    <MigrationWizId xmlns="4f7a1ba3-2415-40f8-897f-cbc9e8918319">2efa8266-43a3-4795-9c43-25202a327fd6</MigrationWizId>
  </documentManagement>
</p:properties>
</file>

<file path=customXml/itemProps1.xml><?xml version="1.0" encoding="utf-8"?>
<ds:datastoreItem xmlns:ds="http://schemas.openxmlformats.org/officeDocument/2006/customXml" ds:itemID="{79952470-B124-415D-8014-2581EF55330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688436-F59D-4B29-AFB0-F32AC23A6B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101D780-3B97-493C-9478-2802C9533A1F}">
  <ds:schemaRefs>
    <ds:schemaRef ds:uri="http://www.w3.org/XML/1998/namespace"/>
    <ds:schemaRef ds:uri="http://purl.org/dc/terms/"/>
    <ds:schemaRef ds:uri="5d807127-6dfe-4777-9fc9-8a2ccfc388c3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46c995e6-7f53-48aa-a5ad-a9d38912b46a"/>
    <ds:schemaRef ds:uri="4f7a1ba3-2415-40f8-897f-cbc9e8918319"/>
    <ds:schemaRef ds:uri="e7fee12f-7364-4350-a58e-b9a3dabb10b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6</vt:i4>
      </vt:variant>
    </vt:vector>
  </HeadingPairs>
  <TitlesOfParts>
    <vt:vector size="11" baseType="lpstr">
      <vt:lpstr>Locaties</vt:lpstr>
      <vt:lpstr>Prestatiefactoren</vt:lpstr>
      <vt:lpstr>Ruimtestaat</vt:lpstr>
      <vt:lpstr>Vloeronderhoud</vt:lpstr>
      <vt:lpstr>Totalisatie</vt:lpstr>
      <vt:lpstr>Prestatiefactoren!Afdrukbereik</vt:lpstr>
      <vt:lpstr>'Ruimtestaat'!Afdrukbereik</vt:lpstr>
      <vt:lpstr>Totalisatie!Afdrukbereik</vt:lpstr>
      <vt:lpstr>Vloeronderhoud!Afdrukbereik</vt:lpstr>
      <vt:lpstr>'Ruimtestaat'!Afdruktitels</vt:lpstr>
      <vt:lpstr>Vloeronderhoud!Invulvloer1</vt:lpstr>
    </vt:vector>
  </TitlesOfParts>
  <Company>Facet Facilitaire Diensten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calculatiesysteem</dc:title>
  <dc:creator>Inkada</dc:creator>
  <cp:lastModifiedBy>Nikki Wonnink | Inkada</cp:lastModifiedBy>
  <cp:lastPrinted>2021-12-20T08:38:13Z</cp:lastPrinted>
  <dcterms:created xsi:type="dcterms:W3CDTF">1999-03-23T11:24:21Z</dcterms:created>
  <dcterms:modified xsi:type="dcterms:W3CDTF">2026-03-09T16:02:44Z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MediaServiceImageTags">
    <vt:lpwstr/>
  </property>
</Properties>
</file>