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ea sanitaire supplies/Gedeelde  documenten/05 Beschrijvend document inlc. bijlages/"/>
    </mc:Choice>
  </mc:AlternateContent>
  <xr:revisionPtr revIDLastSave="0" documentId="8_{FFCD2CBA-F59C-4A7C-8680-0835E0ECA85C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Totaal" sheetId="8" r:id="rId1"/>
    <sheet name="Dispensers" sheetId="5" r:id="rId2"/>
    <sheet name="Vullingen" sheetId="15" r:id="rId3"/>
    <sheet name="Restassortimen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D18" i="15"/>
  <c r="D19" i="15"/>
  <c r="D20" i="15"/>
  <c r="D21" i="15"/>
  <c r="D17" i="15"/>
  <c r="L21" i="15"/>
  <c r="L20" i="15"/>
  <c r="L19" i="15"/>
  <c r="L18" i="15"/>
  <c r="L17" i="15"/>
  <c r="K20" i="15"/>
  <c r="K21" i="15"/>
  <c r="C23" i="5"/>
  <c r="K23" i="5" s="1"/>
  <c r="E40" i="5"/>
  <c r="E39" i="5"/>
  <c r="C26" i="5"/>
  <c r="K19" i="15"/>
  <c r="K18" i="15"/>
  <c r="K17" i="15"/>
  <c r="R16" i="15"/>
  <c r="K22" i="5"/>
  <c r="K14" i="5"/>
  <c r="K15" i="5"/>
  <c r="K16" i="5"/>
  <c r="K17" i="5"/>
  <c r="K18" i="5"/>
  <c r="K19" i="5"/>
  <c r="K20" i="5"/>
  <c r="K21" i="5"/>
  <c r="K13" i="5"/>
  <c r="K26" i="5"/>
  <c r="K28" i="5" l="1"/>
  <c r="H16" i="8" s="1"/>
  <c r="L23" i="15"/>
  <c r="H17" i="8" l="1"/>
</calcChain>
</file>

<file path=xl/sharedStrings.xml><?xml version="1.0" encoding="utf-8"?>
<sst xmlns="http://schemas.openxmlformats.org/spreadsheetml/2006/main" count="166" uniqueCount="105">
  <si>
    <t>Europese aanbesteding - sanitaire voorzieningen dispensers en vullingen</t>
  </si>
  <si>
    <t>Dit is een invulformulier ten behoeve van de prijs</t>
  </si>
  <si>
    <t>Alle ingevulde prijzen zijn altijd excl. Btw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</si>
  <si>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</si>
  <si>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</si>
  <si>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</si>
  <si>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</si>
  <si>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</si>
  <si>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</si>
  <si>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</si>
  <si>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</si>
  <si>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Dit is het tabblad ten behoeve van de leveringen van dispensers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</si>
  <si>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</si>
  <si>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</si>
  <si>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</si>
  <si>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</si>
  <si>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</si>
  <si>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</si>
  <si>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</si>
  <si>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</si>
  <si>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</si>
  <si>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</si>
  <si>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</si>
  <si>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Conform Eis</t>
  </si>
  <si>
    <t>handdroogsysteem (250 tot 300 vel)</t>
  </si>
  <si>
    <t>per stuk</t>
  </si>
  <si>
    <t>handdroogsysteem (750 vel)</t>
  </si>
  <si>
    <t>zeepdispenser (600 ml)</t>
  </si>
  <si>
    <t>zeepdispenser (1200 ml)</t>
  </si>
  <si>
    <t>luchtverfrisser houder</t>
  </si>
  <si>
    <t>afvalbak (22 liter)</t>
  </si>
  <si>
    <t>afvalbak (50 liter)</t>
  </si>
  <si>
    <t>toiletrol houder</t>
  </si>
  <si>
    <t>toiletbril reiniger (600 ml)</t>
  </si>
  <si>
    <t>toiletborstelset</t>
  </si>
  <si>
    <t>Poedercoating per item (kern- en restassortiment)</t>
  </si>
  <si>
    <t>montage en demontage</t>
  </si>
  <si>
    <t>Per stuk</t>
  </si>
  <si>
    <t>Fictief totaal dispensers</t>
  </si>
  <si>
    <t>Dag</t>
  </si>
  <si>
    <t>Toeslagtabel in percentages</t>
  </si>
  <si>
    <t>Zaterdag</t>
  </si>
  <si>
    <t>Zondag</t>
  </si>
  <si>
    <t>Feestdag</t>
  </si>
  <si>
    <t>Toeslagtabel in €</t>
  </si>
  <si>
    <t>Europese aanbesteding - sanitaire voorzieningen: vullingen</t>
  </si>
  <si>
    <t>Dit is het tabblad ten behoeve van de levering van de vullingen.</t>
  </si>
  <si>
    <t>Gemiddeld aantal verpakkingen per jaar</t>
  </si>
  <si>
    <t>Inhoud verpakking</t>
  </si>
  <si>
    <t>Totaal aantal eenheden (verpakking * inhoud)</t>
  </si>
  <si>
    <t>Tarief per eenheid</t>
  </si>
  <si>
    <t>Prijs per verpakking per vulling</t>
  </si>
  <si>
    <t>Totaalprijs per vulling per jaar</t>
  </si>
  <si>
    <t>Verpakkingseenheid inschrijver</t>
  </si>
  <si>
    <t xml:space="preserve">papierenvulling handdroog systeem </t>
  </si>
  <si>
    <t>vel</t>
  </si>
  <si>
    <t>per 1000 vel</t>
  </si>
  <si>
    <t>navulzeep</t>
  </si>
  <si>
    <t>liter</t>
  </si>
  <si>
    <t>per 1 liter</t>
  </si>
  <si>
    <t>meter</t>
  </si>
  <si>
    <t>per 1000 meter</t>
  </si>
  <si>
    <t>luchtverfrisser vulling</t>
  </si>
  <si>
    <t>per 30 dagen geur</t>
  </si>
  <si>
    <t>Subtotaal vullingen</t>
  </si>
  <si>
    <t>Europese aanbesteding - sanitaire voorzieningen</t>
  </si>
  <si>
    <t>Dit is het tabblad ten behoeve van de dienstverlening omtrent het restassortiment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</si>
  <si>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</si>
  <si>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</si>
  <si>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</si>
  <si>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</si>
  <si>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</si>
  <si>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eenheid</t>
  </si>
  <si>
    <t>merk/product</t>
  </si>
  <si>
    <t>artikelnummer</t>
  </si>
  <si>
    <t xml:space="preserve">verpakkingseenheid </t>
  </si>
  <si>
    <t>Tarief per stuk</t>
  </si>
  <si>
    <t>[ vrij invulbaar]</t>
  </si>
  <si>
    <t xml:space="preserve">zeepdispenser - navulbare containers </t>
  </si>
  <si>
    <t>E.1</t>
  </si>
  <si>
    <t>E.0, E.3</t>
  </si>
  <si>
    <t>E.0, E.4</t>
  </si>
  <si>
    <t>E.0, E.9</t>
  </si>
  <si>
    <t>E.0, E.5</t>
  </si>
  <si>
    <t>E.0, E.6</t>
  </si>
  <si>
    <t>E.0, E.7</t>
  </si>
  <si>
    <t>E.0, E.8</t>
  </si>
  <si>
    <t>E.27</t>
  </si>
  <si>
    <t>E.28</t>
  </si>
  <si>
    <t>E.29</t>
  </si>
  <si>
    <t>E.30</t>
  </si>
  <si>
    <t>E.31</t>
  </si>
  <si>
    <t>Minimaal</t>
  </si>
  <si>
    <t>Maximaal</t>
  </si>
  <si>
    <t>los lekbakje t.b.v. toiletborstelset</t>
  </si>
  <si>
    <t>losse borstelkop t.b.v. toiletborstelset</t>
  </si>
  <si>
    <t>losse steel  t.b.v. toiletborstelset</t>
  </si>
  <si>
    <t>toiletrol</t>
  </si>
  <si>
    <t>toiletbrilreiniger</t>
  </si>
  <si>
    <t>E.18, E.19</t>
  </si>
  <si>
    <t>Bijlage 3-3 Prijsopgaveformulier Perceel 3</t>
  </si>
  <si>
    <r>
      <t xml:space="preserve">U hoeft </t>
    </r>
    <r>
      <rPr>
        <u/>
        <sz val="9"/>
        <rFont val="Verdana"/>
        <family val="2"/>
      </rPr>
      <t>niets</t>
    </r>
    <r>
      <rPr>
        <sz val="9"/>
        <rFont val="Verdana"/>
        <family val="2"/>
      </rPr>
      <t xml:space="preserve"> in te vullen op dit tabblad.</t>
    </r>
  </si>
  <si>
    <t>Europese aanbesteding - sanitaire voorzieningen: dispensers</t>
  </si>
  <si>
    <t>Aanvullende onderdelen: Leverancier Carel Lurvink</t>
  </si>
  <si>
    <t>Aanvullende onderdelen: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</si>
</sst>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#,##0_ ;\-#,##0\ "/>
    <numFmt numFmtId="168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9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</cellStyleXfs>
  <cellXfs count="143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21" xfId="0" applyFont="1" applyFill="1" applyBorder="1"/>
    <xf numFmtId="0" fontId="4" fillId="3" borderId="23" xfId="0" applyFont="1" applyFill="1" applyBorder="1"/>
    <xf numFmtId="44" fontId="4" fillId="2" borderId="0" xfId="0" applyNumberFormat="1" applyFont="1" applyFill="1"/>
    <xf numFmtId="0" fontId="5" fillId="2" borderId="0" xfId="0" applyFont="1" applyFill="1"/>
    <xf numFmtId="44" fontId="4" fillId="2" borderId="25" xfId="0" applyNumberFormat="1" applyFont="1" applyFill="1" applyBorder="1"/>
    <xf numFmtId="0" fontId="10" fillId="2" borderId="26" xfId="0" applyFont="1" applyFill="1" applyBorder="1"/>
    <xf numFmtId="44" fontId="4" fillId="2" borderId="12" xfId="0" applyNumberFormat="1" applyFont="1" applyFill="1" applyBorder="1"/>
    <xf numFmtId="0" fontId="10" fillId="2" borderId="10" xfId="0" applyFont="1" applyFill="1" applyBorder="1"/>
    <xf numFmtId="0" fontId="4" fillId="3" borderId="32" xfId="0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28" xfId="0" applyFont="1" applyFill="1" applyBorder="1"/>
    <xf numFmtId="0" fontId="14" fillId="2" borderId="10" xfId="0" applyFont="1" applyFill="1" applyBorder="1"/>
    <xf numFmtId="0" fontId="15" fillId="2" borderId="0" xfId="0" applyFont="1" applyFill="1"/>
    <xf numFmtId="0" fontId="14" fillId="2" borderId="14" xfId="0" applyFont="1" applyFill="1" applyBorder="1"/>
    <xf numFmtId="0" fontId="15" fillId="2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2" borderId="14" xfId="0" applyFont="1" applyFill="1" applyBorder="1"/>
    <xf numFmtId="0" fontId="14" fillId="2" borderId="11" xfId="0" applyFont="1" applyFill="1" applyBorder="1"/>
    <xf numFmtId="0" fontId="14" fillId="2" borderId="15" xfId="0" applyFont="1" applyFill="1" applyBorder="1"/>
    <xf numFmtId="1" fontId="6" fillId="2" borderId="0" xfId="0" applyNumberFormat="1" applyFont="1" applyFill="1"/>
    <xf numFmtId="1" fontId="6" fillId="2" borderId="27" xfId="0" applyNumberFormat="1" applyFont="1" applyFill="1" applyBorder="1"/>
    <xf numFmtId="1" fontId="4" fillId="2" borderId="0" xfId="0" applyNumberFormat="1" applyFont="1" applyFill="1"/>
    <xf numFmtId="0" fontId="4" fillId="3" borderId="22" xfId="0" applyFont="1" applyFill="1" applyBorder="1" applyAlignment="1">
      <alignment horizontal="left"/>
    </xf>
    <xf numFmtId="1" fontId="4" fillId="3" borderId="37" xfId="0" applyNumberFormat="1" applyFont="1" applyFill="1" applyBorder="1"/>
    <xf numFmtId="0" fontId="14" fillId="0" borderId="0" xfId="0" applyFont="1"/>
    <xf numFmtId="0" fontId="4" fillId="3" borderId="2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14" fillId="2" borderId="12" xfId="0" applyFont="1" applyFill="1" applyBorder="1"/>
    <xf numFmtId="1" fontId="14" fillId="2" borderId="0" xfId="0" applyNumberFormat="1" applyFont="1" applyFill="1"/>
    <xf numFmtId="0" fontId="16" fillId="2" borderId="0" xfId="0" applyFont="1" applyFill="1"/>
    <xf numFmtId="1" fontId="14" fillId="2" borderId="0" xfId="0" applyNumberFormat="1" applyFont="1" applyFill="1" applyAlignment="1">
      <alignment horizontal="center" wrapText="1"/>
    </xf>
    <xf numFmtId="10" fontId="18" fillId="0" borderId="41" xfId="12" applyNumberFormat="1" applyFont="1" applyBorder="1" applyAlignment="1" applyProtection="1">
      <alignment horizontal="center"/>
      <protection locked="0"/>
    </xf>
    <xf numFmtId="0" fontId="5" fillId="2" borderId="0" xfId="11" applyFont="1" applyFill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44" fontId="5" fillId="0" borderId="42" xfId="9" applyFont="1" applyBorder="1" applyAlignment="1" applyProtection="1">
      <alignment wrapText="1"/>
      <protection hidden="1"/>
    </xf>
    <xf numFmtId="0" fontId="4" fillId="3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44" fontId="1" fillId="2" borderId="18" xfId="0" applyNumberFormat="1" applyFont="1" applyFill="1" applyBorder="1"/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166" fontId="1" fillId="4" borderId="25" xfId="6" applyNumberFormat="1" applyFont="1" applyFill="1" applyBorder="1"/>
    <xf numFmtId="44" fontId="1" fillId="4" borderId="25" xfId="9" applyFont="1" applyFill="1" applyBorder="1"/>
    <xf numFmtId="44" fontId="1" fillId="2" borderId="25" xfId="0" applyNumberFormat="1" applyFont="1" applyFill="1" applyBorder="1"/>
    <xf numFmtId="0" fontId="1" fillId="2" borderId="25" xfId="0" applyFont="1" applyFill="1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166" fontId="1" fillId="0" borderId="25" xfId="6" applyNumberFormat="1" applyFont="1" applyBorder="1"/>
    <xf numFmtId="44" fontId="1" fillId="2" borderId="6" xfId="0" applyNumberFormat="1" applyFont="1" applyFill="1" applyBorder="1"/>
    <xf numFmtId="0" fontId="1" fillId="2" borderId="0" xfId="0" applyFont="1" applyFill="1" applyAlignment="1">
      <alignment horizontal="center"/>
    </xf>
    <xf numFmtId="1" fontId="1" fillId="2" borderId="1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166" fontId="1" fillId="0" borderId="6" xfId="6" applyNumberFormat="1" applyFont="1" applyBorder="1"/>
    <xf numFmtId="166" fontId="1" fillId="4" borderId="6" xfId="6" applyNumberFormat="1" applyFont="1" applyFill="1" applyBorder="1"/>
    <xf numFmtId="44" fontId="1" fillId="4" borderId="6" xfId="0" applyNumberFormat="1" applyFont="1" applyFill="1" applyBorder="1"/>
    <xf numFmtId="166" fontId="1" fillId="0" borderId="24" xfId="6" applyNumberFormat="1" applyFont="1" applyBorder="1"/>
    <xf numFmtId="166" fontId="1" fillId="4" borderId="18" xfId="6" applyNumberFormat="1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4" fontId="1" fillId="0" borderId="0" xfId="9" applyFont="1" applyFill="1" applyBorder="1" applyAlignment="1">
      <alignment horizontal="left"/>
    </xf>
    <xf numFmtId="44" fontId="1" fillId="0" borderId="0" xfId="10" applyNumberFormat="1" applyFont="1" applyFill="1" applyBorder="1" applyAlignment="1">
      <alignment horizontal="right"/>
    </xf>
    <xf numFmtId="44" fontId="4" fillId="0" borderId="0" xfId="9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44" fontId="1" fillId="2" borderId="25" xfId="0" applyNumberFormat="1" applyFont="1" applyFill="1" applyBorder="1" applyAlignment="1">
      <alignment horizontal="right"/>
    </xf>
    <xf numFmtId="44" fontId="4" fillId="2" borderId="4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4" fillId="2" borderId="0" xfId="0" quotePrefix="1" applyFont="1" applyFill="1" applyAlignment="1">
      <alignment horizontal="right"/>
    </xf>
    <xf numFmtId="167" fontId="1" fillId="2" borderId="9" xfId="6" applyNumberFormat="1" applyFont="1" applyFill="1" applyBorder="1" applyAlignment="1">
      <alignment horizontal="right"/>
    </xf>
    <xf numFmtId="167" fontId="1" fillId="2" borderId="39" xfId="6" applyNumberFormat="1" applyFont="1" applyFill="1" applyBorder="1" applyAlignment="1">
      <alignment horizontal="right"/>
    </xf>
    <xf numFmtId="167" fontId="1" fillId="2" borderId="25" xfId="6" applyNumberFormat="1" applyFont="1" applyFill="1" applyBorder="1" applyAlignment="1">
      <alignment horizontal="right"/>
    </xf>
    <xf numFmtId="1" fontId="1" fillId="2" borderId="7" xfId="6" applyNumberFormat="1" applyFont="1" applyFill="1" applyBorder="1" applyAlignment="1">
      <alignment horizontal="right" indent="1"/>
    </xf>
    <xf numFmtId="166" fontId="1" fillId="2" borderId="7" xfId="6" applyNumberFormat="1" applyFont="1" applyFill="1" applyBorder="1" applyAlignment="1">
      <alignment horizontal="left"/>
    </xf>
    <xf numFmtId="1" fontId="1" fillId="2" borderId="0" xfId="6" applyNumberFormat="1" applyFont="1" applyFill="1"/>
    <xf numFmtId="166" fontId="1" fillId="2" borderId="9" xfId="6" applyNumberFormat="1" applyFont="1" applyFill="1" applyBorder="1" applyAlignment="1">
      <alignment horizontal="center"/>
    </xf>
    <xf numFmtId="166" fontId="1" fillId="2" borderId="7" xfId="6" applyNumberFormat="1" applyFont="1" applyFill="1" applyBorder="1" applyAlignment="1">
      <alignment horizontal="center"/>
    </xf>
    <xf numFmtId="0" fontId="5" fillId="2" borderId="0" xfId="11" applyFont="1" applyFill="1" applyBorder="1" applyAlignment="1">
      <alignment horizontal="center"/>
    </xf>
    <xf numFmtId="0" fontId="4" fillId="2" borderId="30" xfId="0" applyFont="1" applyFill="1" applyBorder="1"/>
    <xf numFmtId="166" fontId="1" fillId="2" borderId="43" xfId="6" applyNumberFormat="1" applyFont="1" applyFill="1" applyBorder="1" applyAlignment="1">
      <alignment horizontal="center"/>
    </xf>
    <xf numFmtId="44" fontId="4" fillId="2" borderId="8" xfId="0" applyNumberFormat="1" applyFont="1" applyFill="1" applyBorder="1"/>
    <xf numFmtId="166" fontId="1" fillId="2" borderId="25" xfId="6" applyNumberFormat="1" applyFont="1" applyFill="1" applyBorder="1"/>
    <xf numFmtId="44" fontId="1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167" fontId="1" fillId="4" borderId="18" xfId="0" applyNumberFormat="1" applyFont="1" applyFill="1" applyBorder="1"/>
    <xf numFmtId="0" fontId="4" fillId="3" borderId="22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1" fillId="0" borderId="7" xfId="6" applyNumberFormat="1" applyFont="1" applyBorder="1" applyAlignment="1">
      <alignment horizontal="left"/>
    </xf>
    <xf numFmtId="166" fontId="1" fillId="0" borderId="29" xfId="6" applyNumberFormat="1" applyFont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166" fontId="1" fillId="0" borderId="2" xfId="6" applyNumberFormat="1" applyFont="1" applyBorder="1" applyAlignment="1">
      <alignment horizontal="left"/>
    </xf>
    <xf numFmtId="166" fontId="5" fillId="4" borderId="16" xfId="6" applyNumberFormat="1" applyFont="1" applyFill="1" applyBorder="1" applyAlignment="1">
      <alignment horizontal="left"/>
    </xf>
    <xf numFmtId="166" fontId="5" fillId="4" borderId="17" xfId="6" applyNumberFormat="1" applyFont="1" applyFill="1" applyBorder="1" applyAlignment="1">
      <alignment horizontal="left"/>
    </xf>
    <xf numFmtId="166" fontId="5" fillId="4" borderId="16" xfId="6" applyNumberFormat="1" applyFont="1" applyFill="1" applyBorder="1" applyAlignment="1">
      <alignment horizontal="center"/>
    </xf>
    <xf numFmtId="166" fontId="5" fillId="4" borderId="17" xfId="6" applyNumberFormat="1" applyFont="1" applyFill="1" applyBorder="1" applyAlignment="1">
      <alignment horizontal="center"/>
    </xf>
  </cellXfs>
  <cellStyles count="13">
    <cellStyle name="Hyperlink 2" xfId="7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" xfId="10" builtinId="5"/>
    <cellStyle name="Procent 2" xfId="8" xr:uid="{63BC7438-37EE-4695-AC51-E0F850237B25}"/>
    <cellStyle name="Standaard" xfId="0" builtinId="0"/>
    <cellStyle name="Standaard 2 2 2" xfId="5" xr:uid="{00000000-0005-0000-0000-000004000000}"/>
    <cellStyle name="Standaard 4 2 3" xfId="11" xr:uid="{2C3C1149-B54E-4BCE-8B72-023D3E5282AB}"/>
    <cellStyle name="Standaard 6" xfId="2" xr:uid="{00000000-0005-0000-0000-000005000000}"/>
    <cellStyle name="Valuta" xfId="9" builtinId="4"/>
    <cellStyle name="Valuta 3 4" xfId="12" xr:uid="{1839BCC4-D140-4324-96CB-61892D37C788}"/>
    <cellStyle name="Valuta 5 3" xfId="4" xr:uid="{00000000-0005-0000-0000-000006000000}"/>
  </cellStyles>
  <dxfs count="1">
    <dxf>
      <font>
        <condense val="0"/>
        <extend val="0"/>
        <color auto="1"/>
      </font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M19"/>
  <sheetViews>
    <sheetView zoomScaleNormal="100" workbookViewId="0">
      <selection activeCell="V34" sqref="V34"/>
    </sheetView>
  </sheetViews>
  <sheetFormatPr defaultColWidth="9.28515625" defaultRowHeight="14.25" x14ac:dyDescent="0.2"/>
  <cols>
    <col min="1" max="1" width="8.42578125" style="18" customWidth="1"/>
    <col min="2" max="2" width="3.28515625" style="18" customWidth="1"/>
    <col min="3" max="3" width="16.42578125" style="18" customWidth="1"/>
    <col min="4" max="6" width="9.28515625" style="18"/>
    <col min="7" max="7" width="24.42578125" style="18" customWidth="1"/>
    <col min="8" max="8" width="19.7109375" style="18" bestFit="1" customWidth="1"/>
    <col min="9" max="9" width="9.28515625" style="18"/>
    <col min="10" max="10" width="11.7109375" style="18" customWidth="1"/>
    <col min="11" max="16384" width="9.28515625" style="18"/>
  </cols>
  <sheetData>
    <row r="2" spans="1:13" x14ac:dyDescent="0.2">
      <c r="B2" s="14" t="s">
        <v>100</v>
      </c>
      <c r="D2" s="54"/>
      <c r="E2" s="54"/>
      <c r="F2" s="54"/>
      <c r="G2" s="54"/>
      <c r="H2" s="54"/>
      <c r="I2" s="54"/>
    </row>
    <row r="3" spans="1:13" ht="15" customHeight="1" x14ac:dyDescent="0.2">
      <c r="B3" s="2" t="s">
        <v>0</v>
      </c>
      <c r="D3" s="54"/>
      <c r="E3" s="54"/>
      <c r="F3" s="54"/>
      <c r="G3" s="54"/>
      <c r="H3" s="54"/>
      <c r="I3" s="54"/>
    </row>
    <row r="4" spans="1:13" x14ac:dyDescent="0.2">
      <c r="B4" s="6" t="s">
        <v>1</v>
      </c>
      <c r="D4" s="54"/>
      <c r="E4" s="54"/>
      <c r="F4" s="54"/>
      <c r="G4" s="54"/>
      <c r="H4" s="54"/>
      <c r="I4" s="54"/>
    </row>
    <row r="5" spans="1:13" x14ac:dyDescent="0.2">
      <c r="B5" s="6" t="s">
        <v>2</v>
      </c>
      <c r="D5" s="54"/>
      <c r="E5" s="54"/>
      <c r="F5" s="54"/>
      <c r="G5" s="54"/>
      <c r="H5" s="54"/>
      <c r="I5" s="54"/>
    </row>
    <row r="6" spans="1:13" x14ac:dyDescent="0.2">
      <c r="B6" s="2"/>
      <c r="D6" s="54"/>
      <c r="E6" s="54"/>
      <c r="F6" s="54"/>
      <c r="G6" s="54"/>
      <c r="H6" s="54"/>
      <c r="I6" s="54"/>
    </row>
    <row r="7" spans="1:13" x14ac:dyDescent="0.2">
      <c r="B7" s="2" t="s">
        <v>3</v>
      </c>
      <c r="D7" s="54"/>
      <c r="E7" s="54"/>
      <c r="F7" s="54"/>
      <c r="G7" s="54"/>
      <c r="H7" s="54"/>
      <c r="I7" s="54"/>
    </row>
    <row r="8" spans="1:13" x14ac:dyDescent="0.2">
      <c r="B8" s="6" t="s">
        <v>101</v>
      </c>
      <c r="D8" s="54"/>
      <c r="E8" s="54"/>
      <c r="F8" s="54"/>
      <c r="G8" s="54"/>
      <c r="H8" s="54"/>
      <c r="I8" s="54"/>
    </row>
    <row r="9" spans="1:13" x14ac:dyDescent="0.2">
      <c r="B9" s="6" t="s">
        <v>4</v>
      </c>
      <c r="D9" s="54"/>
      <c r="E9" s="54"/>
      <c r="F9" s="54"/>
      <c r="G9" s="54"/>
      <c r="H9" s="54"/>
      <c r="I9" s="54"/>
    </row>
    <row r="10" spans="1:13" x14ac:dyDescent="0.2">
      <c r="B10" s="6" t="s">
        <v>5</v>
      </c>
      <c r="D10" s="54"/>
      <c r="E10" s="54"/>
      <c r="F10" s="54"/>
      <c r="G10" s="54"/>
      <c r="H10" s="54"/>
      <c r="I10" s="54"/>
    </row>
    <row r="11" spans="1:13" ht="15" thickBot="1" x14ac:dyDescent="0.25">
      <c r="C11" s="54"/>
      <c r="D11" s="54"/>
      <c r="E11" s="54"/>
      <c r="F11" s="54"/>
      <c r="G11" s="54"/>
      <c r="H11" s="54"/>
      <c r="I11" s="54"/>
    </row>
    <row r="12" spans="1:13" x14ac:dyDescent="0.2">
      <c r="B12" s="8" t="s">
        <v>6</v>
      </c>
      <c r="C12" s="55"/>
      <c r="D12" s="55"/>
      <c r="E12" s="55"/>
      <c r="F12" s="55"/>
      <c r="G12" s="55"/>
      <c r="H12" s="55"/>
      <c r="I12" s="55"/>
      <c r="J12" s="19"/>
    </row>
    <row r="13" spans="1:13" x14ac:dyDescent="0.2">
      <c r="B13" s="20"/>
      <c r="C13" s="54"/>
      <c r="D13" s="54"/>
      <c r="E13" s="54"/>
      <c r="F13" s="54"/>
      <c r="G13" s="54"/>
      <c r="H13" s="21"/>
      <c r="I13" s="54"/>
      <c r="J13" s="22"/>
    </row>
    <row r="14" spans="1:13" ht="15" thickBot="1" x14ac:dyDescent="0.25">
      <c r="A14" s="16"/>
      <c r="B14" s="20"/>
      <c r="C14" s="1"/>
      <c r="D14" s="54"/>
      <c r="E14" s="54"/>
      <c r="F14" s="54"/>
      <c r="H14" s="21"/>
      <c r="J14" s="22"/>
      <c r="M14" s="12"/>
    </row>
    <row r="15" spans="1:13" ht="15" thickBot="1" x14ac:dyDescent="0.25">
      <c r="B15" s="125" t="s">
        <v>7</v>
      </c>
      <c r="C15" s="126"/>
      <c r="D15" s="120"/>
      <c r="E15" s="120"/>
      <c r="F15" s="120"/>
      <c r="G15" s="121"/>
      <c r="H15" s="3" t="s">
        <v>8</v>
      </c>
      <c r="I15" s="21"/>
      <c r="J15" s="25"/>
      <c r="K15" s="21"/>
      <c r="M15" s="13"/>
    </row>
    <row r="16" spans="1:13" x14ac:dyDescent="0.2">
      <c r="B16" s="127">
        <v>25</v>
      </c>
      <c r="C16" s="128"/>
      <c r="D16" s="122" t="s">
        <v>9</v>
      </c>
      <c r="E16" s="122"/>
      <c r="F16" s="122"/>
      <c r="G16" s="123"/>
      <c r="H16" s="56">
        <f>Dispensers!K28</f>
        <v>0</v>
      </c>
      <c r="I16" s="21"/>
      <c r="J16" s="25"/>
      <c r="K16" s="21"/>
      <c r="M16" s="13"/>
    </row>
    <row r="17" spans="2:13" x14ac:dyDescent="0.2">
      <c r="B17" s="129">
        <v>275</v>
      </c>
      <c r="C17" s="130"/>
      <c r="D17" s="57" t="s">
        <v>10</v>
      </c>
      <c r="E17" s="57"/>
      <c r="F17" s="57"/>
      <c r="G17" s="58"/>
      <c r="H17" s="56">
        <f>Vullingen!L23</f>
        <v>0</v>
      </c>
      <c r="I17" s="21"/>
      <c r="J17" s="25"/>
      <c r="K17" s="21"/>
      <c r="M17" s="13"/>
    </row>
    <row r="18" spans="2:13" x14ac:dyDescent="0.2">
      <c r="B18" s="20"/>
      <c r="C18" s="124"/>
      <c r="D18" s="124"/>
      <c r="E18" s="124"/>
      <c r="F18" s="124"/>
      <c r="G18" s="124"/>
      <c r="H18" s="124"/>
      <c r="J18" s="22"/>
    </row>
    <row r="19" spans="2:13" ht="15" thickBot="1" x14ac:dyDescent="0.25">
      <c r="B19" s="26"/>
      <c r="C19" s="59"/>
      <c r="D19" s="60"/>
      <c r="E19" s="60"/>
      <c r="F19" s="60"/>
      <c r="G19" s="60"/>
      <c r="H19" s="60"/>
      <c r="I19" s="44"/>
      <c r="J19" s="27"/>
    </row>
  </sheetData>
  <mergeCells count="6">
    <mergeCell ref="D15:G15"/>
    <mergeCell ref="D16:G16"/>
    <mergeCell ref="C18:H18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AH23" sqref="AH23"/>
    </sheetView>
  </sheetViews>
  <sheetFormatPr defaultColWidth="9.28515625" defaultRowHeight="14.25" x14ac:dyDescent="0.2"/>
  <cols>
    <col min="1" max="1" width="4.28515625" style="18" customWidth="1"/>
    <col min="2" max="2" width="3.28515625" style="18" customWidth="1"/>
    <col min="3" max="3" width="12.42578125" style="45" bestFit="1" customWidth="1"/>
    <col min="4" max="4" width="15.7109375" style="18" customWidth="1"/>
    <col min="5" max="5" width="31.42578125" style="18" customWidth="1"/>
    <col min="6" max="6" width="17.85546875" style="18" customWidth="1"/>
    <col min="7" max="8" width="19.28515625" style="18" customWidth="1"/>
    <col min="9" max="9" width="21.28515625" style="18" customWidth="1"/>
    <col min="10" max="11" width="15.85546875" style="18" bestFit="1" customWidth="1"/>
    <col min="12" max="12" width="20.7109375" style="18" customWidth="1"/>
    <col min="13" max="13" width="3.5703125" style="18" customWidth="1"/>
    <col min="14" max="14" width="5.28515625" style="18" customWidth="1"/>
    <col min="15" max="15" width="3.7109375" style="18" customWidth="1"/>
    <col min="16" max="16384" width="9.28515625" style="18"/>
  </cols>
  <sheetData>
    <row r="1" spans="1:15" x14ac:dyDescent="0.2">
      <c r="B1" s="1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5" customHeight="1" x14ac:dyDescent="0.2">
      <c r="B2" s="2" t="s">
        <v>102</v>
      </c>
      <c r="D2" s="54"/>
      <c r="E2" s="54"/>
      <c r="F2" s="54"/>
      <c r="G2" s="54"/>
      <c r="H2" s="54"/>
      <c r="I2" s="54"/>
      <c r="J2" s="61"/>
      <c r="K2" s="54"/>
      <c r="L2" s="54"/>
      <c r="M2" s="54"/>
    </row>
    <row r="3" spans="1:15" x14ac:dyDescent="0.2">
      <c r="B3" s="6" t="s">
        <v>11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">
      <c r="B4" s="2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">
      <c r="B5" s="2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x14ac:dyDescent="0.2">
      <c r="B6" s="6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">
      <c r="B7" s="6" t="s">
        <v>13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" thickBot="1" x14ac:dyDescent="0.25"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x14ac:dyDescent="0.2">
      <c r="B9" s="8" t="s">
        <v>6</v>
      </c>
      <c r="C9" s="29"/>
      <c r="D9" s="55"/>
      <c r="E9" s="55"/>
      <c r="F9" s="55"/>
      <c r="G9" s="55"/>
      <c r="H9" s="55"/>
      <c r="I9" s="55"/>
      <c r="J9" s="55"/>
      <c r="K9" s="55"/>
      <c r="L9" s="55"/>
      <c r="M9" s="55"/>
      <c r="N9" s="19"/>
    </row>
    <row r="10" spans="1:15" x14ac:dyDescent="0.2">
      <c r="B10" s="10"/>
      <c r="C10" s="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2"/>
    </row>
    <row r="11" spans="1:15" ht="15" thickBot="1" x14ac:dyDescent="0.25">
      <c r="B11" s="20"/>
      <c r="C11" s="30" t="s">
        <v>14</v>
      </c>
      <c r="D11" s="54"/>
      <c r="E11" s="54"/>
      <c r="N11" s="22"/>
    </row>
    <row r="12" spans="1:15" ht="32.25" customHeight="1" thickBot="1" x14ac:dyDescent="0.25">
      <c r="A12" s="23"/>
      <c r="B12" s="24"/>
      <c r="C12" s="32" t="s">
        <v>15</v>
      </c>
      <c r="D12" s="135" t="s">
        <v>16</v>
      </c>
      <c r="E12" s="136"/>
      <c r="F12" s="11" t="s">
        <v>17</v>
      </c>
      <c r="G12" s="31" t="s">
        <v>18</v>
      </c>
      <c r="H12" s="31" t="s">
        <v>19</v>
      </c>
      <c r="I12" s="31" t="s">
        <v>20</v>
      </c>
      <c r="J12" s="3" t="s">
        <v>21</v>
      </c>
      <c r="K12" s="4" t="s">
        <v>22</v>
      </c>
      <c r="L12" s="4" t="s">
        <v>23</v>
      </c>
      <c r="M12" s="21"/>
      <c r="N12" s="25"/>
      <c r="O12" s="21"/>
    </row>
    <row r="13" spans="1:15" x14ac:dyDescent="0.2">
      <c r="A13" s="46"/>
      <c r="B13" s="20"/>
      <c r="C13" s="101">
        <v>1</v>
      </c>
      <c r="D13" s="133" t="s">
        <v>24</v>
      </c>
      <c r="E13" s="134"/>
      <c r="F13" s="62" t="s">
        <v>25</v>
      </c>
      <c r="G13" s="63"/>
      <c r="H13" s="63"/>
      <c r="I13" s="63"/>
      <c r="J13" s="64"/>
      <c r="K13" s="65">
        <f t="shared" ref="K13:K23" si="0">SUM(C13*J13)</f>
        <v>0</v>
      </c>
      <c r="L13" s="66" t="s">
        <v>80</v>
      </c>
      <c r="M13" s="21"/>
      <c r="N13" s="25"/>
      <c r="O13" s="21"/>
    </row>
    <row r="14" spans="1:15" x14ac:dyDescent="0.2">
      <c r="A14" s="46"/>
      <c r="B14" s="20"/>
      <c r="C14" s="101">
        <v>50</v>
      </c>
      <c r="D14" s="133" t="s">
        <v>26</v>
      </c>
      <c r="E14" s="134"/>
      <c r="F14" s="62" t="s">
        <v>25</v>
      </c>
      <c r="G14" s="63"/>
      <c r="H14" s="63"/>
      <c r="I14" s="63"/>
      <c r="J14" s="64"/>
      <c r="K14" s="65">
        <f t="shared" si="0"/>
        <v>0</v>
      </c>
      <c r="L14" s="66" t="s">
        <v>80</v>
      </c>
      <c r="M14" s="21"/>
      <c r="N14" s="25"/>
      <c r="O14" s="21"/>
    </row>
    <row r="15" spans="1:15" x14ac:dyDescent="0.2">
      <c r="A15" s="46"/>
      <c r="B15" s="20"/>
      <c r="C15" s="101">
        <v>49</v>
      </c>
      <c r="D15" s="133" t="s">
        <v>27</v>
      </c>
      <c r="E15" s="134"/>
      <c r="F15" s="62" t="s">
        <v>25</v>
      </c>
      <c r="G15" s="63"/>
      <c r="H15" s="63"/>
      <c r="I15" s="63"/>
      <c r="J15" s="64"/>
      <c r="K15" s="65">
        <f t="shared" si="0"/>
        <v>0</v>
      </c>
      <c r="L15" s="66" t="s">
        <v>81</v>
      </c>
      <c r="M15" s="21"/>
      <c r="N15" s="25"/>
      <c r="O15" s="21"/>
    </row>
    <row r="16" spans="1:15" x14ac:dyDescent="0.2">
      <c r="A16" s="46"/>
      <c r="B16" s="20"/>
      <c r="C16" s="101">
        <v>1</v>
      </c>
      <c r="D16" s="133" t="s">
        <v>28</v>
      </c>
      <c r="E16" s="134"/>
      <c r="F16" s="62" t="s">
        <v>25</v>
      </c>
      <c r="G16" s="63"/>
      <c r="H16" s="63"/>
      <c r="I16" s="63"/>
      <c r="J16" s="64"/>
      <c r="K16" s="65">
        <f t="shared" si="0"/>
        <v>0</v>
      </c>
      <c r="L16" s="66" t="s">
        <v>81</v>
      </c>
      <c r="M16" s="21"/>
      <c r="N16" s="25"/>
      <c r="O16" s="21"/>
    </row>
    <row r="17" spans="1:15" x14ac:dyDescent="0.2">
      <c r="A17" s="46"/>
      <c r="B17" s="20"/>
      <c r="C17" s="101">
        <v>84</v>
      </c>
      <c r="D17" s="133" t="s">
        <v>29</v>
      </c>
      <c r="E17" s="134"/>
      <c r="F17" s="62" t="s">
        <v>25</v>
      </c>
      <c r="G17" s="63"/>
      <c r="H17" s="63"/>
      <c r="I17" s="63"/>
      <c r="J17" s="64"/>
      <c r="K17" s="65">
        <f t="shared" si="0"/>
        <v>0</v>
      </c>
      <c r="L17" s="66" t="s">
        <v>82</v>
      </c>
      <c r="M17" s="21"/>
      <c r="N17" s="25"/>
      <c r="O17" s="21"/>
    </row>
    <row r="18" spans="1:15" x14ac:dyDescent="0.2">
      <c r="A18" s="46"/>
      <c r="B18" s="20"/>
      <c r="C18" s="101">
        <v>1</v>
      </c>
      <c r="D18" s="133" t="s">
        <v>30</v>
      </c>
      <c r="E18" s="134"/>
      <c r="F18" s="62" t="s">
        <v>25</v>
      </c>
      <c r="G18" s="63"/>
      <c r="H18" s="63"/>
      <c r="I18" s="63"/>
      <c r="J18" s="64"/>
      <c r="K18" s="65">
        <f t="shared" si="0"/>
        <v>0</v>
      </c>
      <c r="L18" s="66" t="s">
        <v>83</v>
      </c>
      <c r="M18" s="21"/>
      <c r="N18" s="25"/>
      <c r="O18" s="21"/>
    </row>
    <row r="19" spans="1:15" x14ac:dyDescent="0.2">
      <c r="A19" s="46"/>
      <c r="B19" s="20"/>
      <c r="C19" s="101">
        <v>36</v>
      </c>
      <c r="D19" s="133" t="s">
        <v>31</v>
      </c>
      <c r="E19" s="134"/>
      <c r="F19" s="62" t="s">
        <v>25</v>
      </c>
      <c r="G19" s="63"/>
      <c r="H19" s="63"/>
      <c r="I19" s="63"/>
      <c r="J19" s="64"/>
      <c r="K19" s="65">
        <f t="shared" si="0"/>
        <v>0</v>
      </c>
      <c r="L19" s="66" t="s">
        <v>83</v>
      </c>
      <c r="M19" s="21"/>
      <c r="N19" s="25"/>
      <c r="O19" s="21"/>
    </row>
    <row r="20" spans="1:15" x14ac:dyDescent="0.2">
      <c r="A20" s="46"/>
      <c r="B20" s="20"/>
      <c r="C20" s="101">
        <v>60</v>
      </c>
      <c r="D20" s="133" t="s">
        <v>32</v>
      </c>
      <c r="E20" s="134"/>
      <c r="F20" s="62" t="s">
        <v>25</v>
      </c>
      <c r="G20" s="63"/>
      <c r="H20" s="63"/>
      <c r="I20" s="63"/>
      <c r="J20" s="64"/>
      <c r="K20" s="65">
        <f t="shared" si="0"/>
        <v>0</v>
      </c>
      <c r="L20" s="66" t="s">
        <v>84</v>
      </c>
      <c r="M20" s="21"/>
      <c r="N20" s="25"/>
      <c r="O20" s="21"/>
    </row>
    <row r="21" spans="1:15" x14ac:dyDescent="0.2">
      <c r="A21" s="46"/>
      <c r="B21" s="20"/>
      <c r="C21" s="101">
        <v>60</v>
      </c>
      <c r="D21" s="133" t="s">
        <v>33</v>
      </c>
      <c r="E21" s="134"/>
      <c r="F21" s="62" t="s">
        <v>25</v>
      </c>
      <c r="G21" s="63"/>
      <c r="H21" s="63"/>
      <c r="I21" s="63"/>
      <c r="J21" s="64"/>
      <c r="K21" s="65">
        <f t="shared" si="0"/>
        <v>0</v>
      </c>
      <c r="L21" s="66" t="s">
        <v>85</v>
      </c>
      <c r="M21" s="21"/>
      <c r="N21" s="25"/>
      <c r="O21" s="21"/>
    </row>
    <row r="22" spans="1:15" x14ac:dyDescent="0.2">
      <c r="A22" s="46"/>
      <c r="B22" s="20"/>
      <c r="C22" s="101">
        <v>60</v>
      </c>
      <c r="D22" s="133" t="s">
        <v>34</v>
      </c>
      <c r="E22" s="134"/>
      <c r="F22" s="62" t="s">
        <v>25</v>
      </c>
      <c r="G22" s="63"/>
      <c r="H22" s="63"/>
      <c r="I22" s="63"/>
      <c r="J22" s="64"/>
      <c r="K22" s="65">
        <f t="shared" si="0"/>
        <v>0</v>
      </c>
      <c r="L22" s="66" t="s">
        <v>86</v>
      </c>
      <c r="M22" s="21"/>
      <c r="N22" s="25"/>
      <c r="O22" s="21"/>
    </row>
    <row r="23" spans="1:15" x14ac:dyDescent="0.2">
      <c r="A23" s="46"/>
      <c r="B23" s="20"/>
      <c r="C23" s="102">
        <f>ROUND(C26*5%,0)</f>
        <v>20</v>
      </c>
      <c r="D23" s="133" t="s">
        <v>35</v>
      </c>
      <c r="E23" s="134"/>
      <c r="F23" s="62" t="s">
        <v>25</v>
      </c>
      <c r="G23" s="63"/>
      <c r="H23" s="63"/>
      <c r="I23" s="63"/>
      <c r="J23" s="64"/>
      <c r="K23" s="65">
        <f t="shared" si="0"/>
        <v>0</v>
      </c>
      <c r="L23" s="66" t="s">
        <v>79</v>
      </c>
      <c r="M23" s="21"/>
      <c r="N23" s="25"/>
      <c r="O23" s="21"/>
    </row>
    <row r="24" spans="1:15" x14ac:dyDescent="0.2">
      <c r="B24" s="20"/>
      <c r="C24" s="103"/>
      <c r="D24" s="67"/>
      <c r="E24" s="67"/>
      <c r="F24" s="67"/>
      <c r="G24" s="67"/>
      <c r="H24" s="67"/>
      <c r="I24" s="67"/>
      <c r="J24" s="67"/>
      <c r="K24" s="68"/>
      <c r="L24" s="68"/>
      <c r="M24" s="21"/>
      <c r="N24" s="25"/>
      <c r="O24" s="21"/>
    </row>
    <row r="25" spans="1:15" x14ac:dyDescent="0.2">
      <c r="B25" s="20"/>
      <c r="C25" s="18"/>
      <c r="M25" s="21"/>
      <c r="N25" s="25"/>
      <c r="O25" s="21"/>
    </row>
    <row r="26" spans="1:15" x14ac:dyDescent="0.2">
      <c r="B26" s="20"/>
      <c r="C26" s="102">
        <f>SUM(C13:C22)</f>
        <v>402</v>
      </c>
      <c r="D26" s="133" t="s">
        <v>36</v>
      </c>
      <c r="E26" s="134"/>
      <c r="F26" s="69" t="s">
        <v>37</v>
      </c>
      <c r="G26" s="110"/>
      <c r="H26" s="110"/>
      <c r="I26" s="110"/>
      <c r="J26" s="64"/>
      <c r="K26" s="70">
        <f>C26*J26</f>
        <v>0</v>
      </c>
      <c r="L26" s="66" t="s">
        <v>99</v>
      </c>
      <c r="M26" s="21"/>
      <c r="N26" s="25"/>
      <c r="O26" s="21"/>
    </row>
    <row r="27" spans="1:15" x14ac:dyDescent="0.2">
      <c r="B27" s="20"/>
      <c r="C27" s="124"/>
      <c r="D27" s="124"/>
      <c r="E27" s="124"/>
      <c r="F27" s="124"/>
      <c r="G27" s="124"/>
      <c r="H27" s="124"/>
      <c r="I27" s="124"/>
      <c r="J27" s="124"/>
      <c r="K27" s="124"/>
      <c r="L27" s="71"/>
      <c r="N27" s="22"/>
    </row>
    <row r="28" spans="1:15" x14ac:dyDescent="0.2">
      <c r="B28" s="20"/>
      <c r="C28" s="131" t="s">
        <v>38</v>
      </c>
      <c r="D28" s="132"/>
      <c r="E28" s="132"/>
      <c r="F28" s="132"/>
      <c r="G28" s="132"/>
      <c r="H28" s="132"/>
      <c r="I28" s="132"/>
      <c r="J28" s="132"/>
      <c r="K28" s="7">
        <f>SUM(K13:K23,K26:K26)</f>
        <v>0</v>
      </c>
      <c r="L28" s="5"/>
      <c r="N28" s="22"/>
    </row>
    <row r="29" spans="1:15" ht="15" thickBot="1" x14ac:dyDescent="0.25">
      <c r="B29" s="26"/>
      <c r="C29" s="72"/>
      <c r="D29" s="60"/>
      <c r="E29" s="60"/>
      <c r="F29" s="60"/>
      <c r="G29" s="60"/>
      <c r="H29" s="60"/>
      <c r="I29" s="60"/>
      <c r="J29" s="60"/>
      <c r="K29" s="9"/>
      <c r="L29" s="9"/>
      <c r="M29" s="44"/>
      <c r="N29" s="27"/>
    </row>
    <row r="31" spans="1:15" ht="15" thickBot="1" x14ac:dyDescent="0.25"/>
    <row r="32" spans="1:15" ht="15" thickBot="1" x14ac:dyDescent="0.25">
      <c r="D32" s="50" t="s">
        <v>39</v>
      </c>
      <c r="E32" s="51" t="s">
        <v>40</v>
      </c>
    </row>
    <row r="33" spans="3:12" x14ac:dyDescent="0.2">
      <c r="D33" s="104" t="s">
        <v>41</v>
      </c>
      <c r="E33" s="48">
        <v>0.4</v>
      </c>
    </row>
    <row r="34" spans="3:12" x14ac:dyDescent="0.2">
      <c r="D34" s="105" t="s">
        <v>42</v>
      </c>
      <c r="E34" s="48">
        <v>0.4</v>
      </c>
    </row>
    <row r="35" spans="3:12" x14ac:dyDescent="0.2">
      <c r="C35" s="47"/>
      <c r="D35" s="105" t="s">
        <v>43</v>
      </c>
      <c r="E35" s="48">
        <v>1.35</v>
      </c>
      <c r="F35" s="67"/>
      <c r="G35" s="67"/>
      <c r="H35" s="67"/>
      <c r="L35" s="5"/>
    </row>
    <row r="36" spans="3:12" ht="15" thickBot="1" x14ac:dyDescent="0.25">
      <c r="D36" s="106"/>
      <c r="E36" s="49"/>
    </row>
    <row r="37" spans="3:12" ht="15" thickBot="1" x14ac:dyDescent="0.25">
      <c r="D37" s="107" t="s">
        <v>39</v>
      </c>
      <c r="E37" s="53" t="s">
        <v>44</v>
      </c>
    </row>
    <row r="38" spans="3:12" x14ac:dyDescent="0.2">
      <c r="D38" s="105" t="s">
        <v>41</v>
      </c>
      <c r="E38" s="52">
        <f>$J$26+($J$26*E33)</f>
        <v>0</v>
      </c>
    </row>
    <row r="39" spans="3:12" x14ac:dyDescent="0.2">
      <c r="D39" s="105" t="s">
        <v>42</v>
      </c>
      <c r="E39" s="52">
        <f t="shared" ref="E39:E40" si="1">$J$26+($J$26*E34)</f>
        <v>0</v>
      </c>
    </row>
    <row r="40" spans="3:12" x14ac:dyDescent="0.2">
      <c r="D40" s="108" t="s">
        <v>43</v>
      </c>
      <c r="E40" s="52">
        <f t="shared" si="1"/>
        <v>0</v>
      </c>
    </row>
  </sheetData>
  <mergeCells count="15">
    <mergeCell ref="D12:E12"/>
    <mergeCell ref="D19:E19"/>
    <mergeCell ref="D20:E20"/>
    <mergeCell ref="D21:E21"/>
    <mergeCell ref="D13:E13"/>
    <mergeCell ref="D14:E14"/>
    <mergeCell ref="D15:E15"/>
    <mergeCell ref="D16:E16"/>
    <mergeCell ref="D18:E18"/>
    <mergeCell ref="D17:E17"/>
    <mergeCell ref="C28:J28"/>
    <mergeCell ref="D26:E26"/>
    <mergeCell ref="C27:K27"/>
    <mergeCell ref="D23:E23"/>
    <mergeCell ref="D22:E22"/>
  </mergeCells>
  <conditionalFormatting sqref="E33:E3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AF2-BBE2-423D-A27D-9ACC066E3607}">
  <dimension ref="A1:V27"/>
  <sheetViews>
    <sheetView showGridLines="0" zoomScaleNormal="100" workbookViewId="0">
      <selection activeCell="I26" sqref="I26"/>
    </sheetView>
  </sheetViews>
  <sheetFormatPr defaultColWidth="9.28515625" defaultRowHeight="14.25" x14ac:dyDescent="0.2"/>
  <cols>
    <col min="1" max="1" width="2.140625" style="18" customWidth="1"/>
    <col min="2" max="2" width="1" style="18" customWidth="1"/>
    <col min="3" max="3" width="43.5703125" style="18" bestFit="1" customWidth="1"/>
    <col min="4" max="4" width="14" style="18" customWidth="1"/>
    <col min="5" max="5" width="11.85546875" style="18" bestFit="1" customWidth="1"/>
    <col min="6" max="6" width="14.85546875" style="18" bestFit="1" customWidth="1"/>
    <col min="7" max="7" width="8.85546875" style="18" customWidth="1"/>
    <col min="8" max="8" width="1" style="18" customWidth="1"/>
    <col min="9" max="9" width="19.28515625" style="18" bestFit="1" customWidth="1"/>
    <col min="10" max="10" width="11.28515625" style="18" customWidth="1"/>
    <col min="11" max="11" width="11.85546875" style="18" customWidth="1"/>
    <col min="12" max="12" width="21.28515625" style="18" customWidth="1"/>
    <col min="13" max="14" width="17.85546875" style="92" bestFit="1" customWidth="1"/>
    <col min="15" max="15" width="19.28515625" style="18" customWidth="1"/>
    <col min="16" max="16" width="16.5703125" style="18" customWidth="1"/>
    <col min="17" max="17" width="11.7109375" style="18" customWidth="1"/>
    <col min="18" max="18" width="13.5703125" style="18" customWidth="1"/>
    <col min="19" max="19" width="4.5703125" style="18" customWidth="1"/>
    <col min="20" max="20" width="2" style="18" customWidth="1"/>
    <col min="21" max="21" width="18.28515625" style="18" customWidth="1"/>
    <col min="22" max="22" width="15.42578125" style="18" customWidth="1"/>
    <col min="23" max="16384" width="9.28515625" style="18"/>
  </cols>
  <sheetData>
    <row r="1" spans="1:22" x14ac:dyDescent="0.2">
      <c r="A1" s="54"/>
      <c r="B1" s="1"/>
      <c r="C1" s="54"/>
      <c r="D1" s="54"/>
      <c r="E1" s="54"/>
      <c r="F1" s="54"/>
      <c r="G1" s="54"/>
      <c r="H1" s="54"/>
      <c r="I1" s="54"/>
      <c r="J1" s="54"/>
      <c r="K1" s="54"/>
      <c r="L1" s="54"/>
      <c r="M1" s="90"/>
      <c r="N1" s="90"/>
      <c r="O1" s="54"/>
      <c r="P1" s="54"/>
      <c r="Q1" s="54"/>
      <c r="R1" s="54"/>
    </row>
    <row r="2" spans="1:22" ht="15" customHeight="1" x14ac:dyDescent="0.2">
      <c r="A2" s="54"/>
      <c r="B2" s="2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0"/>
      <c r="N2" s="90"/>
      <c r="O2" s="54"/>
      <c r="P2" s="54"/>
      <c r="Q2" s="54"/>
      <c r="R2" s="54"/>
    </row>
    <row r="3" spans="1:22" x14ac:dyDescent="0.2">
      <c r="A3" s="54"/>
      <c r="B3" s="6" t="s">
        <v>46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90"/>
      <c r="N3" s="90"/>
      <c r="O3" s="54"/>
      <c r="P3" s="54"/>
      <c r="Q3" s="54"/>
      <c r="R3" s="61"/>
    </row>
    <row r="4" spans="1:22" x14ac:dyDescent="0.2">
      <c r="A4" s="54"/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90"/>
      <c r="N4" s="90"/>
      <c r="O4" s="54"/>
      <c r="P4" s="54"/>
      <c r="Q4" s="54"/>
      <c r="R4" s="54"/>
    </row>
    <row r="5" spans="1:22" x14ac:dyDescent="0.2">
      <c r="A5" s="54"/>
      <c r="B5" s="2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90"/>
      <c r="N5" s="90"/>
      <c r="O5" s="54"/>
      <c r="P5" s="54"/>
      <c r="Q5" s="54"/>
      <c r="R5" s="54"/>
    </row>
    <row r="6" spans="1:22" x14ac:dyDescent="0.2">
      <c r="A6" s="54"/>
      <c r="B6" s="6" t="s">
        <v>12</v>
      </c>
      <c r="C6" s="54"/>
      <c r="D6" s="17"/>
      <c r="E6" s="17"/>
      <c r="F6" s="17"/>
      <c r="G6" s="17"/>
      <c r="H6" s="17"/>
      <c r="I6" s="54"/>
      <c r="J6" s="54"/>
      <c r="K6" s="54"/>
      <c r="L6" s="54"/>
      <c r="M6" s="90"/>
      <c r="N6" s="90"/>
      <c r="O6" s="54"/>
      <c r="P6" s="54"/>
      <c r="Q6" s="54"/>
      <c r="R6" s="54"/>
    </row>
    <row r="7" spans="1:22" x14ac:dyDescent="0.2">
      <c r="A7" s="54"/>
      <c r="B7" s="6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90"/>
      <c r="N7" s="90"/>
      <c r="O7" s="54"/>
      <c r="P7" s="54"/>
      <c r="Q7" s="54"/>
      <c r="R7" s="54"/>
    </row>
    <row r="8" spans="1:22" x14ac:dyDescent="0.2">
      <c r="A8" s="54"/>
      <c r="B8" s="6"/>
      <c r="C8" s="54"/>
      <c r="D8" s="54"/>
      <c r="E8" s="54"/>
      <c r="F8" s="54"/>
      <c r="G8" s="54"/>
      <c r="H8" s="54"/>
      <c r="I8" s="54"/>
      <c r="J8" s="54"/>
      <c r="K8" s="54"/>
      <c r="L8" s="54"/>
      <c r="M8" s="90"/>
      <c r="N8" s="90"/>
      <c r="O8" s="54"/>
      <c r="P8" s="54"/>
      <c r="Q8" s="17"/>
      <c r="R8" s="54"/>
    </row>
    <row r="9" spans="1:22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90"/>
      <c r="N9" s="90"/>
      <c r="O9" s="54"/>
      <c r="P9" s="54"/>
      <c r="Q9" s="54"/>
      <c r="R9" s="54"/>
    </row>
    <row r="10" spans="1:22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90"/>
      <c r="N10" s="90"/>
      <c r="O10" s="54"/>
      <c r="P10" s="54"/>
      <c r="Q10" s="17"/>
      <c r="R10" s="54"/>
    </row>
    <row r="11" spans="1:2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90"/>
      <c r="N11" s="90"/>
      <c r="O11" s="54"/>
      <c r="P11" s="54"/>
      <c r="Q11" s="54"/>
      <c r="R11" s="54"/>
    </row>
    <row r="12" spans="1:22" ht="15" thickBot="1" x14ac:dyDescent="0.2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90"/>
      <c r="N12" s="90"/>
      <c r="O12" s="54"/>
      <c r="P12" s="54"/>
      <c r="Q12" s="54"/>
      <c r="R12" s="54"/>
    </row>
    <row r="13" spans="1:22" x14ac:dyDescent="0.2">
      <c r="B13" s="8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1"/>
      <c r="N13" s="91"/>
      <c r="O13" s="55"/>
      <c r="P13" s="55"/>
      <c r="Q13" s="55"/>
      <c r="R13" s="55"/>
      <c r="S13" s="19"/>
      <c r="U13" s="85"/>
      <c r="V13" s="85"/>
    </row>
    <row r="14" spans="1:22" x14ac:dyDescent="0.2">
      <c r="B14" s="20"/>
      <c r="C14" s="1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90"/>
      <c r="N14" s="90"/>
      <c r="O14" s="54"/>
      <c r="P14" s="54"/>
      <c r="Q14" s="54"/>
      <c r="R14" s="54"/>
      <c r="S14" s="22"/>
      <c r="U14" s="85"/>
      <c r="V14" s="85"/>
    </row>
    <row r="15" spans="1:22" ht="15" thickBot="1" x14ac:dyDescent="0.25">
      <c r="B15" s="20"/>
      <c r="C15" s="1"/>
      <c r="D15" s="54"/>
      <c r="E15" s="54"/>
      <c r="F15" s="54"/>
      <c r="G15" s="73"/>
      <c r="S15" s="22"/>
      <c r="U15" s="85"/>
      <c r="V15" s="85"/>
    </row>
    <row r="16" spans="1:22" ht="70.5" customHeight="1" thickBot="1" x14ac:dyDescent="0.25">
      <c r="A16" s="23"/>
      <c r="B16" s="24"/>
      <c r="C16" s="34" t="s">
        <v>16</v>
      </c>
      <c r="D16" s="35" t="s">
        <v>47</v>
      </c>
      <c r="E16" s="35" t="s">
        <v>48</v>
      </c>
      <c r="F16" s="41" t="s">
        <v>49</v>
      </c>
      <c r="G16" s="41" t="s">
        <v>17</v>
      </c>
      <c r="H16" s="54"/>
      <c r="I16" s="42" t="s">
        <v>17</v>
      </c>
      <c r="J16" s="43" t="s">
        <v>50</v>
      </c>
      <c r="K16" s="40" t="s">
        <v>51</v>
      </c>
      <c r="L16" s="40" t="s">
        <v>52</v>
      </c>
      <c r="M16" s="93" t="s">
        <v>92</v>
      </c>
      <c r="N16" s="93" t="s">
        <v>93</v>
      </c>
      <c r="O16" s="36" t="s">
        <v>18</v>
      </c>
      <c r="P16" s="36" t="s">
        <v>19</v>
      </c>
      <c r="Q16" s="35" t="s">
        <v>53</v>
      </c>
      <c r="R16" s="37" t="str">
        <f>Dispensers!L12</f>
        <v>Conform Eis</v>
      </c>
      <c r="S16" s="25"/>
      <c r="T16" s="21"/>
      <c r="U16" s="85"/>
      <c r="V16" s="86"/>
    </row>
    <row r="17" spans="2:22" ht="15" thickBot="1" x14ac:dyDescent="0.25">
      <c r="B17" s="20"/>
      <c r="C17" s="74" t="s">
        <v>54</v>
      </c>
      <c r="D17" s="98" t="str">
        <f>IF(E17="","",F17/E17)</f>
        <v/>
      </c>
      <c r="E17" s="116"/>
      <c r="F17" s="99">
        <v>28112058.465286236</v>
      </c>
      <c r="G17" s="99" t="s">
        <v>55</v>
      </c>
      <c r="H17" s="54"/>
      <c r="I17" s="75" t="s">
        <v>56</v>
      </c>
      <c r="J17" s="111"/>
      <c r="K17" s="65">
        <f>(J17/1000)*E17</f>
        <v>0</v>
      </c>
      <c r="L17" s="65">
        <f>J17/1000*F17</f>
        <v>0</v>
      </c>
      <c r="M17" s="94">
        <v>219260</v>
      </c>
      <c r="N17" s="94">
        <v>253880.00000000003</v>
      </c>
      <c r="O17" s="112"/>
      <c r="P17" s="112"/>
      <c r="Q17" s="112"/>
      <c r="R17" s="66" t="s">
        <v>87</v>
      </c>
      <c r="S17" s="25"/>
      <c r="T17" s="21"/>
      <c r="U17" s="87"/>
      <c r="V17" s="88"/>
    </row>
    <row r="18" spans="2:22" ht="15" thickBot="1" x14ac:dyDescent="0.25">
      <c r="B18" s="20"/>
      <c r="C18" s="76" t="s">
        <v>57</v>
      </c>
      <c r="D18" s="98" t="str">
        <f t="shared" ref="D18:D21" si="0">IF(E18="","",F18/E18)</f>
        <v/>
      </c>
      <c r="E18" s="116"/>
      <c r="F18" s="100">
        <v>28658.940397350994</v>
      </c>
      <c r="G18" s="100" t="s">
        <v>58</v>
      </c>
      <c r="H18" s="54"/>
      <c r="I18" s="75" t="s">
        <v>59</v>
      </c>
      <c r="J18" s="111"/>
      <c r="K18" s="65">
        <f>J18*E18</f>
        <v>0</v>
      </c>
      <c r="L18" s="65">
        <f>J18*F18</f>
        <v>0</v>
      </c>
      <c r="M18" s="94">
        <v>82222.5</v>
      </c>
      <c r="N18" s="94">
        <v>95205.000000000015</v>
      </c>
      <c r="O18" s="113"/>
      <c r="P18" s="113"/>
      <c r="Q18" s="113"/>
      <c r="R18" s="66" t="s">
        <v>88</v>
      </c>
      <c r="S18" s="25"/>
      <c r="T18" s="21"/>
      <c r="U18" s="87"/>
      <c r="V18" s="88"/>
    </row>
    <row r="19" spans="2:22" ht="15" thickBot="1" x14ac:dyDescent="0.25">
      <c r="B19" s="20"/>
      <c r="C19" s="76" t="s">
        <v>97</v>
      </c>
      <c r="D19" s="98" t="str">
        <f t="shared" si="0"/>
        <v/>
      </c>
      <c r="E19" s="116"/>
      <c r="F19" s="100">
        <v>14935289.042277826</v>
      </c>
      <c r="G19" s="100" t="s">
        <v>60</v>
      </c>
      <c r="H19" s="54"/>
      <c r="I19" s="75" t="s">
        <v>61</v>
      </c>
      <c r="J19" s="111"/>
      <c r="K19" s="65">
        <f>(J19/1000)*E19</f>
        <v>0</v>
      </c>
      <c r="L19" s="65">
        <f>J19/1000*F19</f>
        <v>0</v>
      </c>
      <c r="M19" s="94">
        <v>164445</v>
      </c>
      <c r="N19" s="94">
        <v>190410.00000000003</v>
      </c>
      <c r="O19" s="113"/>
      <c r="P19" s="113"/>
      <c r="Q19" s="113"/>
      <c r="R19" s="66" t="s">
        <v>89</v>
      </c>
      <c r="S19" s="25"/>
      <c r="T19" s="21"/>
      <c r="U19" s="87"/>
      <c r="V19" s="88"/>
    </row>
    <row r="20" spans="2:22" ht="15" thickBot="1" x14ac:dyDescent="0.25">
      <c r="B20" s="20"/>
      <c r="C20" s="77" t="s">
        <v>62</v>
      </c>
      <c r="D20" s="98" t="str">
        <f t="shared" si="0"/>
        <v/>
      </c>
      <c r="E20" s="116"/>
      <c r="F20" s="100">
        <v>13576.470588235294</v>
      </c>
      <c r="G20" s="100" t="s">
        <v>72</v>
      </c>
      <c r="H20" s="54"/>
      <c r="I20" s="78" t="s">
        <v>63</v>
      </c>
      <c r="J20" s="111"/>
      <c r="K20" s="65">
        <f>J20*E20</f>
        <v>0</v>
      </c>
      <c r="L20" s="65">
        <f>J20*F20</f>
        <v>0</v>
      </c>
      <c r="M20" s="94">
        <v>54815</v>
      </c>
      <c r="N20" s="94">
        <v>63470.000000000007</v>
      </c>
      <c r="O20" s="114"/>
      <c r="P20" s="114"/>
      <c r="Q20" s="114"/>
      <c r="R20" s="66" t="s">
        <v>90</v>
      </c>
      <c r="S20" s="25"/>
      <c r="T20" s="21"/>
      <c r="U20" s="87"/>
      <c r="V20" s="88"/>
    </row>
    <row r="21" spans="2:22" x14ac:dyDescent="0.2">
      <c r="B21" s="20"/>
      <c r="C21" s="66" t="s">
        <v>98</v>
      </c>
      <c r="D21" s="98" t="str">
        <f t="shared" si="0"/>
        <v/>
      </c>
      <c r="E21" s="116"/>
      <c r="F21" s="100">
        <v>4351.4328808446453</v>
      </c>
      <c r="G21" s="100" t="s">
        <v>58</v>
      </c>
      <c r="H21" s="54"/>
      <c r="I21" s="79" t="s">
        <v>59</v>
      </c>
      <c r="J21" s="111"/>
      <c r="K21" s="65">
        <f>J21*E21</f>
        <v>0</v>
      </c>
      <c r="L21" s="65">
        <f>J21*F21</f>
        <v>0</v>
      </c>
      <c r="M21" s="94">
        <v>27407.5</v>
      </c>
      <c r="N21" s="94">
        <v>31735.000000000004</v>
      </c>
      <c r="O21" s="115"/>
      <c r="P21" s="115"/>
      <c r="Q21" s="115"/>
      <c r="R21" s="66" t="s">
        <v>91</v>
      </c>
      <c r="S21" s="25"/>
      <c r="T21" s="21"/>
      <c r="U21" s="87"/>
      <c r="V21" s="88"/>
    </row>
    <row r="22" spans="2:22" x14ac:dyDescent="0.2">
      <c r="B22" s="2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90"/>
      <c r="N22" s="90"/>
      <c r="O22" s="54"/>
      <c r="P22" s="54"/>
      <c r="Q22" s="54"/>
      <c r="R22" s="71"/>
      <c r="S22" s="22"/>
      <c r="U22" s="89"/>
      <c r="V22" s="89"/>
    </row>
    <row r="23" spans="2:22" x14ac:dyDescent="0.2">
      <c r="B23" s="20"/>
      <c r="C23" s="38" t="s">
        <v>64</v>
      </c>
      <c r="D23" s="39"/>
      <c r="E23" s="39"/>
      <c r="F23" s="39"/>
      <c r="G23" s="39"/>
      <c r="H23" s="39"/>
      <c r="I23" s="39"/>
      <c r="J23" s="39"/>
      <c r="K23" s="39"/>
      <c r="L23" s="109">
        <f>SUM(L17:L21)</f>
        <v>0</v>
      </c>
      <c r="M23" s="95">
        <v>548150</v>
      </c>
      <c r="N23" s="95">
        <v>634700</v>
      </c>
      <c r="O23" s="54"/>
      <c r="P23" s="5"/>
      <c r="Q23" s="5"/>
      <c r="R23" s="5"/>
      <c r="S23" s="22"/>
    </row>
    <row r="24" spans="2:22" x14ac:dyDescent="0.2"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97"/>
      <c r="N24" s="97"/>
      <c r="O24" s="54"/>
      <c r="P24" s="15"/>
      <c r="Q24" s="15"/>
      <c r="R24" s="5"/>
      <c r="S24" s="22"/>
    </row>
    <row r="25" spans="2:22" x14ac:dyDescent="0.2">
      <c r="B25" s="20"/>
      <c r="D25" s="15"/>
      <c r="E25" s="15"/>
      <c r="F25" s="15"/>
      <c r="G25" s="15"/>
      <c r="H25" s="15"/>
      <c r="O25" s="54"/>
      <c r="P25" s="15"/>
      <c r="Q25" s="15"/>
      <c r="R25" s="5"/>
      <c r="S25" s="22"/>
    </row>
    <row r="26" spans="2:22" x14ac:dyDescent="0.2">
      <c r="B26" s="20"/>
      <c r="C26" s="15"/>
      <c r="D26" s="15"/>
      <c r="E26" s="15"/>
      <c r="F26" s="15"/>
      <c r="G26" s="15"/>
      <c r="H26" s="15"/>
      <c r="O26" s="15"/>
      <c r="P26" s="15"/>
      <c r="Q26" s="15"/>
      <c r="S26" s="22"/>
    </row>
    <row r="27" spans="2:22" ht="15" thickBot="1" x14ac:dyDescent="0.25">
      <c r="B27" s="26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96"/>
      <c r="N27" s="96"/>
      <c r="O27" s="60"/>
      <c r="P27" s="60"/>
      <c r="Q27" s="60"/>
      <c r="R27" s="9"/>
      <c r="S27" s="27"/>
    </row>
  </sheetData>
  <pageMargins left="0.7" right="0.7" top="0.75" bottom="0.75" header="0.3" footer="0.3"/>
  <pageSetup paperSize="9" orientation="portrait" horizontalDpi="1200" verticalDpi="1200" r:id="rId1"/>
  <ignoredErrors>
    <ignoredError sqref="K18:L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tabSelected="1" workbookViewId="0">
      <selection activeCell="B18" sqref="B18:I30"/>
    </sheetView>
  </sheetViews>
  <sheetFormatPr defaultColWidth="9.140625" defaultRowHeight="14.25" x14ac:dyDescent="0.2"/>
  <cols>
    <col min="1" max="3" width="9.140625" style="33"/>
    <col min="4" max="4" width="32.5703125" style="33" customWidth="1"/>
    <col min="5" max="5" width="9.140625" style="33"/>
    <col min="6" max="6" width="31.7109375" style="33" customWidth="1"/>
    <col min="7" max="7" width="21.28515625" style="33" customWidth="1"/>
    <col min="8" max="8" width="23.42578125" style="33" customWidth="1"/>
    <col min="9" max="9" width="21.7109375" style="33" customWidth="1"/>
    <col min="10" max="10" width="11.5703125" style="33" customWidth="1"/>
    <col min="11" max="11" width="16.85546875" style="33" customWidth="1"/>
    <col min="12" max="12" width="16.42578125" style="33" customWidth="1"/>
    <col min="13" max="16384" width="9.140625" style="33"/>
  </cols>
  <sheetData>
    <row r="1" spans="1:4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">
      <c r="A2" s="18"/>
      <c r="B2" s="2" t="s">
        <v>65</v>
      </c>
      <c r="C2" s="18"/>
      <c r="D2" s="54"/>
      <c r="E2" s="54"/>
      <c r="F2" s="54"/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x14ac:dyDescent="0.2">
      <c r="A3" s="18"/>
      <c r="B3" s="6" t="s">
        <v>66</v>
      </c>
      <c r="C3" s="18"/>
      <c r="D3" s="54"/>
      <c r="E3" s="54"/>
      <c r="F3" s="54"/>
      <c r="G3" s="6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">
      <c r="A4" s="18"/>
      <c r="B4" s="2"/>
      <c r="C4" s="18"/>
      <c r="D4" s="54"/>
      <c r="E4" s="54"/>
      <c r="F4" s="54"/>
      <c r="G4" s="5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2" t="s">
        <v>3</v>
      </c>
      <c r="C5" s="18"/>
      <c r="D5" s="54"/>
      <c r="E5" s="54"/>
      <c r="F5" s="54"/>
      <c r="G5" s="5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1"/>
      <c r="AN5" s="18"/>
      <c r="AO5" s="18"/>
      <c r="AP5" s="18"/>
      <c r="AQ5" s="18"/>
      <c r="AR5" s="18"/>
      <c r="AS5" s="18"/>
      <c r="AT5" s="18"/>
      <c r="AU5" s="18"/>
    </row>
    <row r="6" spans="1:47" x14ac:dyDescent="0.2">
      <c r="A6" s="18"/>
      <c r="B6" s="6" t="s">
        <v>67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8"/>
      <c r="B7" s="6" t="s">
        <v>68</v>
      </c>
      <c r="C7" s="18"/>
      <c r="D7" s="54"/>
      <c r="E7" s="54"/>
      <c r="F7" s="54"/>
      <c r="G7" s="5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</row>
    <row r="8" spans="1:47" x14ac:dyDescent="0.2">
      <c r="A8" s="18"/>
      <c r="B8" s="6" t="s">
        <v>69</v>
      </c>
      <c r="C8" s="18"/>
      <c r="D8" s="54"/>
      <c r="E8" s="54"/>
      <c r="F8" s="54"/>
      <c r="G8" s="5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</row>
    <row r="9" spans="1:47" x14ac:dyDescent="0.2">
      <c r="A9" s="18"/>
      <c r="B9" s="6" t="s">
        <v>12</v>
      </c>
      <c r="C9" s="54"/>
      <c r="D9" s="54"/>
      <c r="E9" s="54"/>
      <c r="F9" s="54"/>
      <c r="G9" s="54"/>
      <c r="H9" s="54"/>
      <c r="I9" s="54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</row>
    <row r="10" spans="1:47" ht="1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</row>
    <row r="11" spans="1:47" ht="15" thickBot="1" x14ac:dyDescent="0.25">
      <c r="A11" s="18"/>
      <c r="B11" s="32" t="s">
        <v>70</v>
      </c>
      <c r="C11" s="135" t="s">
        <v>71</v>
      </c>
      <c r="D11" s="136"/>
      <c r="E11" s="11" t="s">
        <v>72</v>
      </c>
      <c r="F11" s="31" t="s">
        <v>73</v>
      </c>
      <c r="G11" s="31" t="s">
        <v>74</v>
      </c>
      <c r="H11" s="31" t="s">
        <v>75</v>
      </c>
      <c r="I11" s="31" t="s">
        <v>76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x14ac:dyDescent="0.2">
      <c r="A12" s="18"/>
      <c r="B12" s="80">
        <v>1</v>
      </c>
      <c r="C12" s="139" t="s">
        <v>77</v>
      </c>
      <c r="D12" s="140"/>
      <c r="E12" s="81" t="s">
        <v>25</v>
      </c>
      <c r="F12" s="81"/>
      <c r="G12" s="81"/>
      <c r="H12" s="81"/>
      <c r="I12" s="82"/>
      <c r="J12" s="18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80">
        <v>1</v>
      </c>
      <c r="C13" s="141"/>
      <c r="D13" s="142"/>
      <c r="E13" s="81"/>
      <c r="F13" s="81"/>
      <c r="G13" s="81"/>
      <c r="H13" s="81"/>
      <c r="I13" s="82"/>
      <c r="J13" s="18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83">
        <v>1</v>
      </c>
      <c r="C14" s="141"/>
      <c r="D14" s="142"/>
      <c r="E14" s="84"/>
      <c r="F14" s="84"/>
      <c r="G14" s="84"/>
      <c r="H14" s="84"/>
      <c r="I14" s="82"/>
      <c r="J14" s="18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80">
        <v>1</v>
      </c>
      <c r="C15" s="139"/>
      <c r="D15" s="140"/>
      <c r="E15" s="81"/>
      <c r="F15" s="81"/>
      <c r="G15" s="81"/>
      <c r="H15" s="81"/>
      <c r="I15" s="82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ht="15" thickBot="1" x14ac:dyDescent="0.25">
      <c r="A18" s="18"/>
      <c r="B18" s="30" t="s">
        <v>103</v>
      </c>
      <c r="C18" s="67"/>
      <c r="D18" s="67"/>
      <c r="E18" s="67"/>
      <c r="F18" s="67"/>
      <c r="G18" s="67"/>
      <c r="H18" s="67"/>
      <c r="I18" s="67"/>
      <c r="J18" s="21"/>
      <c r="K18" s="21"/>
      <c r="L18" s="2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ht="15" thickBot="1" x14ac:dyDescent="0.25">
      <c r="A19" s="18"/>
      <c r="B19" s="32" t="s">
        <v>15</v>
      </c>
      <c r="C19" s="135" t="s">
        <v>16</v>
      </c>
      <c r="D19" s="136"/>
      <c r="E19" s="11" t="s">
        <v>17</v>
      </c>
      <c r="F19" s="117" t="s">
        <v>73</v>
      </c>
      <c r="G19" s="117" t="s">
        <v>74</v>
      </c>
      <c r="H19" s="117" t="s">
        <v>75</v>
      </c>
      <c r="I19" s="117" t="s">
        <v>76</v>
      </c>
      <c r="J19" s="21"/>
      <c r="K19" s="21"/>
      <c r="L19" s="2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19">
        <v>1</v>
      </c>
      <c r="C20" s="137" t="s">
        <v>78</v>
      </c>
      <c r="D20" s="138"/>
      <c r="E20" s="80" t="s">
        <v>25</v>
      </c>
      <c r="F20" s="81"/>
      <c r="G20" s="81"/>
      <c r="H20" s="81"/>
      <c r="I20" s="82"/>
      <c r="J20" s="21"/>
      <c r="K20" s="21"/>
      <c r="L20" s="2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18">
        <v>1</v>
      </c>
      <c r="C21" s="133" t="s">
        <v>94</v>
      </c>
      <c r="D21" s="134"/>
      <c r="E21" s="80" t="s">
        <v>25</v>
      </c>
      <c r="F21" s="81"/>
      <c r="G21" s="81"/>
      <c r="H21" s="81"/>
      <c r="I21" s="82"/>
      <c r="J21" s="21"/>
      <c r="K21" s="21"/>
      <c r="L21" s="2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18">
        <v>1</v>
      </c>
      <c r="C22" s="133" t="s">
        <v>95</v>
      </c>
      <c r="D22" s="134"/>
      <c r="E22" s="80" t="s">
        <v>25</v>
      </c>
      <c r="F22" s="84"/>
      <c r="G22" s="84"/>
      <c r="H22" s="84"/>
      <c r="I22" s="82"/>
      <c r="J22" s="21"/>
      <c r="K22" s="21"/>
      <c r="L22" s="21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18">
        <v>1</v>
      </c>
      <c r="C23" s="133" t="s">
        <v>96</v>
      </c>
      <c r="D23" s="134"/>
      <c r="E23" s="80" t="s">
        <v>25</v>
      </c>
      <c r="F23" s="81"/>
      <c r="G23" s="81"/>
      <c r="H23" s="81"/>
      <c r="I23" s="82"/>
      <c r="J23" s="21"/>
      <c r="K23" s="21"/>
      <c r="L23" s="21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21"/>
      <c r="L24" s="21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ht="15" thickBot="1" x14ac:dyDescent="0.25">
      <c r="A25" s="18"/>
      <c r="B25" s="30" t="s">
        <v>104</v>
      </c>
      <c r="C25" s="67"/>
      <c r="D25" s="67"/>
      <c r="E25" s="67"/>
      <c r="F25" s="67"/>
      <c r="G25" s="67"/>
      <c r="H25" s="67"/>
      <c r="I25" s="6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ht="15" thickBot="1" x14ac:dyDescent="0.25">
      <c r="A26" s="18"/>
      <c r="B26" s="32" t="s">
        <v>15</v>
      </c>
      <c r="C26" s="135" t="s">
        <v>16</v>
      </c>
      <c r="D26" s="136"/>
      <c r="E26" s="11" t="s">
        <v>17</v>
      </c>
      <c r="F26" s="117" t="s">
        <v>73</v>
      </c>
      <c r="G26" s="117" t="s">
        <v>74</v>
      </c>
      <c r="H26" s="117" t="s">
        <v>75</v>
      </c>
      <c r="I26" s="117" t="s">
        <v>76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19">
        <v>1</v>
      </c>
      <c r="C27" s="137" t="s">
        <v>78</v>
      </c>
      <c r="D27" s="138"/>
      <c r="E27" s="80" t="s">
        <v>25</v>
      </c>
      <c r="F27" s="81"/>
      <c r="G27" s="81"/>
      <c r="H27" s="81"/>
      <c r="I27" s="8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18">
        <v>1</v>
      </c>
      <c r="C28" s="133" t="s">
        <v>94</v>
      </c>
      <c r="D28" s="134"/>
      <c r="E28" s="80" t="s">
        <v>25</v>
      </c>
      <c r="F28" s="81"/>
      <c r="G28" s="81"/>
      <c r="H28" s="81"/>
      <c r="I28" s="8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18">
        <v>1</v>
      </c>
      <c r="C29" s="133" t="s">
        <v>95</v>
      </c>
      <c r="D29" s="134"/>
      <c r="E29" s="80" t="s">
        <v>25</v>
      </c>
      <c r="F29" s="84"/>
      <c r="G29" s="84"/>
      <c r="H29" s="84"/>
      <c r="I29" s="8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18">
        <v>1</v>
      </c>
      <c r="C30" s="133" t="s">
        <v>96</v>
      </c>
      <c r="D30" s="134"/>
      <c r="E30" s="80" t="s">
        <v>25</v>
      </c>
      <c r="F30" s="81"/>
      <c r="G30" s="81"/>
      <c r="H30" s="81"/>
      <c r="I30" s="8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1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</sheetData>
  <mergeCells count="15">
    <mergeCell ref="C26:D26"/>
    <mergeCell ref="C27:D27"/>
    <mergeCell ref="C28:D28"/>
    <mergeCell ref="C29:D29"/>
    <mergeCell ref="C30:D30"/>
    <mergeCell ref="C11:D11"/>
    <mergeCell ref="C12:D12"/>
    <mergeCell ref="C13:D13"/>
    <mergeCell ref="C14:D14"/>
    <mergeCell ref="C15:D15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76835087-657e-42cc-9a64-dccea356c1b4" xsi:nil="true"/>
    <Onderwerp xmlns="76835087-657e-42cc-9a64-dccea356c1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EAE73AA103439A5750116336D8A6" ma:contentTypeVersion="4" ma:contentTypeDescription="Een nieuw document maken." ma:contentTypeScope="" ma:versionID="0250db426e06ddd3ba19df8d27789c7f">
  <xsd:schema xmlns:xsd="http://www.w3.org/2001/XMLSchema" xmlns:xs="http://www.w3.org/2001/XMLSchema" xmlns:p="http://schemas.microsoft.com/office/2006/metadata/properties" xmlns:ns2="295ed904-b47f-425d-a278-df1ba30489f5" xmlns:ns3="76835087-657e-42cc-9a64-dccea356c1b4" targetNamespace="http://schemas.microsoft.com/office/2006/metadata/properties" ma:root="true" ma:fieldsID="88be8ccef430586c22ea59c00c7255af" ns2:_="" ns3:_="">
    <xsd:import namespace="295ed904-b47f-425d-a278-df1ba30489f5"/>
    <xsd:import namespace="76835087-657e-42cc-9a64-dccea356c1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nderwerp" minOccurs="0"/>
                <xsd:element ref="ns3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ed904-b47f-425d-a278-df1ba304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5087-657e-42cc-9a64-dccea356c1b4" elementFormDefault="qualified">
    <xsd:import namespace="http://schemas.microsoft.com/office/2006/documentManagement/types"/>
    <xsd:import namespace="http://schemas.microsoft.com/office/infopath/2007/PartnerControls"/>
    <xsd:element name="Onderwerp" ma:index="10" nillable="true" ma:displayName="Onderwerp" ma:internalName="Onderwerp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Test" ma:index="11" nillable="true" ma:displayName="Test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A9546-BA6F-4063-94BB-77B867AE77C6}">
  <ds:schemaRefs>
    <ds:schemaRef ds:uri="http://purl.org/dc/elements/1.1/"/>
    <ds:schemaRef ds:uri="http://schemas.microsoft.com/office/infopath/2007/PartnerControls"/>
    <ds:schemaRef ds:uri="http://www.w3.org/XML/1998/namespace"/>
    <ds:schemaRef ds:uri="76835087-657e-42cc-9a64-dccea356c1b4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95ed904-b47f-425d-a278-df1ba30489f5"/>
  </ds:schemaRefs>
</ds:datastoreItem>
</file>

<file path=customXml/itemProps2.xml><?xml version="1.0" encoding="utf-8"?>
<ds:datastoreItem xmlns:ds="http://schemas.openxmlformats.org/officeDocument/2006/customXml" ds:itemID="{BD33091E-DBCE-4CBD-AF38-E80BCD9A3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ed904-b47f-425d-a278-df1ba30489f5"/>
    <ds:schemaRef ds:uri="76835087-657e-42cc-9a64-dccea356c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Petersen, E. (Erik)</cp:lastModifiedBy>
  <cp:revision/>
  <dcterms:created xsi:type="dcterms:W3CDTF">2018-06-15T09:41:47Z</dcterms:created>
  <dcterms:modified xsi:type="dcterms:W3CDTF">2026-01-16T12:28:34Z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0x0101004ECAEAE73AA103439A5750116336D8A6</vt:lpwstr>
  </property>
</Properties>
</file>