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lkmaar-my.sharepoint.com/personal/soosterling_alkmaar_nl/Documents/Bureaublad/prijzenblad/"/>
    </mc:Choice>
  </mc:AlternateContent>
  <xr:revisionPtr revIDLastSave="1" documentId="13_ncr:1_{5B18414F-640C-4BB0-AB72-109EFCCC0F63}" xr6:coauthVersionLast="47" xr6:coauthVersionMax="47" xr10:uidLastSave="{AC1D2BA5-87F8-4E44-9984-F24D34427B4D}"/>
  <bookViews>
    <workbookView xWindow="-108" yWindow="-108" windowWidth="23256" windowHeight="12456" activeTab="2" xr2:uid="{00000000-000D-0000-FFFF-FFFF00000000}"/>
  </bookViews>
  <sheets>
    <sheet name="Locaties Perceel D" sheetId="1" r:id="rId1"/>
    <sheet name="Invulinstructie" sheetId="123" r:id="rId2"/>
    <sheet name="Prijsformulier totaal" sheetId="122" r:id="rId3"/>
    <sheet name="Contractprijzen Preventief" sheetId="112" r:id="rId4"/>
    <sheet name="Contractprijzen Correctief" sheetId="118" r:id="rId5"/>
    <sheet name="Contractprijzen Projecten" sheetId="119" r:id="rId6"/>
    <sheet name="Nulmeting" sheetId="120" r:id="rId7"/>
    <sheet name="220072 Singelgarage" sheetId="203" r:id="rId8"/>
    <sheet name="220071 Parkeergarage Kanaalschi" sheetId="204" r:id="rId9"/>
    <sheet name="220128 Schelphoekgarage" sheetId="202" r:id="rId10"/>
    <sheet name="220050 Servicekantoor P1" sheetId="201" r:id="rId11"/>
    <sheet name="220070 Parkeergarage Karperton " sheetId="200" r:id="rId12"/>
    <sheet name="220074 Fietsenstalling De Overd" sheetId="199" r:id="rId13"/>
    <sheet name="220073 Parkeergarage De Vest" sheetId="198" r:id="rId14"/>
    <sheet name="220065 Stadswerk" sheetId="153" r:id="rId15"/>
    <sheet name="230104 Dorpshuis de Hoeksteen" sheetId="154" r:id="rId16"/>
    <sheet name="230105 De Woeste Hoeve" sheetId="155" r:id="rId17"/>
    <sheet name="230010 Groenpost Oudorp" sheetId="156" r:id="rId18"/>
    <sheet name="230037 Egelantier" sheetId="157" r:id="rId19"/>
    <sheet name="230038 Kinderdagverblijf" sheetId="158" r:id="rId20"/>
    <sheet name="230039 KDV Muiderkring" sheetId="159" r:id="rId21"/>
    <sheet name="230048 Buurthuis" sheetId="160" r:id="rId22"/>
    <sheet name="230092 Werkplaats" sheetId="161" r:id="rId23"/>
    <sheet name="230095 Trefpunt Markenbinnen" sheetId="162" r:id="rId24"/>
    <sheet name="230107 De Ruijterstok" sheetId="163" r:id="rId25"/>
    <sheet name="220047 Werkplaats " sheetId="164" r:id="rId26"/>
    <sheet name="220046 Peuterspeelzaal West" sheetId="165" r:id="rId27"/>
    <sheet name="220049 Idee-Atelier" sheetId="166" r:id="rId28"/>
    <sheet name="220051 Passantendouche Haven" sheetId="167" r:id="rId29"/>
    <sheet name="L060050 Klein Alkmaar, KDV" sheetId="168" r:id="rId30"/>
    <sheet name="220123 Bedrijfspand" sheetId="169" r:id="rId31"/>
    <sheet name="230066 Voormalige Brandweer" sheetId="170" r:id="rId32"/>
    <sheet name="220014 Gezondheidscentrum" sheetId="171" r:id="rId33"/>
    <sheet name="220114 Brandweer Koedijk" sheetId="172" r:id="rId34"/>
    <sheet name="220156 Brandweer de Rijp" sheetId="173" r:id="rId35"/>
    <sheet name="220157 Brandweer Stompetoren" sheetId="174" r:id="rId36"/>
    <sheet name="220127 Passantendouche Haven " sheetId="175" r:id="rId37"/>
    <sheet name="240801 Sportschool No Limit" sheetId="176" r:id="rId38"/>
    <sheet name="240805 Gymlokaal " sheetId="177" r:id="rId39"/>
    <sheet name="240806 Gymlokaal" sheetId="178" r:id="rId40"/>
    <sheet name="240807 Gymlokaal " sheetId="179" r:id="rId41"/>
    <sheet name="24808 Gymlokaal" sheetId="180" r:id="rId42"/>
    <sheet name="240812 Gymlokaal" sheetId="181" r:id="rId43"/>
    <sheet name="240813 Gymlokaal " sheetId="182" r:id="rId44"/>
    <sheet name="240814 Gymlokaal " sheetId="183" r:id="rId45"/>
    <sheet name="240815 Gymlokaal " sheetId="184" r:id="rId46"/>
    <sheet name="240816 Gymlokaal " sheetId="185" r:id="rId47"/>
    <sheet name="240829 Gymlokaal" sheetId="186" r:id="rId48"/>
    <sheet name="240833 Gymlokaal " sheetId="187" r:id="rId49"/>
    <sheet name="240835 Gymlokaal  " sheetId="188" r:id="rId50"/>
    <sheet name="240836 Gymlokaal  " sheetId="189" r:id="rId51"/>
    <sheet name="240822 Gymlokaal" sheetId="190" r:id="rId52"/>
    <sheet name="240809 Gymlokaal" sheetId="191" r:id="rId53"/>
    <sheet name="290051 Gymlokaal" sheetId="192" r:id="rId54"/>
    <sheet name="220195 Wijkboerderij" sheetId="193" r:id="rId55"/>
    <sheet name="230106 Dorpshuis t Wavertje" sheetId="194" r:id="rId56"/>
    <sheet name="buurthuis t Honk De Hoeksteen" sheetId="195" r:id="rId57"/>
    <sheet name="220176 Poppodium Victorie" sheetId="196" r:id="rId58"/>
    <sheet name="230069 Theater de Vest" sheetId="197" r:id="rId59"/>
  </sheets>
  <definedNames>
    <definedName name="_xlnm._FilterDatabase" localSheetId="4" hidden="1">'Contractprijzen Correctief'!$B$3:$J$15</definedName>
    <definedName name="_xlnm._FilterDatabase" localSheetId="3" hidden="1">'Contractprijzen Preventief'!$B$3:$J$55</definedName>
    <definedName name="_xlnm._FilterDatabase" localSheetId="5" hidden="1">'Contractprijzen Projecten'!$B$3:$J$15</definedName>
    <definedName name="_xlnm._FilterDatabase" localSheetId="1" hidden="1">Invulinstructie!#REF!</definedName>
    <definedName name="_xlnm._FilterDatabase" localSheetId="0" hidden="1">'Locaties Perceel D'!$A$1:$M$15</definedName>
    <definedName name="_xlnm._FilterDatabase" localSheetId="6" hidden="1">Nulmeting!$B$3:$J$55</definedName>
    <definedName name="_xlnm._FilterDatabase" localSheetId="2" hidden="1">'Prijsformulier totaal'!$B$8:$H$27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22" l="1"/>
  <c r="I54" i="112"/>
  <c r="I53" i="112"/>
  <c r="I52" i="112"/>
  <c r="I51" i="112"/>
  <c r="I50" i="112"/>
  <c r="I49" i="112"/>
  <c r="I48" i="112"/>
  <c r="I47" i="112"/>
  <c r="I46" i="112"/>
  <c r="I44" i="112"/>
  <c r="I45" i="112"/>
  <c r="I43" i="112"/>
  <c r="I42" i="112"/>
  <c r="P2" i="199"/>
  <c r="N4" i="199"/>
  <c r="P2" i="201"/>
  <c r="N4" i="201"/>
  <c r="N5" i="201"/>
  <c r="N6" i="201"/>
  <c r="N7" i="201"/>
  <c r="N8" i="201"/>
  <c r="N2" i="202"/>
  <c r="N3" i="202"/>
  <c r="N4" i="202"/>
  <c r="N5" i="202"/>
  <c r="N4" i="203"/>
  <c r="N5" i="203"/>
  <c r="N6" i="203"/>
  <c r="N2" i="204"/>
  <c r="P2" i="204" s="1"/>
  <c r="N3" i="203"/>
  <c r="N2" i="203"/>
  <c r="N3" i="201"/>
  <c r="N2" i="201"/>
  <c r="N2" i="200"/>
  <c r="P2" i="200" s="1"/>
  <c r="N3" i="199"/>
  <c r="N2" i="199"/>
  <c r="N3" i="198"/>
  <c r="P2" i="198" s="1"/>
  <c r="N2" i="198"/>
  <c r="I56" i="120"/>
  <c r="E20" i="122"/>
  <c r="H20" i="122" s="1"/>
  <c r="P2" i="197"/>
  <c r="N10" i="197"/>
  <c r="N9" i="197"/>
  <c r="N8" i="197"/>
  <c r="N7" i="197"/>
  <c r="N6" i="197"/>
  <c r="N5" i="197"/>
  <c r="N4" i="197"/>
  <c r="N3" i="197"/>
  <c r="N2" i="197"/>
  <c r="I41" i="112"/>
  <c r="I40" i="112"/>
  <c r="I39" i="112"/>
  <c r="I38" i="112"/>
  <c r="I37" i="112"/>
  <c r="I36" i="112"/>
  <c r="I35" i="112"/>
  <c r="I34" i="112"/>
  <c r="I33" i="112"/>
  <c r="I32" i="112"/>
  <c r="I31" i="112"/>
  <c r="I30" i="112"/>
  <c r="I29" i="112"/>
  <c r="I28" i="112"/>
  <c r="I27" i="112"/>
  <c r="I26" i="112"/>
  <c r="I25" i="112"/>
  <c r="I24" i="112"/>
  <c r="I23" i="112"/>
  <c r="I22" i="112"/>
  <c r="I21" i="112"/>
  <c r="I20" i="112"/>
  <c r="I19" i="112"/>
  <c r="I18" i="112"/>
  <c r="I17" i="112"/>
  <c r="I16" i="112"/>
  <c r="I15" i="112"/>
  <c r="I14" i="112"/>
  <c r="I13" i="112"/>
  <c r="I12" i="112"/>
  <c r="I11" i="112"/>
  <c r="I10" i="112"/>
  <c r="I9" i="112"/>
  <c r="I8" i="112"/>
  <c r="I7" i="112"/>
  <c r="I6" i="112"/>
  <c r="I5" i="112"/>
  <c r="I4" i="112"/>
  <c r="P2" i="196"/>
  <c r="N14" i="196"/>
  <c r="N13" i="196"/>
  <c r="N12" i="196"/>
  <c r="N11" i="196"/>
  <c r="N10" i="196"/>
  <c r="N9" i="196"/>
  <c r="N8" i="196"/>
  <c r="N7" i="196"/>
  <c r="N6" i="196"/>
  <c r="N5" i="196"/>
  <c r="N4" i="196"/>
  <c r="N3" i="196"/>
  <c r="N2" i="196"/>
  <c r="N5" i="195"/>
  <c r="N4" i="195"/>
  <c r="N3" i="195"/>
  <c r="N2" i="195"/>
  <c r="P2" i="195"/>
  <c r="P2" i="194"/>
  <c r="N3" i="194"/>
  <c r="N2" i="194"/>
  <c r="P2" i="193"/>
  <c r="N2" i="193"/>
  <c r="P2" i="192"/>
  <c r="N5" i="192"/>
  <c r="N4" i="192"/>
  <c r="N3" i="192"/>
  <c r="N2" i="192"/>
  <c r="P2" i="191"/>
  <c r="N4" i="191"/>
  <c r="N5" i="191"/>
  <c r="N6" i="191"/>
  <c r="N3" i="191"/>
  <c r="N2" i="191"/>
  <c r="P2" i="190"/>
  <c r="N8" i="190"/>
  <c r="N9" i="190"/>
  <c r="N10" i="190"/>
  <c r="N7" i="190"/>
  <c r="N6" i="190"/>
  <c r="N5" i="190"/>
  <c r="N4" i="190"/>
  <c r="N3" i="190"/>
  <c r="N2" i="190"/>
  <c r="P2" i="189"/>
  <c r="N3" i="189"/>
  <c r="N2" i="189"/>
  <c r="P2" i="188"/>
  <c r="N7" i="188"/>
  <c r="N6" i="188"/>
  <c r="N5" i="188"/>
  <c r="N4" i="188"/>
  <c r="N3" i="188"/>
  <c r="N2" i="188"/>
  <c r="P2" i="187"/>
  <c r="N10" i="187"/>
  <c r="N11" i="187"/>
  <c r="N12" i="187"/>
  <c r="N9" i="187"/>
  <c r="N8" i="187"/>
  <c r="N7" i="187"/>
  <c r="N6" i="187"/>
  <c r="N5" i="187"/>
  <c r="N4" i="187"/>
  <c r="N3" i="187"/>
  <c r="N2" i="187"/>
  <c r="P2" i="186"/>
  <c r="N6" i="186"/>
  <c r="N7" i="186"/>
  <c r="N8" i="186"/>
  <c r="N9" i="186"/>
  <c r="N5" i="186"/>
  <c r="N4" i="186"/>
  <c r="N3" i="186"/>
  <c r="N2" i="186"/>
  <c r="P2" i="185"/>
  <c r="N10" i="185"/>
  <c r="N11" i="185"/>
  <c r="N12" i="185"/>
  <c r="N13" i="185"/>
  <c r="N9" i="185"/>
  <c r="N8" i="185"/>
  <c r="N7" i="185"/>
  <c r="N6" i="185"/>
  <c r="N5" i="185"/>
  <c r="N4" i="185"/>
  <c r="N3" i="185"/>
  <c r="N2" i="185"/>
  <c r="N5" i="184"/>
  <c r="N4" i="184"/>
  <c r="N3" i="184"/>
  <c r="N2" i="184"/>
  <c r="P2" i="184"/>
  <c r="P2" i="183"/>
  <c r="N5" i="183"/>
  <c r="N4" i="183"/>
  <c r="N3" i="183"/>
  <c r="N2" i="183"/>
  <c r="P2" i="182"/>
  <c r="N4" i="182"/>
  <c r="N3" i="182"/>
  <c r="N2" i="182"/>
  <c r="P2" i="181"/>
  <c r="N9" i="181"/>
  <c r="N8" i="181"/>
  <c r="N7" i="181"/>
  <c r="N6" i="181"/>
  <c r="N5" i="181"/>
  <c r="N4" i="181"/>
  <c r="N3" i="181"/>
  <c r="N2" i="181"/>
  <c r="N8" i="180"/>
  <c r="N7" i="180"/>
  <c r="N6" i="180"/>
  <c r="N5" i="180"/>
  <c r="N4" i="180"/>
  <c r="N3" i="180"/>
  <c r="N2" i="180"/>
  <c r="P2" i="180"/>
  <c r="P2" i="179"/>
  <c r="N9" i="179"/>
  <c r="N10" i="179"/>
  <c r="N11" i="179"/>
  <c r="N8" i="179"/>
  <c r="N7" i="179"/>
  <c r="N6" i="179"/>
  <c r="N5" i="179"/>
  <c r="N4" i="179"/>
  <c r="N3" i="179"/>
  <c r="N2" i="179"/>
  <c r="P2" i="178"/>
  <c r="N8" i="178"/>
  <c r="N7" i="178"/>
  <c r="N6" i="178"/>
  <c r="N5" i="178"/>
  <c r="N4" i="178"/>
  <c r="N3" i="178"/>
  <c r="N2" i="178"/>
  <c r="P2" i="177"/>
  <c r="N6" i="177"/>
  <c r="N7" i="177"/>
  <c r="N8" i="177"/>
  <c r="N9" i="177"/>
  <c r="N10" i="177"/>
  <c r="N11" i="177"/>
  <c r="N12" i="177"/>
  <c r="N13" i="177"/>
  <c r="N5" i="177"/>
  <c r="N4" i="177"/>
  <c r="N3" i="177"/>
  <c r="N2" i="177"/>
  <c r="P2" i="176"/>
  <c r="N3" i="176"/>
  <c r="N2" i="176"/>
  <c r="N2" i="175"/>
  <c r="P2" i="175"/>
  <c r="P2" i="174"/>
  <c r="N5" i="174"/>
  <c r="N4" i="174"/>
  <c r="N3" i="174"/>
  <c r="N2" i="174"/>
  <c r="N6" i="173"/>
  <c r="N5" i="173"/>
  <c r="N4" i="173"/>
  <c r="N3" i="173"/>
  <c r="N2" i="173"/>
  <c r="P2" i="173"/>
  <c r="P2" i="172"/>
  <c r="N5" i="172"/>
  <c r="N6" i="172"/>
  <c r="N4" i="172"/>
  <c r="N3" i="172"/>
  <c r="N2" i="172"/>
  <c r="P2" i="171"/>
  <c r="N3" i="171"/>
  <c r="N4" i="171"/>
  <c r="N2" i="171"/>
  <c r="N2" i="170"/>
  <c r="P2" i="170"/>
  <c r="N2" i="169"/>
  <c r="P2" i="169"/>
  <c r="N2" i="168"/>
  <c r="P2" i="168"/>
  <c r="N2" i="167"/>
  <c r="P2" i="167"/>
  <c r="N2" i="166"/>
  <c r="P2" i="166"/>
  <c r="N2" i="165"/>
  <c r="P2" i="165"/>
  <c r="N3" i="164"/>
  <c r="N2" i="164"/>
  <c r="P2" i="164"/>
  <c r="N2" i="163"/>
  <c r="P2" i="163"/>
  <c r="N2" i="162"/>
  <c r="P2" i="162"/>
  <c r="N2" i="161"/>
  <c r="P2" i="161"/>
  <c r="P2" i="160"/>
  <c r="N3" i="160"/>
  <c r="N2" i="160"/>
  <c r="P2" i="159"/>
  <c r="N2" i="159"/>
  <c r="P2" i="158"/>
  <c r="N3" i="158"/>
  <c r="N2" i="158"/>
  <c r="N3" i="157"/>
  <c r="N2" i="157"/>
  <c r="P2" i="157"/>
  <c r="P2" i="156"/>
  <c r="N4" i="156"/>
  <c r="N5" i="156"/>
  <c r="N3" i="156"/>
  <c r="N2" i="156"/>
  <c r="P2" i="155"/>
  <c r="N3" i="155"/>
  <c r="N2" i="155"/>
  <c r="P2" i="154"/>
  <c r="N2" i="154"/>
  <c r="P2" i="153"/>
  <c r="N21" i="153"/>
  <c r="N22" i="153"/>
  <c r="N23" i="153"/>
  <c r="N24" i="153"/>
  <c r="N25" i="153"/>
  <c r="N26" i="153"/>
  <c r="N27" i="153"/>
  <c r="N28" i="153"/>
  <c r="N29" i="153"/>
  <c r="N30" i="153"/>
  <c r="N31" i="153"/>
  <c r="N32" i="153"/>
  <c r="N33" i="153"/>
  <c r="N34" i="153"/>
  <c r="N20" i="153"/>
  <c r="N19" i="153"/>
  <c r="N18" i="153"/>
  <c r="N17" i="153"/>
  <c r="N16" i="153"/>
  <c r="N15" i="153"/>
  <c r="N14" i="153"/>
  <c r="N13" i="153"/>
  <c r="N12" i="153"/>
  <c r="N11" i="153"/>
  <c r="N10" i="153"/>
  <c r="N9" i="153"/>
  <c r="N8" i="153"/>
  <c r="N7" i="153"/>
  <c r="N6" i="153"/>
  <c r="N5" i="153"/>
  <c r="N4" i="153"/>
  <c r="N3" i="153"/>
  <c r="N2" i="153"/>
  <c r="H8" i="118"/>
  <c r="H7" i="118"/>
  <c r="H15" i="118"/>
  <c r="H16" i="118"/>
  <c r="H17" i="118"/>
  <c r="H14" i="118"/>
  <c r="H15" i="119"/>
  <c r="H17" i="119"/>
  <c r="H18" i="119"/>
  <c r="H19" i="119"/>
  <c r="H20" i="119"/>
  <c r="H21" i="119"/>
  <c r="H14" i="119"/>
  <c r="H16" i="119"/>
  <c r="D20" i="118"/>
  <c r="H20" i="118" s="1"/>
  <c r="D21" i="118"/>
  <c r="H21" i="118" s="1"/>
  <c r="D22" i="118"/>
  <c r="H22" i="118" s="1"/>
  <c r="F23" i="122"/>
  <c r="H23" i="122" s="1"/>
  <c r="H11" i="118"/>
  <c r="H7" i="119"/>
  <c r="H8" i="119"/>
  <c r="H11" i="119"/>
  <c r="I22" i="119" l="1"/>
  <c r="I12" i="119"/>
  <c r="I18" i="118"/>
  <c r="D14" i="122" s="1"/>
  <c r="I23" i="118"/>
  <c r="D15" i="122" s="1"/>
  <c r="I12" i="118"/>
  <c r="D13" i="122" s="1"/>
  <c r="P2" i="202"/>
  <c r="P2" i="203"/>
  <c r="I55" i="112" s="1"/>
  <c r="I56" i="112" s="1"/>
  <c r="E10" i="122" s="1"/>
  <c r="H10" i="122" s="1"/>
  <c r="I23" i="119" l="1"/>
  <c r="E18" i="122" s="1"/>
  <c r="H18" i="122" s="1"/>
  <c r="E16" i="122"/>
  <c r="H15" i="122" s="1"/>
  <c r="H24" i="122" s="1"/>
  <c r="H25" i="122" l="1"/>
  <c r="H28" i="122" l="1"/>
</calcChain>
</file>

<file path=xl/sharedStrings.xml><?xml version="1.0" encoding="utf-8"?>
<sst xmlns="http://schemas.openxmlformats.org/spreadsheetml/2006/main" count="3081" uniqueCount="744">
  <si>
    <t>🏛️ Object</t>
  </si>
  <si>
    <t>🔗 Link</t>
  </si>
  <si>
    <t>Locatiecode</t>
  </si>
  <si>
    <t>Kostenplaats</t>
  </si>
  <si>
    <t>Adres</t>
  </si>
  <si>
    <t>Nr.</t>
  </si>
  <si>
    <t>Postcode</t>
  </si>
  <si>
    <t>Bouwjaar</t>
  </si>
  <si>
    <t>BVO (m2)</t>
  </si>
  <si>
    <t>Functie</t>
  </si>
  <si>
    <t>WTB groot/klein</t>
  </si>
  <si>
    <t>Perceel pandenlijst</t>
  </si>
  <si>
    <t>Perceel</t>
  </si>
  <si>
    <t>220065 Stadswerk</t>
  </si>
  <si>
    <t>Ga naar tabblad</t>
  </si>
  <si>
    <t>L090001</t>
  </si>
  <si>
    <t>Herculesstraat</t>
  </si>
  <si>
    <t>1812 PE</t>
  </si>
  <si>
    <t>Bedrijfspand</t>
  </si>
  <si>
    <t>WTB klein</t>
  </si>
  <si>
    <t>D</t>
  </si>
  <si>
    <t>230104 Dorpshuis de Hoeksteen</t>
  </si>
  <si>
    <t>L040044</t>
  </si>
  <si>
    <t>Schermeerstraat</t>
  </si>
  <si>
    <t>1821 BA</t>
  </si>
  <si>
    <t>Welzijnspand</t>
  </si>
  <si>
    <t>230105 De Woeste Hoeve</t>
  </si>
  <si>
    <t>L020027</t>
  </si>
  <si>
    <t>Dorpstraat</t>
  </si>
  <si>
    <t>51 - 51A</t>
  </si>
  <si>
    <t>1841 GT</t>
  </si>
  <si>
    <t>230010 Groenpost Oudorp</t>
  </si>
  <si>
    <t>L020035</t>
  </si>
  <si>
    <t>Herenweg</t>
  </si>
  <si>
    <t>1822 AK</t>
  </si>
  <si>
    <t>Opslag</t>
  </si>
  <si>
    <t>230037 Egelantier</t>
  </si>
  <si>
    <t>L040014</t>
  </si>
  <si>
    <t>Houtweg</t>
  </si>
  <si>
    <t>1815 DP</t>
  </si>
  <si>
    <t>230038 Kinderdagverblijf</t>
  </si>
  <si>
    <t>L040015</t>
  </si>
  <si>
    <t>Jan Steenstraat</t>
  </si>
  <si>
    <t>1816 CT</t>
  </si>
  <si>
    <t>230039 KDV Muiderkring</t>
  </si>
  <si>
    <t>L040016</t>
  </si>
  <si>
    <t>Muiderwaard</t>
  </si>
  <si>
    <t>1824 XT</t>
  </si>
  <si>
    <t>230048 Buurthuis</t>
  </si>
  <si>
    <t>L040017</t>
  </si>
  <si>
    <t>Coornhertkade</t>
  </si>
  <si>
    <t>1813 VZ</t>
  </si>
  <si>
    <t>230092 Werkplaats</t>
  </si>
  <si>
    <t>L040029</t>
  </si>
  <si>
    <t>Kanaaldijk</t>
  </si>
  <si>
    <t>1825 DB</t>
  </si>
  <si>
    <t>Tijdelijk beheer</t>
  </si>
  <si>
    <t>230095 Trefpunt Markenbinnen</t>
  </si>
  <si>
    <t>L040030</t>
  </si>
  <si>
    <t>Bongerdstraat</t>
  </si>
  <si>
    <t>1536 AL</t>
  </si>
  <si>
    <t>230107 De Ruijterstok</t>
  </si>
  <si>
    <t>L040033</t>
  </si>
  <si>
    <t>Oosteinde</t>
  </si>
  <si>
    <t>1636 XV</t>
  </si>
  <si>
    <t xml:space="preserve">220047 Werkplaats </t>
  </si>
  <si>
    <t>L060034</t>
  </si>
  <si>
    <t>lorreinenlaan</t>
  </si>
  <si>
    <t>1811 JV</t>
  </si>
  <si>
    <t>220046 Peuterspeelzaal West</t>
  </si>
  <si>
    <t>L060033</t>
  </si>
  <si>
    <t>1a</t>
  </si>
  <si>
    <t>1486 MG</t>
  </si>
  <si>
    <t>220049 Idee-Atelier</t>
  </si>
  <si>
    <t>L060036</t>
  </si>
  <si>
    <t>Mallegatsplein</t>
  </si>
  <si>
    <t>1815 AG</t>
  </si>
  <si>
    <t>220051 Passantendouche Haven</t>
  </si>
  <si>
    <t>L060037</t>
  </si>
  <si>
    <t>L060050 Klein Alkmaar, KDV</t>
  </si>
  <si>
    <t>L060050</t>
  </si>
  <si>
    <t>Olympiaweg</t>
  </si>
  <si>
    <t>1816 MJ</t>
  </si>
  <si>
    <t>220123 Bedrijfspand</t>
  </si>
  <si>
    <t>L060051</t>
  </si>
  <si>
    <t>Bestevaerstraat</t>
  </si>
  <si>
    <t>1813 PV</t>
  </si>
  <si>
    <t>230066 Voormalige Brandweer</t>
  </si>
  <si>
    <t>L060079</t>
  </si>
  <si>
    <t>Tijdelijk beheer HOD</t>
  </si>
  <si>
    <t>220014 Gezondheidscentrum</t>
  </si>
  <si>
    <t>L060091</t>
  </si>
  <si>
    <t>Oudorperplein</t>
  </si>
  <si>
    <t>17 a-f</t>
  </si>
  <si>
    <t>1823 HA</t>
  </si>
  <si>
    <t>220114 Brandweer Koedijk</t>
  </si>
  <si>
    <t>L070013</t>
  </si>
  <si>
    <t>Zonneweid</t>
  </si>
  <si>
    <t>1831BX</t>
  </si>
  <si>
    <t>Brandweer</t>
  </si>
  <si>
    <t>220156 Brandweer de Rijp</t>
  </si>
  <si>
    <t>L070017</t>
  </si>
  <si>
    <t>Driemaster</t>
  </si>
  <si>
    <t>1483 WC</t>
  </si>
  <si>
    <t>220157 Brandweer Stompetoren</t>
  </si>
  <si>
    <t>L070018</t>
  </si>
  <si>
    <t>Dres</t>
  </si>
  <si>
    <t>36-36a</t>
  </si>
  <si>
    <t>1841 EB</t>
  </si>
  <si>
    <t xml:space="preserve">220127 Passantendouche Haven </t>
  </si>
  <si>
    <t>L070019</t>
  </si>
  <si>
    <t>Voormeer</t>
  </si>
  <si>
    <t>1815 SW</t>
  </si>
  <si>
    <t>Haven</t>
  </si>
  <si>
    <t>240801 Sportschool No Limit</t>
  </si>
  <si>
    <t>L170001</t>
  </si>
  <si>
    <t>Loreinenelaan</t>
  </si>
  <si>
    <t xml:space="preserve">240805 Gymlokaal </t>
  </si>
  <si>
    <t>L170004</t>
  </si>
  <si>
    <t>Tochtwaard</t>
  </si>
  <si>
    <t>1824 EZ</t>
  </si>
  <si>
    <t>Gymzaal</t>
  </si>
  <si>
    <t>240806 Gymlokaal</t>
  </si>
  <si>
    <t>L170005</t>
  </si>
  <si>
    <t>Beethovensingel</t>
  </si>
  <si>
    <t xml:space="preserve">1814 HJ </t>
  </si>
  <si>
    <t>gymzaal</t>
  </si>
  <si>
    <t xml:space="preserve">240807 Gymlokaal </t>
  </si>
  <si>
    <t>L170006</t>
  </si>
  <si>
    <t>24808 Gymlokaal</t>
  </si>
  <si>
    <t>L170007</t>
  </si>
  <si>
    <t>240812 Gymlokaal</t>
  </si>
  <si>
    <t>L170011</t>
  </si>
  <si>
    <t>Sneeuwgansstraat</t>
  </si>
  <si>
    <t>1826 GP</t>
  </si>
  <si>
    <t xml:space="preserve">240813 Gymlokaal </t>
  </si>
  <si>
    <t>L170012</t>
  </si>
  <si>
    <t>Stempelmakerstraat</t>
  </si>
  <si>
    <t>1825 DP</t>
  </si>
  <si>
    <t xml:space="preserve">240814 Gymlokaal </t>
  </si>
  <si>
    <t>L170013</t>
  </si>
  <si>
    <t>Toscanestraat</t>
  </si>
  <si>
    <t>1827 DM</t>
  </si>
  <si>
    <t>School + gymzaal</t>
  </si>
  <si>
    <t xml:space="preserve">240815 Gymlokaal </t>
  </si>
  <si>
    <t>L170014</t>
  </si>
  <si>
    <t>Elgerweg</t>
  </si>
  <si>
    <t>1825 KB</t>
  </si>
  <si>
    <t xml:space="preserve">240816 Gymlokaal </t>
  </si>
  <si>
    <t>L170015</t>
  </si>
  <si>
    <t>Lindelaan</t>
  </si>
  <si>
    <t>101a</t>
  </si>
  <si>
    <t>1816 HJ</t>
  </si>
  <si>
    <t>240829 Gymlokaal</t>
  </si>
  <si>
    <t>L170023</t>
  </si>
  <si>
    <t>Gabriel Metsulaan</t>
  </si>
  <si>
    <t>32a</t>
  </si>
  <si>
    <t>1816 EP</t>
  </si>
  <si>
    <t xml:space="preserve">240833 Gymlokaal </t>
  </si>
  <si>
    <t>L170025</t>
  </si>
  <si>
    <t>Snaarmanslaan</t>
  </si>
  <si>
    <t>19a</t>
  </si>
  <si>
    <t>1815 SB</t>
  </si>
  <si>
    <t xml:space="preserve">240835 Gymlokaal  </t>
  </si>
  <si>
    <t>L170027</t>
  </si>
  <si>
    <t>Zuidje</t>
  </si>
  <si>
    <t>10a</t>
  </si>
  <si>
    <t>1436 WC</t>
  </si>
  <si>
    <t xml:space="preserve">240836 Gymlokaal  </t>
  </si>
  <si>
    <t>L170028</t>
  </si>
  <si>
    <t>Erf</t>
  </si>
  <si>
    <t>1841 GR</t>
  </si>
  <si>
    <t>240822 Gymlokaal</t>
  </si>
  <si>
    <t>L170039</t>
  </si>
  <si>
    <t>Pater schiphorststraat</t>
  </si>
  <si>
    <t>Alkmaar</t>
  </si>
  <si>
    <t> </t>
  </si>
  <si>
    <t>240809 Gymlokaal</t>
  </si>
  <si>
    <t>L170008</t>
  </si>
  <si>
    <t>Slochterwaard</t>
  </si>
  <si>
    <t>176-180</t>
  </si>
  <si>
    <t>1824 KV</t>
  </si>
  <si>
    <t>290051 Gymlokaal</t>
  </si>
  <si>
    <t>L180017</t>
  </si>
  <si>
    <t>Gabriel Metsulaan/hobbemalaan</t>
  </si>
  <si>
    <t>34-36</t>
  </si>
  <si>
    <t>Scholencomplex</t>
  </si>
  <si>
    <t>220195 Wijkboerderij</t>
  </si>
  <si>
    <t>L090003</t>
  </si>
  <si>
    <t xml:space="preserve">Vondelstraat </t>
  </si>
  <si>
    <t>1813 AA</t>
  </si>
  <si>
    <t>230106 Dorpshuis 't Wavertje</t>
  </si>
  <si>
    <t>L040043</t>
  </si>
  <si>
    <t>Waver</t>
  </si>
  <si>
    <t>1843 JR</t>
  </si>
  <si>
    <t>buurthuis 't Honk  / De Hoeksteen</t>
  </si>
  <si>
    <t>?</t>
  </si>
  <si>
    <t xml:space="preserve">Vangstraat </t>
  </si>
  <si>
    <t>2a</t>
  </si>
  <si>
    <t>1841 GN</t>
  </si>
  <si>
    <t>220176 Poppodium Victorie</t>
  </si>
  <si>
    <t>L040006</t>
  </si>
  <si>
    <t>Pettemerstraat</t>
  </si>
  <si>
    <t>1823 CW</t>
  </si>
  <si>
    <t>Cultuurgebouw</t>
  </si>
  <si>
    <t>230069 Theater de Vest</t>
  </si>
  <si>
    <t>L100002</t>
  </si>
  <si>
    <t>Canadaplein</t>
  </si>
  <si>
    <t>1811 KE</t>
  </si>
  <si>
    <t>230073 Parkeergarage De Vest</t>
  </si>
  <si>
    <t>L120005</t>
  </si>
  <si>
    <t>Parkeergarage</t>
  </si>
  <si>
    <t>230074 Fietsenstalling De Overdekte</t>
  </si>
  <si>
    <t>L120006</t>
  </si>
  <si>
    <t>Fietsenstalling</t>
  </si>
  <si>
    <t>220070 Parkeergarage Karperton + zendmast</t>
  </si>
  <si>
    <t>L120002</t>
  </si>
  <si>
    <t>Dijk</t>
  </si>
  <si>
    <t>1811 MB</t>
  </si>
  <si>
    <t>220071 Parkeergarage Kanaalschiereiland</t>
  </si>
  <si>
    <t>L120003</t>
  </si>
  <si>
    <t>220050 Servicekantoor P1</t>
  </si>
  <si>
    <t>L070002</t>
  </si>
  <si>
    <t>220128 Schelphoekgarage</t>
  </si>
  <si>
    <t>L120007</t>
  </si>
  <si>
    <t>Korte Vondelstraat</t>
  </si>
  <si>
    <t>1811 AE</t>
  </si>
  <si>
    <t>220072 Singelgarage</t>
  </si>
  <si>
    <t>L120004</t>
  </si>
  <si>
    <t>Ritsevoort</t>
  </si>
  <si>
    <t>1811 DP</t>
  </si>
  <si>
    <t>EUROPESE NIET-OPENBARE AANBESTEDING VAN WERKTUIGBOUWKUNDIG ONDERHOUD</t>
  </si>
  <si>
    <t>BIJLAGE 9b INSCHRIJFBESTAND PERCEEL D - versie 1 d.d. 28-1-2026</t>
  </si>
  <si>
    <t>Invulinstructie</t>
  </si>
  <si>
    <t>Algemeen: het is niet toegstaan om celeigenschappen te wijzigen</t>
  </si>
  <si>
    <r>
      <rPr>
        <b/>
        <sz val="11"/>
        <color theme="1"/>
        <rFont val="Calibri"/>
        <family val="2"/>
        <scheme val="minor"/>
      </rPr>
      <t>Advies</t>
    </r>
    <r>
      <rPr>
        <sz val="11"/>
        <color theme="1"/>
        <rFont val="Calibri"/>
        <family val="2"/>
        <scheme val="minor"/>
      </rPr>
      <t xml:space="preserve"> Lees eerst deze invulinstructie in zijn geheel door.</t>
    </r>
  </si>
  <si>
    <t>U dient alleen de blauwe gearceerde velden in te vullen, indien een cel niet ingevuld wordt of met een 'nul' geldt deze als inschrijfwaarde.</t>
  </si>
  <si>
    <t>In kolom B van deze invulinstructie zijn de stappen (inclusief link naar het desbetreffende tabblad) opgenomen.</t>
  </si>
  <si>
    <t>Onderdeel 1 contractprijzen preventief onderhoud</t>
  </si>
  <si>
    <t>Stap 1:</t>
  </si>
  <si>
    <t>U dient in alle (52) tabbladen met het zgn. objectnummer in de blauw gearceerde cellen de "onderhoudsprijs per stuk per jaar"(kolom M) en "Wettelijk verplicht onderhoud/keuringen" (kolom O) in te vullen.</t>
  </si>
  <si>
    <t>Onderdeel 2 Contractprijzen</t>
  </si>
  <si>
    <t>Stap 2:</t>
  </si>
  <si>
    <t xml:space="preserve">In tabblad "Contractprijzen Preventief" worden de contractprijzen preventief onderhoud per object en de totale contractprijs onderhoud WTB Perceel C weergegeven. </t>
  </si>
  <si>
    <t>Onderdeel 3 Contractprijzen correctief</t>
  </si>
  <si>
    <t>Stap 3:</t>
  </si>
  <si>
    <t>U dient in tabblad "Contractprijzen Correctief" in de blauw gearceerde cellen de bedragen en percentages in te vullen (kolom D en E).</t>
  </si>
  <si>
    <t>Het inschrijfbestand rekent automatisch door. In kolom I ontstaan fictieve totaal bedragen, welke meewegen met uw gewogen inschrijfprijs.</t>
  </si>
  <si>
    <t>Onderdeel 4 Contractprijzen projecten</t>
  </si>
  <si>
    <t>Stap 4:</t>
  </si>
  <si>
    <t>U dient in tabblad "Contractprijzen projecten" in de blauw gearceerde cellen de bedragen en condities in te vullen (kolom D).</t>
  </si>
  <si>
    <t>Onderdeel 5 Nulmeting</t>
  </si>
  <si>
    <t>Stap 5:</t>
  </si>
  <si>
    <t>U dient in tabblad "Nulmeting" in de blauw gearceerde cellen de bedragen per object in te vullen (kolom I).</t>
  </si>
  <si>
    <t>Het inschrijfbestand rekent automatisch door. In kolom I, regel 56 ontstaat een fictief totaal bedrag, welke meeweegt met uw gewogen inschrijfprijs.</t>
  </si>
  <si>
    <t>Onderdeel 6 Totaal gewogen inschrijfprijs</t>
  </si>
  <si>
    <t>Stap 6:</t>
  </si>
  <si>
    <t xml:space="preserve">In tabblad "Totaal gewogen inschrijfprijs" vind u de doorrekening en wegingsfactoren voor de gewogen inschrijfprijs. </t>
  </si>
  <si>
    <t>U dient boven in dit blad uw bedrijfsnaam te vermelden.</t>
  </si>
  <si>
    <t>U dient de blauw gearceerde cel nog eventueel uw jaarprijs voor het technisch beheer in te vullen (kolom D).</t>
  </si>
  <si>
    <t xml:space="preserve">Het inschrijfbestand rekent automatisch door. </t>
  </si>
  <si>
    <t>In kolom H ziet u de totaal gewogen inschrijfprijs.</t>
  </si>
  <si>
    <t>U print dit tabblad als PDF, deze dient rechtsgeldig te worden ondertekend en dus ondertekend in PDF te worden ingediend bij uw inschrijving in CTM. Ook het gehele Excelbestand wordt ingediend in CTM.</t>
  </si>
  <si>
    <t>Rekenblad wegingsfactor bepaling gewogen inschrijfprijs Perceel D - versie 1 d.d. 28-1-2026</t>
  </si>
  <si>
    <t>Inschrijver</t>
  </si>
  <si>
    <t>Onderdeel</t>
  </si>
  <si>
    <t>Weging</t>
  </si>
  <si>
    <t>Inschrijfprijs</t>
  </si>
  <si>
    <t>1)</t>
  </si>
  <si>
    <t>Contractprijzen preventief onderhoud</t>
  </si>
  <si>
    <t>2)</t>
  </si>
  <si>
    <t>Calculatieschema en uurtarieven voor correctief onderhoud</t>
  </si>
  <si>
    <t>Fictief bedrag materiaal en werk derden</t>
  </si>
  <si>
    <t>Fictief bedrag uurtarieven regulier</t>
  </si>
  <si>
    <t>Fictief bedrag uurtarieven buiten werktijden</t>
  </si>
  <si>
    <t>Totaalbedrag</t>
  </si>
  <si>
    <t>3)</t>
  </si>
  <si>
    <t>Calculatieschema en uurtarieven voor werken en kleine projecten e.d.</t>
  </si>
  <si>
    <t>4)</t>
  </si>
  <si>
    <t>Nulmeting</t>
  </si>
  <si>
    <t>Jaarprijs Technisch beheer</t>
  </si>
  <si>
    <t>Jaarprijs</t>
  </si>
  <si>
    <t>Contractduur in jaren</t>
  </si>
  <si>
    <t>Prijs totale contractduur</t>
  </si>
  <si>
    <t>5)</t>
  </si>
  <si>
    <t>O.a. overleg, verslaglegging,  onderhoudsplanning, advies, input MJOP, rapportages.</t>
  </si>
  <si>
    <t>Totaal gewogen inschrijfprijs</t>
  </si>
  <si>
    <t>Datum</t>
  </si>
  <si>
    <t>Naam ondertekenaar</t>
  </si>
  <si>
    <t>Handtekening</t>
  </si>
  <si>
    <t>Contractprijzen voor preventief onderhoud - versie 1 d.d. 28-1-2026</t>
  </si>
  <si>
    <t>Contractprijs exc. Btw</t>
  </si>
  <si>
    <t>230106 Dorpshuis t Wavertje</t>
  </si>
  <si>
    <t>buurthuis t Honk  / De Hoeksteen</t>
  </si>
  <si>
    <t>Totaal contractprijs perceel C exc. Btw:</t>
  </si>
  <si>
    <t>Calculatieschema en uurtarieven voor onderhoud - versie 1 d.d. 28-1-2026</t>
  </si>
  <si>
    <t>Voor verrekenbaar correctief onderhoud en regie werkzaamheden op afroep</t>
  </si>
  <si>
    <t>Calculatieschema materiaal / werk derden</t>
  </si>
  <si>
    <t>Percentage</t>
  </si>
  <si>
    <t>Fictief bedrag  per jaar</t>
  </si>
  <si>
    <t>Fictief bedrag</t>
  </si>
  <si>
    <t>Fictief totaal bedrag</t>
  </si>
  <si>
    <t>Netto materiaalprijs</t>
  </si>
  <si>
    <t>Toeslag op klein materiaal: &lt; € 1.000,00</t>
  </si>
  <si>
    <t>Toeslag op groot materiaal: &gt; € 1.000,00</t>
  </si>
  <si>
    <t>Werk derden</t>
  </si>
  <si>
    <t>Toeslag op werk derden:</t>
  </si>
  <si>
    <t>Uurtarieven voor onderhoud, regiewerk- en storingen</t>
  </si>
  <si>
    <t>Uurloon</t>
  </si>
  <si>
    <t>Fictief aantal uren per jaar</t>
  </si>
  <si>
    <t>Servicetechnicus / technicus ET en WT</t>
  </si>
  <si>
    <t>Monteur ET en WT</t>
  </si>
  <si>
    <t>Specialist (bijv. IBS/M&amp;R)</t>
  </si>
  <si>
    <t>Begeleiding / werkvoorbereiding</t>
  </si>
  <si>
    <t>Percentage buiten werktijden (obv servicetechnicus):</t>
  </si>
  <si>
    <t>Fictief aantal uren</t>
  </si>
  <si>
    <t>Maandag t/m vrijdag 17PM-8AM</t>
  </si>
  <si>
    <t>Zaterdag</t>
  </si>
  <si>
    <t>Zon- en feestdagen</t>
  </si>
  <si>
    <t>Alle bedragen zijn exclusief BTW.</t>
  </si>
  <si>
    <t>Tarieven zijn allemaal all-in. Onder andere voorrijkosten, reisuren en reiskosten zijn niet seperaat verrekenbaar en zitten dus in het uurtarief verwerkt.</t>
  </si>
  <si>
    <r>
      <t>Calculatieschema en uurtarieven voor werken en kleine projecten e.d. tot</t>
    </r>
    <r>
      <rPr>
        <b/>
        <sz val="16"/>
        <color rgb="FFFF0000"/>
        <rFont val="Calibri"/>
        <family val="2"/>
      </rPr>
      <t xml:space="preserve"> </t>
    </r>
    <r>
      <rPr>
        <b/>
        <sz val="16"/>
        <color theme="0"/>
        <rFont val="Calibri"/>
        <family val="2"/>
      </rPr>
      <t xml:space="preserve">€ 150.000 </t>
    </r>
    <r>
      <rPr>
        <b/>
        <sz val="16"/>
        <color rgb="FFFFFFFF"/>
        <rFont val="Calibri"/>
        <family val="2"/>
      </rPr>
      <t>- versie 1 d.d. 28-1-2026</t>
    </r>
  </si>
  <si>
    <t>Voor kleine werken, projecten, uitbreidingen en wijzigingen</t>
  </si>
  <si>
    <t>Fictief bedrag per jaar</t>
  </si>
  <si>
    <t>Monteur WT</t>
  </si>
  <si>
    <t>Hulpmonteur</t>
  </si>
  <si>
    <t>Monteur STEK</t>
  </si>
  <si>
    <t>Werkvoorbereider</t>
  </si>
  <si>
    <t>Projectleider / Technisch beheerder</t>
  </si>
  <si>
    <t>Engineer</t>
  </si>
  <si>
    <t>Tekenaar</t>
  </si>
  <si>
    <t>Winst- en risico bij offertewerk</t>
  </si>
  <si>
    <t>%</t>
  </si>
  <si>
    <t>Gewogen inschrijfprijs</t>
  </si>
  <si>
    <t>Contractprijzen voor nulmeting - versie 1 d.d. 28-1-2026</t>
  </si>
  <si>
    <t>230069 Parkeergarage De Vest</t>
  </si>
  <si>
    <t>230068 Fietsenstalling De Overdekte</t>
  </si>
  <si>
    <t>L110002</t>
  </si>
  <si>
    <t>220057 Parkeergarage Kanaalschiereiland</t>
  </si>
  <si>
    <t>L070025</t>
  </si>
  <si>
    <t>220071 Servicekantoor P1</t>
  </si>
  <si>
    <t>🏷️ Locatiecode</t>
  </si>
  <si>
    <t>🏢 Naam</t>
  </si>
  <si>
    <t>📍 Adres</t>
  </si>
  <si>
    <t>🗺️ Plaats</t>
  </si>
  <si>
    <t>🔧 Naam component</t>
  </si>
  <si>
    <t>🏭 Merk</t>
  </si>
  <si>
    <t>🧩 Model</t>
  </si>
  <si>
    <t>📅 Bouwjaar</t>
  </si>
  <si>
    <t>🔢 Aantal</t>
  </si>
  <si>
    <t>Aantal preventieve onderhoudsbeurten per jaar</t>
  </si>
  <si>
    <t>Preventief onderhoud totaal exc. Btw</t>
  </si>
  <si>
    <t>Wettelijk verplicht onderhoud/ keuringen</t>
  </si>
  <si>
    <t>Contractprijs Preventief en wettelijk onderhoud totaal exc. Btw</t>
  </si>
  <si>
    <t>Singelgarage</t>
  </si>
  <si>
    <t>Ritsevoort 70</t>
  </si>
  <si>
    <t>Splitunit</t>
  </si>
  <si>
    <t>Mitsubuschi</t>
  </si>
  <si>
    <t>PLA-ZM50EA</t>
  </si>
  <si>
    <t>Afzuigventilator</t>
  </si>
  <si>
    <t>Östberg</t>
  </si>
  <si>
    <t>CK315 C EC</t>
  </si>
  <si>
    <t>IRB400 B1 EC</t>
  </si>
  <si>
    <t>CK160-C</t>
  </si>
  <si>
    <t>Mallegatsplein 1a</t>
  </si>
  <si>
    <t>Parkeergarage Kanaalschiereiland</t>
  </si>
  <si>
    <t>Dijk 16</t>
  </si>
  <si>
    <t>Fujitsu</t>
  </si>
  <si>
    <t>AOYR09LGC</t>
  </si>
  <si>
    <t>Schelphoekgarage</t>
  </si>
  <si>
    <t>Korte vondelstraat 4</t>
  </si>
  <si>
    <t>Woonhuisventilator</t>
  </si>
  <si>
    <t>ITHO</t>
  </si>
  <si>
    <t>CVE ECO RFT SE</t>
  </si>
  <si>
    <t>Naverwarmer</t>
  </si>
  <si>
    <t>VEAB Heattech AB</t>
  </si>
  <si>
    <t>CV 12-06-1MQU</t>
  </si>
  <si>
    <t>Automatische brandklep</t>
  </si>
  <si>
    <t>Wildeboer</t>
  </si>
  <si>
    <t>V5-1 - FR90-125-S</t>
  </si>
  <si>
    <t>Servicekantoor P1</t>
  </si>
  <si>
    <t>Mallegatsplein 8</t>
  </si>
  <si>
    <t>Daikin</t>
  </si>
  <si>
    <t>RXS25L2V1B</t>
  </si>
  <si>
    <t>RKS25E2V1B</t>
  </si>
  <si>
    <t>RKS23E2V1B</t>
  </si>
  <si>
    <t>RXM60N2V1B</t>
  </si>
  <si>
    <t>Multi splitunit</t>
  </si>
  <si>
    <t>3MXM52N</t>
  </si>
  <si>
    <t>WTW systeem</t>
  </si>
  <si>
    <t>J.E. Storkair</t>
  </si>
  <si>
    <t>WHR950</t>
  </si>
  <si>
    <t>WHR DA 9200</t>
  </si>
  <si>
    <t>Parkeergarage Karperton + zendmast</t>
  </si>
  <si>
    <t>RXS35L3V1B</t>
  </si>
  <si>
    <t>Fietsenstalling de Overdekte</t>
  </si>
  <si>
    <t>Canadaplein 4</t>
  </si>
  <si>
    <t>Orcon</t>
  </si>
  <si>
    <t>KD355XL3</t>
  </si>
  <si>
    <t>RF-Technologies</t>
  </si>
  <si>
    <t>H-CFTH 500x200</t>
  </si>
  <si>
    <t>Envirovent</t>
  </si>
  <si>
    <t>Silent 100</t>
  </si>
  <si>
    <t>Parkeergarage De Vest</t>
  </si>
  <si>
    <t>Canadaplein 2</t>
  </si>
  <si>
    <t>AOYR12LGC</t>
  </si>
  <si>
    <t>Boxventilator</t>
  </si>
  <si>
    <t>⭐ Conditiescore</t>
  </si>
  <si>
    <t>Stadswerk</t>
  </si>
  <si>
    <t>Dagafzuigventilatoren</t>
  </si>
  <si>
    <t>Stork/Rosenberg</t>
  </si>
  <si>
    <t>VDA/KDV 335-6D</t>
  </si>
  <si>
    <t>div.</t>
  </si>
  <si>
    <t>Rosenberg</t>
  </si>
  <si>
    <t>Liberty 1010 enkel</t>
  </si>
  <si>
    <t>Koelmachine tbv LBK</t>
  </si>
  <si>
    <t>Horos</t>
  </si>
  <si>
    <t>Mediair 672SM, 65,4kW</t>
  </si>
  <si>
    <t>LBK kantoren</t>
  </si>
  <si>
    <t>ROX</t>
  </si>
  <si>
    <t>HYD400</t>
  </si>
  <si>
    <t>Split unit t.b.v. serverruimte</t>
  </si>
  <si>
    <t>Mitshubishi</t>
  </si>
  <si>
    <t>SRK50zm-S</t>
  </si>
  <si>
    <t>Luchtverhitter werkplaatsen</t>
  </si>
  <si>
    <t>Gea Multimaxx</t>
  </si>
  <si>
    <t>HN 11.UWARAB.BSD</t>
  </si>
  <si>
    <t>Downflowventilatoren voertuigenstalling</t>
  </si>
  <si>
    <t>Nivolair</t>
  </si>
  <si>
    <t>Luchtverhitters werkplaatsen</t>
  </si>
  <si>
    <t>Biddle PL-3 (2x) / PL-2 (2x)</t>
  </si>
  <si>
    <t>HG640</t>
  </si>
  <si>
    <t>Luchtgordijn kamer 1.21</t>
  </si>
  <si>
    <t>KT450</t>
  </si>
  <si>
    <t>Expansievaten nr: 1</t>
  </si>
  <si>
    <t>Flamco</t>
  </si>
  <si>
    <t>Flexcon 425/05</t>
  </si>
  <si>
    <t>Afleverstation stadsverwarming</t>
  </si>
  <si>
    <t>nvt</t>
  </si>
  <si>
    <t>Regelkast RK1</t>
  </si>
  <si>
    <t>Priva</t>
  </si>
  <si>
    <t>Compri HX8E</t>
  </si>
  <si>
    <t>Regelkast RK2</t>
  </si>
  <si>
    <t>Electrische boilers</t>
  </si>
  <si>
    <t>Daalderop</t>
  </si>
  <si>
    <t>mono 3 koper</t>
  </si>
  <si>
    <t>Verdeler verzamelaar verwarmen</t>
  </si>
  <si>
    <t>diverse</t>
  </si>
  <si>
    <t>CV pompen</t>
  </si>
  <si>
    <t>Biral</t>
  </si>
  <si>
    <t>ModulA 25-8 180 RED</t>
  </si>
  <si>
    <t>MX13-1</t>
  </si>
  <si>
    <t>Grundfos</t>
  </si>
  <si>
    <t>Magna 32-100</t>
  </si>
  <si>
    <t>Tapwaterpomp</t>
  </si>
  <si>
    <t>UP20-15 N150</t>
  </si>
  <si>
    <t>Zehnder</t>
  </si>
  <si>
    <t>Comfofan S</t>
  </si>
  <si>
    <t>Onbekend</t>
  </si>
  <si>
    <t>Balansventilatieunit</t>
  </si>
  <si>
    <t>Solidair</t>
  </si>
  <si>
    <t>CV pompen, drieweggroep</t>
  </si>
  <si>
    <t>Wilo</t>
  </si>
  <si>
    <t>Stratos 30</t>
  </si>
  <si>
    <t>L504</t>
  </si>
  <si>
    <t>CV pompen, transportgroep</t>
  </si>
  <si>
    <t>L402</t>
  </si>
  <si>
    <t>NRB 13T-2</t>
  </si>
  <si>
    <t>Lucht- en vuilafscheider</t>
  </si>
  <si>
    <t>Spirotech</t>
  </si>
  <si>
    <t>Spirocombi 080F</t>
  </si>
  <si>
    <t>Transport pomp</t>
  </si>
  <si>
    <t>Magna 3 65-150 F 340</t>
  </si>
  <si>
    <t>Driewegklep</t>
  </si>
  <si>
    <t>Siemens</t>
  </si>
  <si>
    <t>SKD 62 Acvatix</t>
  </si>
  <si>
    <t>noodstroom aggregaten</t>
  </si>
  <si>
    <t>SDMO</t>
  </si>
  <si>
    <t>Dorpshuis de Hoeksteen</t>
  </si>
  <si>
    <t>Vangstraat 2a</t>
  </si>
  <si>
    <t>Stompetoren</t>
  </si>
  <si>
    <t>CV ketel</t>
  </si>
  <si>
    <t>Nefit</t>
  </si>
  <si>
    <t>Quinta 45 Topline 46</t>
  </si>
  <si>
    <t>Gemeenschapshuis De Woeste Hoeve</t>
  </si>
  <si>
    <t>Dorpsstraat 51</t>
  </si>
  <si>
    <t>Oterleek</t>
  </si>
  <si>
    <t>Topline HR 25</t>
  </si>
  <si>
    <t>Stalling gemeente</t>
  </si>
  <si>
    <t>Dorpsstraat 51A</t>
  </si>
  <si>
    <t>Topline HR 30</t>
  </si>
  <si>
    <t>Groenpost Oudorp</t>
  </si>
  <si>
    <t>Herenweg 30</t>
  </si>
  <si>
    <t>Oudorp</t>
  </si>
  <si>
    <t>Geiser</t>
  </si>
  <si>
    <t>Fasto</t>
  </si>
  <si>
    <t>Keukengeiser F1450 KW10.9</t>
  </si>
  <si>
    <t>Gevelkachel</t>
  </si>
  <si>
    <t>Dru</t>
  </si>
  <si>
    <t>Art G8 KW12.2</t>
  </si>
  <si>
    <t>Art G2 KW3.3</t>
  </si>
  <si>
    <t>Art G10T/03 KW14.2</t>
  </si>
  <si>
    <t>Egelantier</t>
  </si>
  <si>
    <t>Houtweg 29</t>
  </si>
  <si>
    <t>Remeha</t>
  </si>
  <si>
    <t>Quinta Ace 65</t>
  </si>
  <si>
    <t>CV Ketel</t>
  </si>
  <si>
    <t>Intergas</t>
  </si>
  <si>
    <t>Intergas Kompakt HRE 28/24 A</t>
  </si>
  <si>
    <t>Kinderdagverblijf</t>
  </si>
  <si>
    <t>Jan Steenstraat 3</t>
  </si>
  <si>
    <t>Quinta Ace 45 KW40.8</t>
  </si>
  <si>
    <t>KDV Muiderkring</t>
  </si>
  <si>
    <t>Muiderwaard 438</t>
  </si>
  <si>
    <t>Quinta Pro 65 KW</t>
  </si>
  <si>
    <t>Buurthuis</t>
  </si>
  <si>
    <t>Coornhertkade 106</t>
  </si>
  <si>
    <t xml:space="preserve">Nefit </t>
  </si>
  <si>
    <t xml:space="preserve">Ecomline HRC </t>
  </si>
  <si>
    <t>Sleutel/werkplaats</t>
  </si>
  <si>
    <t>Kanaaldijk 305</t>
  </si>
  <si>
    <t>Tzerra m28 combi 28KW</t>
  </si>
  <si>
    <t>Trefpunt Markenbinnen</t>
  </si>
  <si>
    <t>Bongerdstraat 1</t>
  </si>
  <si>
    <t>Markenbinnen</t>
  </si>
  <si>
    <t>9000i</t>
  </si>
  <si>
    <t>De Ruijterstok</t>
  </si>
  <si>
    <t>Oosteinde 6</t>
  </si>
  <si>
    <t>Schermerhorn</t>
  </si>
  <si>
    <t>Proline HRC 24 CW 4</t>
  </si>
  <si>
    <t>Lorreinenlaan 29</t>
  </si>
  <si>
    <t>Art 2 KW3.3</t>
  </si>
  <si>
    <t>Heater</t>
  </si>
  <si>
    <t>Mark</t>
  </si>
  <si>
    <t>MARK HR Verwarmer GS+ 25 G25</t>
  </si>
  <si>
    <t>Peuterspeelzaal West Graftdijk</t>
  </si>
  <si>
    <t>Kanaaldijk 1A</t>
  </si>
  <si>
    <t>West-Graftdijk</t>
  </si>
  <si>
    <t>Trendline HRC 25 CW4</t>
  </si>
  <si>
    <t>Idee-atelier (esdege reigersdaal)</t>
  </si>
  <si>
    <t>Mallegatsplein 6</t>
  </si>
  <si>
    <t>Calenta Ace 28c</t>
  </si>
  <si>
    <t>Passantendouche Haven</t>
  </si>
  <si>
    <t xml:space="preserve">Mallegatsplein </t>
  </si>
  <si>
    <t>Boiler</t>
  </si>
  <si>
    <t>120L elektrische boiler</t>
  </si>
  <si>
    <t>Klein Alkmaar, KDV</t>
  </si>
  <si>
    <t>Olympiaweg 16</t>
  </si>
  <si>
    <t>Quinta ACE 90</t>
  </si>
  <si>
    <t>Bestevaerstraat 2</t>
  </si>
  <si>
    <t>Quinta Pro 45 KW45.7</t>
  </si>
  <si>
    <t>Voormalige Brandweer</t>
  </si>
  <si>
    <t>Herenweg 28</t>
  </si>
  <si>
    <t>Tzerra Ace 28C</t>
  </si>
  <si>
    <t>Gezondheidscentrum</t>
  </si>
  <si>
    <t>Oudorperplein 17</t>
  </si>
  <si>
    <t>Quinta Ace 45</t>
  </si>
  <si>
    <t>Regeling</t>
  </si>
  <si>
    <t>Perfecta</t>
  </si>
  <si>
    <t>U.W.</t>
  </si>
  <si>
    <t>Mono-Plus koper 30 liter</t>
  </si>
  <si>
    <t>Brandweer Koedijk</t>
  </si>
  <si>
    <t>Zonneweid 2</t>
  </si>
  <si>
    <t>Koedijk</t>
  </si>
  <si>
    <t>Aqua Plus 155  125 Liter</t>
  </si>
  <si>
    <t>WW pomp</t>
  </si>
  <si>
    <t>Star-Z Nova 84</t>
  </si>
  <si>
    <t>Close in boiler 10 liter</t>
  </si>
  <si>
    <t>Brandweer de Rijp</t>
  </si>
  <si>
    <t>Driemaster 2</t>
  </si>
  <si>
    <t>De Rijp</t>
  </si>
  <si>
    <t>Topline HR45</t>
  </si>
  <si>
    <t>Monoplus koper 120 liter</t>
  </si>
  <si>
    <t>40 kw</t>
  </si>
  <si>
    <t>Honeywell</t>
  </si>
  <si>
    <t>2x regeling Honeywell</t>
  </si>
  <si>
    <t>Expansievat</t>
  </si>
  <si>
    <t>25 Liter</t>
  </si>
  <si>
    <t>Brandweer Stompetoren</t>
  </si>
  <si>
    <t>Dres 36</t>
  </si>
  <si>
    <t>Calenta 40C</t>
  </si>
  <si>
    <t>Premix</t>
  </si>
  <si>
    <t>XR10-60 12,8 KW, 1150m3/H</t>
  </si>
  <si>
    <t>30 liter</t>
  </si>
  <si>
    <t>Voormeer 200</t>
  </si>
  <si>
    <t>Warm water</t>
  </si>
  <si>
    <t>CW 6 via warmtenet HVC</t>
  </si>
  <si>
    <t>Sportschool No Limit (voormalig gymlokaal)</t>
  </si>
  <si>
    <t>Lorreinenlaan 23</t>
  </si>
  <si>
    <t xml:space="preserve">Remeha </t>
  </si>
  <si>
    <t>Quinta 90 PRO</t>
  </si>
  <si>
    <t>Itho Daalderop</t>
  </si>
  <si>
    <t>OLB 300 liter</t>
  </si>
  <si>
    <t>Gymlokaal</t>
  </si>
  <si>
    <t>Tochtwaard 18</t>
  </si>
  <si>
    <t>Quinta Ace 90 KW</t>
  </si>
  <si>
    <t>OLB2 200 ES 200 liter</t>
  </si>
  <si>
    <t>CV pomp</t>
  </si>
  <si>
    <t>Redline M13</t>
  </si>
  <si>
    <t>Star Z25/2</t>
  </si>
  <si>
    <t>TH Ventiel</t>
  </si>
  <si>
    <t>Rada</t>
  </si>
  <si>
    <t>thermostatic 320</t>
  </si>
  <si>
    <t>Flexcon, 8 liter tbv ww</t>
  </si>
  <si>
    <t>Flexcon 80 liter</t>
  </si>
  <si>
    <t>Redline M12</t>
  </si>
  <si>
    <t>2-weg klep</t>
  </si>
  <si>
    <t>Thermokon</t>
  </si>
  <si>
    <t>AKF1006207</t>
  </si>
  <si>
    <t>Acvatix SQS65</t>
  </si>
  <si>
    <t>3-weg klep</t>
  </si>
  <si>
    <t>VFG54</t>
  </si>
  <si>
    <t>GBS Compri HX</t>
  </si>
  <si>
    <t>Beethovensingel 11</t>
  </si>
  <si>
    <t>Quinta 45</t>
  </si>
  <si>
    <t xml:space="preserve">Nibe </t>
  </si>
  <si>
    <t>PUB2 210-12 boiler</t>
  </si>
  <si>
    <t>Inventum</t>
  </si>
  <si>
    <t>EDR 10 close-in boiler</t>
  </si>
  <si>
    <t>Flexcon 35/0,5</t>
  </si>
  <si>
    <t>Schakelkast</t>
  </si>
  <si>
    <t>tbv cv-installatie</t>
  </si>
  <si>
    <t>Ventilatie</t>
  </si>
  <si>
    <t>Stork</t>
  </si>
  <si>
    <t>Pijpdakventilator</t>
  </si>
  <si>
    <t>Tochtwaard 20</t>
  </si>
  <si>
    <t>NIBE</t>
  </si>
  <si>
    <t>PUB2 DS2-300L</t>
  </si>
  <si>
    <t>Thermostatic 320</t>
  </si>
  <si>
    <t>MX12</t>
  </si>
  <si>
    <t>Beethovensingel 13</t>
  </si>
  <si>
    <t>Nibe</t>
  </si>
  <si>
    <t>Zilmet</t>
  </si>
  <si>
    <t>25 liter</t>
  </si>
  <si>
    <t>Flexcon 25 liter</t>
  </si>
  <si>
    <t>TOP-S30/7</t>
  </si>
  <si>
    <t>Sneeuwgansstraat 18</t>
  </si>
  <si>
    <t>Quinta 45 Pro KW45.7</t>
  </si>
  <si>
    <t>PUB-210L 200L</t>
  </si>
  <si>
    <t>Flexcon</t>
  </si>
  <si>
    <t>18 liter</t>
  </si>
  <si>
    <t>WW Pomp</t>
  </si>
  <si>
    <t>Star-Z Nova (ROW)</t>
  </si>
  <si>
    <t>Stempelmakerstraat 19</t>
  </si>
  <si>
    <t>PUB2 DS2-300L, 270 ltr</t>
  </si>
  <si>
    <t>Toscanestraat 4</t>
  </si>
  <si>
    <t>Quinta ACE 45</t>
  </si>
  <si>
    <t>Elgerweg 101</t>
  </si>
  <si>
    <t>PUB 160dds 160L</t>
  </si>
  <si>
    <t>Grundfoss</t>
  </si>
  <si>
    <t>Up 20-30n</t>
  </si>
  <si>
    <t>Lindenlaan 101 A</t>
  </si>
  <si>
    <t xml:space="preserve">Quinta 65 </t>
  </si>
  <si>
    <t>PUB 160-DS 160L</t>
  </si>
  <si>
    <t>Luchtbehandeling</t>
  </si>
  <si>
    <t>Ned Air</t>
  </si>
  <si>
    <t>NKD 7.7</t>
  </si>
  <si>
    <t>UP 20-30N 150</t>
  </si>
  <si>
    <t>Flexcon 35 ltr</t>
  </si>
  <si>
    <t>Star RS25/6</t>
  </si>
  <si>
    <t>Star RS25/4</t>
  </si>
  <si>
    <t>Landis en Staefa</t>
  </si>
  <si>
    <t>SQS65</t>
  </si>
  <si>
    <t>Gabriel Metsulaan 32A</t>
  </si>
  <si>
    <t>Calenta 35S KW39</t>
  </si>
  <si>
    <t>Aqua Pro 150 liter</t>
  </si>
  <si>
    <t>Luchtverwarming</t>
  </si>
  <si>
    <t>Brink</t>
  </si>
  <si>
    <t>Allure B40 HR</t>
  </si>
  <si>
    <t>R.W. Ahlen</t>
  </si>
  <si>
    <t>Snaarmanslaan 19A</t>
  </si>
  <si>
    <t>Quinta 30 KW31.6</t>
  </si>
  <si>
    <t>PUB2 DS1-160L</t>
  </si>
  <si>
    <t>Quinta 45 KW45.7</t>
  </si>
  <si>
    <t>Flexcon 35 liter</t>
  </si>
  <si>
    <t>UP 20-30-N150</t>
  </si>
  <si>
    <t>UPS 25-40 180</t>
  </si>
  <si>
    <t>UPS 25-60 180</t>
  </si>
  <si>
    <t>Zuidje 10A</t>
  </si>
  <si>
    <t>PUB 300 DDS 300 liter</t>
  </si>
  <si>
    <t>Magna 32-100-180</t>
  </si>
  <si>
    <t>UPS 36-50f 200</t>
  </si>
  <si>
    <t>Erf 1A</t>
  </si>
  <si>
    <t>ES25-300 6kW 270 liter</t>
  </si>
  <si>
    <t>UP 20-15N150</t>
  </si>
  <si>
    <t>Pater Schiphorsstr. 1</t>
  </si>
  <si>
    <t>PUB2 210-12 (200 L)</t>
  </si>
  <si>
    <t>Flexcon 18 liter</t>
  </si>
  <si>
    <t>UPS 25-60 130</t>
  </si>
  <si>
    <t>Gymlokaal (boven)</t>
  </si>
  <si>
    <t>Gezamenlijke installatie onderhoud cv-installatie is onderdeel van Perceel 2</t>
  </si>
  <si>
    <t>Slochterwaard 182</t>
  </si>
  <si>
    <t>Aqua Celle 300 liter</t>
  </si>
  <si>
    <t>Gymlokaal (beneden)</t>
  </si>
  <si>
    <t>Slochterwaard 183</t>
  </si>
  <si>
    <t>Gabriel Metsulaan 36 (Hobbemalaan)</t>
  </si>
  <si>
    <t>Mono 150 ltr</t>
  </si>
  <si>
    <t>Wijkboerderij</t>
  </si>
  <si>
    <t>Vondelstraat 31</t>
  </si>
  <si>
    <t>Cv Ketel</t>
  </si>
  <si>
    <t>Avanta 28C</t>
  </si>
  <si>
    <t>Dorpshuis 't Wavertje</t>
  </si>
  <si>
    <t>t Waver 43</t>
  </si>
  <si>
    <t>Grootschermer</t>
  </si>
  <si>
    <t>Compact HR 30</t>
  </si>
  <si>
    <t>Ace 40 C</t>
  </si>
  <si>
    <t>buurthuis 't Honk    De Hoekste</t>
  </si>
  <si>
    <t xml:space="preserve">	
Vangstraat 2a</t>
  </si>
  <si>
    <t>Warmtepomp</t>
  </si>
  <si>
    <t>Alpha</t>
  </si>
  <si>
    <t>Innotec 9-17 kW</t>
  </si>
  <si>
    <t>WTW balans ventilatie</t>
  </si>
  <si>
    <t>Ned Air/ Orcon</t>
  </si>
  <si>
    <t>PV panelen</t>
  </si>
  <si>
    <t>Quooker</t>
  </si>
  <si>
    <t>Poppodium</t>
  </si>
  <si>
    <t>Pettemerstraat 5</t>
  </si>
  <si>
    <t>Vloerverwarming verdeelset</t>
  </si>
  <si>
    <t>Luchtbehandelingskast</t>
  </si>
  <si>
    <t>Expansievat 110 liter</t>
  </si>
  <si>
    <t>Flexon</t>
  </si>
  <si>
    <t xml:space="preserve">Ontluchtingspotten </t>
  </si>
  <si>
    <t>Pompen</t>
  </si>
  <si>
    <t>Magna 3</t>
  </si>
  <si>
    <t>Frequentieregelaar LBK 2</t>
  </si>
  <si>
    <t>Danfoss</t>
  </si>
  <si>
    <t>VLT HVAC Basic Drive FC101</t>
  </si>
  <si>
    <t>Kanalen, aluminium</t>
  </si>
  <si>
    <t>Regelkast RK 1</t>
  </si>
  <si>
    <t>Verhulst</t>
  </si>
  <si>
    <t>VKT 0704/0704</t>
  </si>
  <si>
    <t>Theater de Vest</t>
  </si>
  <si>
    <t>Lokale afzuigventilator toneeltoren</t>
  </si>
  <si>
    <t>Dakventilatoren kleine zaal</t>
  </si>
  <si>
    <t>Dakventilatoren overig (theater)</t>
  </si>
  <si>
    <t>Dakventilatoren keuken</t>
  </si>
  <si>
    <t>Dakventilatoren werkplaats</t>
  </si>
  <si>
    <t>Dakventilatoren vaatwasser</t>
  </si>
  <si>
    <t>Centrifugaal ventilatoren</t>
  </si>
  <si>
    <t>Preventief onderhoud per stuk exc. Btw (Inclusief verbruiksmaterialen)</t>
  </si>
  <si>
    <t>subtotaal</t>
  </si>
  <si>
    <t>6)</t>
  </si>
  <si>
    <t>Opslag algemene kosten</t>
  </si>
  <si>
    <t>Opslag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</si>
</sst>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6" x14ac:knownFonts="1">
    <font>
      <sz val="11"/>
      <color theme="1"/>
      <name val="Calibri"/>
      <family val="2"/>
      <scheme val="minor"/>
    </font>
    <font>
      <sz val="11"/>
      <color rgb="FF006100"/>
      <name val="Calibri"/>
      <family val="2"/>
      <scheme val="minor"/>
    </font>
    <font>
      <sz val="11"/>
      <color rgb="FF9C5700"/>
      <name val="Calibri"/>
      <family val="2"/>
      <scheme val="minor"/>
    </font>
    <font>
      <sz val="11"/>
      <color rgb="FF000000"/>
      <name val="Calibri"/>
      <family val="2"/>
    </font>
    <font>
      <sz val="11"/>
      <color theme="1"/>
      <name val="Calibri"/>
      <family val="2"/>
      <scheme val="minor"/>
    </font>
    <font>
      <b/>
      <sz val="11"/>
      <color theme="1"/>
      <name val="Calibri"/>
      <family val="2"/>
      <scheme val="minor"/>
    </font>
    <font>
      <b/>
      <sz val="10"/>
      <color theme="1"/>
      <name val="Calibri"/>
      <family val="2"/>
      <scheme val="minor"/>
    </font>
    <font>
      <sz val="12"/>
      <color theme="10"/>
      <name val="Calibri"/>
      <family val="2"/>
      <scheme val="minor"/>
    </font>
    <font>
      <b/>
      <sz val="11"/>
      <color rgb="FFFFFFFF"/>
      <name val="Calibri"/>
      <family val="2"/>
    </font>
    <font>
      <u/>
      <sz val="11"/>
      <color rgb="FF0000FF"/>
      <name val="Calibri"/>
      <family val="2"/>
    </font>
    <font>
      <u/>
      <sz val="11"/>
      <color theme="10"/>
      <name val="Calibri"/>
      <family val="2"/>
      <scheme val="minor"/>
    </font>
    <font>
      <b/>
      <sz val="10"/>
      <color rgb="FF000000"/>
      <name val="Calibri"/>
      <family val="2"/>
    </font>
    <font>
      <b/>
      <sz val="11"/>
      <color rgb="FF000000"/>
      <name val="Calibri"/>
      <family val="2"/>
    </font>
    <font>
      <sz val="11"/>
      <color rgb="FFFF0000"/>
      <name val="Calibri"/>
      <family val="2"/>
      <scheme val="minor"/>
    </font>
    <font>
      <b/>
      <sz val="16"/>
      <color rgb="FFFFFFFF"/>
      <name val="Calibri"/>
      <family val="2"/>
    </font>
    <font>
      <b/>
      <i/>
      <sz val="11"/>
      <color theme="1"/>
      <name val="Calibri"/>
      <family val="2"/>
      <scheme val="minor"/>
    </font>
    <font>
      <b/>
      <sz val="11"/>
      <color theme="4"/>
      <name val="Calibri"/>
      <family val="2"/>
      <scheme val="minor"/>
    </font>
    <font>
      <i/>
      <sz val="11"/>
      <color theme="1"/>
      <name val="Calibri"/>
      <family val="2"/>
      <scheme val="minor"/>
    </font>
    <font>
      <b/>
      <sz val="11"/>
      <name val="Calibri"/>
      <family val="2"/>
    </font>
    <font>
      <b/>
      <sz val="12"/>
      <color theme="1"/>
      <name val="Calibri"/>
      <family val="2"/>
      <scheme val="minor"/>
    </font>
    <font>
      <b/>
      <sz val="16"/>
      <color rgb="FFFF0000"/>
      <name val="Calibri"/>
      <family val="2"/>
    </font>
    <font>
      <sz val="11"/>
      <name val="Calibri"/>
      <family val="2"/>
    </font>
    <font>
      <b/>
      <sz val="11"/>
      <name val="Calibri"/>
      <family val="2"/>
      <scheme val="minor"/>
    </font>
    <font>
      <sz val="11"/>
      <color rgb="FF000000"/>
      <name val="Calibri"/>
      <family val="2"/>
      <scheme val="minor"/>
    </font>
    <font>
      <b/>
      <sz val="16"/>
      <color theme="0"/>
      <name val="Calibri"/>
      <family val="2"/>
    </font>
    <font>
      <sz val="11"/>
      <name val="Calibri"/>
      <family val="2"/>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theme="0"/>
      </patternFill>
    </fill>
    <fill>
      <patternFill patternType="solid">
        <fgColor rgb="FF1F4E79"/>
      </patternFill>
    </fill>
    <fill>
      <patternFill patternType="solid">
        <fgColor rgb="FFF7F9FC"/>
      </patternFill>
    </fill>
    <fill>
      <patternFill patternType="solid">
        <fgColor theme="0"/>
        <bgColor indexed="64"/>
      </patternFill>
    </fill>
    <fill>
      <patternFill patternType="solid">
        <fgColor theme="3" tint="0.89999084444715716"/>
        <bgColor indexed="64"/>
      </patternFill>
    </fill>
  </fills>
  <borders count="48">
    <border>
      <left/>
      <right/>
      <top/>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diagonal/>
    </border>
    <border>
      <left/>
      <right style="thin">
        <color rgb="FFA6A6A6"/>
      </right>
      <top style="thin">
        <color rgb="FFA6A6A6"/>
      </top>
      <bottom style="thin">
        <color rgb="FFA6A6A6"/>
      </bottom>
      <diagonal/>
    </border>
    <border>
      <left style="thin">
        <color rgb="FFA6A6A6"/>
      </left>
      <right/>
      <top/>
      <bottom/>
      <diagonal/>
    </border>
    <border>
      <left style="thin">
        <color rgb="FFA6A6A6"/>
      </left>
      <right style="thin">
        <color rgb="FFA6A6A6"/>
      </right>
      <top/>
      <bottom/>
      <diagonal/>
    </border>
    <border>
      <left style="thin">
        <color rgb="FFA6A6A6"/>
      </left>
      <right style="thin">
        <color rgb="FFA6A6A6"/>
      </right>
      <top/>
      <bottom style="thin">
        <color rgb="FFA6A6A6"/>
      </bottom>
      <diagonal/>
    </border>
    <border>
      <left/>
      <right style="thin">
        <color rgb="FFA6A6A6"/>
      </right>
      <top/>
      <bottom/>
      <diagonal/>
    </border>
    <border>
      <left style="thin">
        <color rgb="FFA6A6A6"/>
      </left>
      <right/>
      <top/>
      <bottom style="thin">
        <color rgb="FFA6A6A6"/>
      </bottom>
      <diagonal/>
    </border>
    <border>
      <left/>
      <right style="thin">
        <color rgb="FFA6A6A6"/>
      </right>
      <top/>
      <bottom style="thin">
        <color rgb="FFA6A6A6"/>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A6A6A6"/>
      </right>
      <top style="thin">
        <color rgb="FFA6A6A6"/>
      </top>
      <bottom style="thin">
        <color rgb="FFA6A6A6"/>
      </bottom>
      <diagonal/>
    </border>
    <border>
      <left style="thin">
        <color rgb="FFA6A6A6"/>
      </left>
      <right style="thin">
        <color indexed="64"/>
      </right>
      <top style="thin">
        <color rgb="FFA6A6A6"/>
      </top>
      <bottom style="thin">
        <color rgb="FFA6A6A6"/>
      </bottom>
      <diagonal/>
    </border>
    <border>
      <left style="thin">
        <color indexed="64"/>
      </left>
      <right style="thin">
        <color rgb="FFA6A6A6"/>
      </right>
      <top style="thin">
        <color rgb="FFA6A6A6"/>
      </top>
      <bottom style="thin">
        <color indexed="64"/>
      </bottom>
      <diagonal/>
    </border>
    <border>
      <left style="thin">
        <color rgb="FFA6A6A6"/>
      </left>
      <right style="thin">
        <color rgb="FFA6A6A6"/>
      </right>
      <top style="thin">
        <color rgb="FFA6A6A6"/>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rgb="FFA6A6A6"/>
      </right>
      <top/>
      <bottom style="thin">
        <color rgb="FFA6A6A6"/>
      </bottom>
      <diagonal/>
    </border>
    <border>
      <left style="thin">
        <color rgb="FFA6A6A6"/>
      </left>
      <right style="thin">
        <color indexed="64"/>
      </right>
      <top/>
      <bottom style="thin">
        <color rgb="FFA6A6A6"/>
      </bottom>
      <diagonal/>
    </border>
    <border>
      <left style="thin">
        <color indexed="64"/>
      </left>
      <right style="thin">
        <color rgb="FFA6A6A6"/>
      </right>
      <top style="thin">
        <color indexed="64"/>
      </top>
      <bottom style="thin">
        <color indexed="64"/>
      </bottom>
      <diagonal/>
    </border>
    <border>
      <left style="thin">
        <color rgb="FFA6A6A6"/>
      </left>
      <right style="thin">
        <color rgb="FFA6A6A6"/>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A6A6A6"/>
      </right>
      <top style="thin">
        <color indexed="64"/>
      </top>
      <bottom style="thin">
        <color indexed="64"/>
      </bottom>
      <diagonal/>
    </border>
    <border>
      <left/>
      <right style="thin">
        <color rgb="FFA6A6A6"/>
      </right>
      <top style="thin">
        <color indexed="64"/>
      </top>
      <bottom style="thin">
        <color rgb="FFA6A6A6"/>
      </bottom>
      <diagonal/>
    </border>
    <border>
      <left/>
      <right style="thin">
        <color rgb="FFA6A6A6"/>
      </right>
      <top style="thin">
        <color rgb="FFA6A6A6"/>
      </top>
      <bottom style="thin">
        <color indexed="64"/>
      </bottom>
      <diagonal/>
    </border>
    <border>
      <left style="thin">
        <color rgb="FFA6A6A6"/>
      </left>
      <right style="thin">
        <color rgb="FFA6A6A6"/>
      </right>
      <top style="thin">
        <color rgb="FFA6A6A6"/>
      </top>
      <bottom/>
      <diagonal/>
    </border>
    <border>
      <left style="thin">
        <color indexed="64"/>
      </left>
      <right/>
      <top style="thin">
        <color indexed="64"/>
      </top>
      <bottom style="thin">
        <color rgb="FFA6A6A6"/>
      </bottom>
      <diagonal/>
    </border>
    <border>
      <left style="thin">
        <color rgb="FFA6A6A6"/>
      </left>
      <right style="thin">
        <color rgb="FFA6A6A6"/>
      </right>
      <top style="thin">
        <color indexed="64"/>
      </top>
      <bottom style="thin">
        <color rgb="FFA6A6A6"/>
      </bottom>
      <diagonal/>
    </border>
    <border>
      <left style="thin">
        <color rgb="FFA6A6A6"/>
      </left>
      <right style="thin">
        <color indexed="64"/>
      </right>
      <top style="thin">
        <color indexed="64"/>
      </top>
      <bottom style="thin">
        <color rgb="FFA6A6A6"/>
      </bottom>
      <diagonal/>
    </border>
    <border>
      <left style="thin">
        <color indexed="64"/>
      </left>
      <right/>
      <top style="thin">
        <color rgb="FFA6A6A6"/>
      </top>
      <bottom style="thin">
        <color rgb="FFA6A6A6"/>
      </bottom>
      <diagonal/>
    </border>
    <border>
      <left style="thin">
        <color indexed="64"/>
      </left>
      <right/>
      <top style="thin">
        <color rgb="FFA6A6A6"/>
      </top>
      <bottom style="thin">
        <color indexed="64"/>
      </bottom>
      <diagonal/>
    </border>
    <border>
      <left style="thin">
        <color indexed="64"/>
      </left>
      <right/>
      <top style="thin">
        <color rgb="FFA6A6A6"/>
      </top>
      <bottom/>
      <diagonal/>
    </border>
    <border>
      <left style="thin">
        <color rgb="FFA6A6A6"/>
      </left>
      <right/>
      <top style="thin">
        <color indexed="64"/>
      </top>
      <bottom style="thin">
        <color indexed="64"/>
      </bottom>
      <diagonal/>
    </border>
    <border>
      <left style="thin">
        <color indexed="64"/>
      </left>
      <right style="thin">
        <color rgb="FFA6A6A6"/>
      </right>
      <top style="thin">
        <color rgb="FFA6A6A6"/>
      </top>
      <bottom/>
      <diagonal/>
    </border>
    <border>
      <left style="thin">
        <color rgb="FFA6A6A6"/>
      </left>
      <right/>
      <top style="thin">
        <color rgb="FFA6A6A6"/>
      </top>
      <bottom style="thin">
        <color rgb="FFA6A6A6"/>
      </bottom>
      <diagonal/>
    </border>
    <border>
      <left style="thin">
        <color indexed="64"/>
      </left>
      <right style="thin">
        <color rgb="FFA6A6A6"/>
      </right>
      <top style="thin">
        <color indexed="64"/>
      </top>
      <bottom style="thin">
        <color rgb="FFA6A6A6"/>
      </bottom>
      <diagonal/>
    </border>
    <border>
      <left style="thin">
        <color rgb="FFA6A6A6"/>
      </left>
      <right style="thin">
        <color indexed="64"/>
      </right>
      <top style="thin">
        <color rgb="FFA6A6A6"/>
      </top>
      <bottom/>
      <diagonal/>
    </border>
  </borders>
  <cellStyleXfs count="8">
    <xf numFmtId="0" fontId="0" fillId="0" borderId="0"/>
    <xf numFmtId="0" fontId="1" fillId="2" borderId="0"/>
    <xf numFmtId="0" fontId="2" fillId="3" borderId="0"/>
    <xf numFmtId="0" fontId="4" fillId="0" borderId="0"/>
    <xf numFmtId="0" fontId="7" fillId="0" borderId="0"/>
    <xf numFmtId="0" fontId="10"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217">
    <xf numFmtId="0" fontId="0" fillId="0" borderId="0" xfId="0"/>
    <xf numFmtId="0" fontId="0" fillId="0" borderId="0" xfId="0" applyAlignment="1">
      <alignment horizontal="center" vertical="center" wrapText="1"/>
    </xf>
    <xf numFmtId="0" fontId="0" fillId="0" borderId="0" xfId="0" applyAlignment="1">
      <alignment wrapText="1"/>
    </xf>
    <xf numFmtId="0" fontId="8" fillId="5" borderId="1" xfId="0" applyFont="1" applyFill="1" applyBorder="1" applyAlignment="1">
      <alignment horizontal="center" vertical="center" wrapText="1"/>
    </xf>
    <xf numFmtId="0" fontId="9" fillId="6" borderId="1" xfId="4"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1" xfId="2" applyFont="1" applyFill="1" applyBorder="1" applyAlignment="1">
      <alignment horizontal="left" vertical="center" wrapText="1"/>
    </xf>
    <xf numFmtId="0" fontId="3" fillId="0" borderId="1" xfId="0" applyFont="1" applyBorder="1" applyAlignment="1">
      <alignment horizontal="left" vertical="center" wrapText="1"/>
    </xf>
    <xf numFmtId="1" fontId="3" fillId="6" borderId="1" xfId="0" applyNumberFormat="1" applyFont="1" applyFill="1" applyBorder="1" applyAlignment="1">
      <alignment horizontal="left" vertical="center" wrapText="1"/>
    </xf>
    <xf numFmtId="1" fontId="3" fillId="0" borderId="1" xfId="0" applyNumberFormat="1" applyFont="1" applyBorder="1" applyAlignment="1">
      <alignment horizontal="left" vertical="center" wrapText="1"/>
    </xf>
    <xf numFmtId="1" fontId="3" fillId="6" borderId="1" xfId="0" applyNumberFormat="1" applyFont="1" applyFill="1" applyBorder="1" applyAlignment="1">
      <alignment horizontal="right" vertical="center"/>
    </xf>
    <xf numFmtId="0" fontId="3" fillId="6" borderId="1" xfId="0" applyFont="1" applyFill="1" applyBorder="1" applyAlignment="1">
      <alignment horizontal="right" vertical="center"/>
    </xf>
    <xf numFmtId="1" fontId="3" fillId="0" borderId="1" xfId="0" applyNumberFormat="1" applyFont="1" applyBorder="1" applyAlignment="1">
      <alignment horizontal="right" vertical="center"/>
    </xf>
    <xf numFmtId="0" fontId="3" fillId="0" borderId="1" xfId="0" applyFont="1" applyBorder="1" applyAlignment="1">
      <alignment horizontal="right" vertical="center"/>
    </xf>
    <xf numFmtId="1" fontId="3" fillId="6" borderId="1" xfId="2" applyNumberFormat="1" applyFont="1" applyFill="1" applyBorder="1" applyAlignment="1">
      <alignment horizontal="right" vertical="center"/>
    </xf>
    <xf numFmtId="0" fontId="3" fillId="6" borderId="1" xfId="2" applyFont="1" applyFill="1" applyBorder="1" applyAlignment="1">
      <alignment horizontal="right" vertical="center"/>
    </xf>
    <xf numFmtId="0" fontId="5" fillId="0" borderId="0" xfId="0" applyFont="1"/>
    <xf numFmtId="0" fontId="3" fillId="0" borderId="1" xfId="2" applyFont="1" applyFill="1" applyBorder="1" applyAlignment="1">
      <alignment horizontal="left" vertical="center" wrapText="1"/>
    </xf>
    <xf numFmtId="1" fontId="3" fillId="0" borderId="1" xfId="2" applyNumberFormat="1" applyFont="1" applyFill="1" applyBorder="1" applyAlignment="1">
      <alignment horizontal="right" vertical="center"/>
    </xf>
    <xf numFmtId="164" fontId="6" fillId="6" borderId="1" xfId="0" applyNumberFormat="1" applyFont="1" applyFill="1" applyBorder="1" applyAlignment="1">
      <alignment horizontal="right" vertical="center"/>
    </xf>
    <xf numFmtId="164" fontId="11" fillId="6" borderId="1" xfId="0"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0" fontId="17" fillId="0" borderId="0" xfId="0" applyFont="1"/>
    <xf numFmtId="0" fontId="15" fillId="0" borderId="0" xfId="0" applyFont="1"/>
    <xf numFmtId="0" fontId="8" fillId="5" borderId="0" xfId="0" applyFont="1" applyFill="1" applyAlignment="1">
      <alignment horizontal="left"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15" fillId="0" borderId="0" xfId="0" applyFont="1" applyAlignment="1">
      <alignment vertical="center"/>
    </xf>
    <xf numFmtId="0" fontId="0" fillId="0" borderId="17" xfId="0" applyBorder="1"/>
    <xf numFmtId="0" fontId="0" fillId="0" borderId="18" xfId="0" applyBorder="1"/>
    <xf numFmtId="0" fontId="0" fillId="0" borderId="19" xfId="0" applyBorder="1"/>
    <xf numFmtId="0" fontId="0" fillId="0" borderId="20" xfId="0" applyBorder="1"/>
    <xf numFmtId="0" fontId="3" fillId="7" borderId="21" xfId="0" applyFont="1" applyFill="1" applyBorder="1" applyAlignment="1">
      <alignment horizontal="left" vertical="center" wrapText="1"/>
    </xf>
    <xf numFmtId="164" fontId="3" fillId="7" borderId="22" xfId="0" applyNumberFormat="1" applyFont="1" applyFill="1" applyBorder="1" applyAlignment="1">
      <alignment horizontal="left" vertical="center" wrapText="1"/>
    </xf>
    <xf numFmtId="0" fontId="3" fillId="7" borderId="23" xfId="0" applyFont="1" applyFill="1" applyBorder="1" applyAlignment="1">
      <alignment horizontal="left" vertical="center" wrapText="1"/>
    </xf>
    <xf numFmtId="0" fontId="3" fillId="7" borderId="24"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7" borderId="6" xfId="0" applyFont="1" applyFill="1" applyBorder="1" applyAlignment="1">
      <alignment horizontal="left" vertical="center" wrapText="1"/>
    </xf>
    <xf numFmtId="164" fontId="3" fillId="7" borderId="27" xfId="0" applyNumberFormat="1" applyFont="1" applyFill="1" applyBorder="1" applyAlignment="1">
      <alignment horizontal="left"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1" xfId="0" applyFont="1" applyFill="1" applyBorder="1" applyAlignment="1">
      <alignment horizontal="left" vertical="center"/>
    </xf>
    <xf numFmtId="0" fontId="8" fillId="5" borderId="32" xfId="0" applyFont="1" applyFill="1" applyBorder="1" applyAlignment="1">
      <alignment horizontal="center" vertical="center" wrapText="1"/>
    </xf>
    <xf numFmtId="164" fontId="8" fillId="5" borderId="30" xfId="0" applyNumberFormat="1" applyFont="1" applyFill="1" applyBorder="1" applyAlignment="1">
      <alignment horizontal="left" vertical="center" wrapText="1"/>
    </xf>
    <xf numFmtId="0" fontId="3" fillId="7" borderId="29"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0" xfId="0" applyFont="1" applyFill="1" applyAlignment="1">
      <alignment horizontal="left" vertical="center" wrapText="1"/>
    </xf>
    <xf numFmtId="0" fontId="8" fillId="5" borderId="31" xfId="0" applyFont="1" applyFill="1" applyBorder="1" applyAlignment="1">
      <alignment horizontal="center" vertical="center" wrapText="1"/>
    </xf>
    <xf numFmtId="0" fontId="3" fillId="7" borderId="3" xfId="0" applyFont="1" applyFill="1" applyBorder="1" applyAlignment="1">
      <alignment horizontal="left" vertical="center" wrapText="1"/>
    </xf>
    <xf numFmtId="9" fontId="3" fillId="7" borderId="1" xfId="7" applyFont="1" applyFill="1" applyBorder="1" applyAlignment="1">
      <alignment horizontal="right" vertical="center" wrapText="1"/>
    </xf>
    <xf numFmtId="44" fontId="3" fillId="7" borderId="1" xfId="6" applyFont="1" applyFill="1" applyBorder="1" applyAlignment="1">
      <alignment horizontal="left" vertical="center" wrapText="1"/>
    </xf>
    <xf numFmtId="0" fontId="8" fillId="5" borderId="30" xfId="0" applyFont="1" applyFill="1" applyBorder="1" applyAlignment="1">
      <alignment horizontal="left" vertical="center" wrapText="1"/>
    </xf>
    <xf numFmtId="0" fontId="3" fillId="7" borderId="19"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18" xfId="0" applyFont="1" applyFill="1" applyBorder="1" applyAlignment="1">
      <alignment horizontal="left" vertical="center" wrapText="1"/>
    </xf>
    <xf numFmtId="0" fontId="3" fillId="7" borderId="20" xfId="0" applyFont="1" applyFill="1" applyBorder="1" applyAlignment="1">
      <alignment horizontal="left" vertical="center" wrapText="1"/>
    </xf>
    <xf numFmtId="9" fontId="3" fillId="8" borderId="1" xfId="7" applyFont="1" applyFill="1" applyBorder="1" applyAlignment="1">
      <alignment horizontal="right" vertical="center" wrapText="1"/>
    </xf>
    <xf numFmtId="44" fontId="3" fillId="8" borderId="1" xfId="6" applyFont="1" applyFill="1" applyBorder="1" applyAlignment="1">
      <alignment horizontal="left" vertical="center" wrapText="1"/>
    </xf>
    <xf numFmtId="44" fontId="3" fillId="7" borderId="1" xfId="0" applyNumberFormat="1" applyFont="1" applyFill="1" applyBorder="1" applyAlignment="1">
      <alignment horizontal="left" vertical="center" wrapText="1"/>
    </xf>
    <xf numFmtId="0" fontId="3" fillId="7" borderId="36" xfId="0" applyFont="1" applyFill="1" applyBorder="1" applyAlignment="1">
      <alignment horizontal="left" vertical="center" wrapText="1"/>
    </xf>
    <xf numFmtId="44" fontId="3" fillId="7" borderId="36" xfId="6" applyFont="1" applyFill="1" applyBorder="1" applyAlignment="1">
      <alignment horizontal="left" vertical="center" wrapText="1"/>
    </xf>
    <xf numFmtId="0" fontId="8" fillId="5" borderId="0" xfId="0" applyFont="1" applyFill="1" applyAlignment="1">
      <alignment horizontal="center" vertical="center" wrapText="1"/>
    </xf>
    <xf numFmtId="0" fontId="8" fillId="5" borderId="32" xfId="0" applyFont="1" applyFill="1" applyBorder="1" applyAlignment="1">
      <alignment horizontal="left" vertical="center" wrapText="1"/>
    </xf>
    <xf numFmtId="0" fontId="3" fillId="7" borderId="38" xfId="0" applyFont="1" applyFill="1" applyBorder="1" applyAlignment="1">
      <alignment horizontal="left" vertical="center" wrapText="1"/>
    </xf>
    <xf numFmtId="0" fontId="3" fillId="7" borderId="39" xfId="0" applyFont="1" applyFill="1" applyBorder="1" applyAlignment="1">
      <alignment horizontal="left" vertical="center" wrapText="1"/>
    </xf>
    <xf numFmtId="0" fontId="3" fillId="7" borderId="40" xfId="0" applyFont="1" applyFill="1" applyBorder="1" applyAlignment="1">
      <alignment horizontal="left" vertical="center" wrapText="1"/>
    </xf>
    <xf numFmtId="0" fontId="3" fillId="7" borderId="22" xfId="0" applyFont="1" applyFill="1" applyBorder="1" applyAlignment="1">
      <alignment horizontal="left" vertical="center" wrapText="1"/>
    </xf>
    <xf numFmtId="44" fontId="12" fillId="7" borderId="25" xfId="6" applyFont="1" applyFill="1" applyBorder="1" applyAlignment="1">
      <alignment horizontal="left" vertical="center" wrapText="1"/>
    </xf>
    <xf numFmtId="44" fontId="3" fillId="8" borderId="38" xfId="6" applyFont="1" applyFill="1" applyBorder="1" applyAlignment="1">
      <alignment horizontal="left" vertical="center" wrapText="1"/>
    </xf>
    <xf numFmtId="44" fontId="3" fillId="7" borderId="38" xfId="6" applyFont="1" applyFill="1" applyBorder="1" applyAlignment="1">
      <alignment horizontal="left" vertical="center" wrapText="1"/>
    </xf>
    <xf numFmtId="9" fontId="3" fillId="8" borderId="38" xfId="7" applyFont="1" applyFill="1" applyBorder="1" applyAlignment="1">
      <alignment horizontal="right" vertical="center" wrapText="1"/>
    </xf>
    <xf numFmtId="9" fontId="3" fillId="7" borderId="38" xfId="7" applyFont="1" applyFill="1" applyBorder="1" applyAlignment="1">
      <alignment horizontal="right" vertical="center" wrapText="1"/>
    </xf>
    <xf numFmtId="44" fontId="3" fillId="7" borderId="24" xfId="6" applyFont="1" applyFill="1" applyBorder="1" applyAlignment="1">
      <alignment horizontal="left" vertical="center" wrapText="1"/>
    </xf>
    <xf numFmtId="44" fontId="3" fillId="7" borderId="1" xfId="6" applyFont="1" applyFill="1" applyBorder="1" applyAlignment="1">
      <alignment horizontal="right" vertical="center" wrapText="1"/>
    </xf>
    <xf numFmtId="0" fontId="3" fillId="7" borderId="38" xfId="6" applyNumberFormat="1" applyFont="1" applyFill="1" applyBorder="1" applyAlignment="1">
      <alignment horizontal="center" vertical="center" wrapText="1"/>
    </xf>
    <xf numFmtId="0" fontId="3" fillId="7" borderId="1" xfId="6" applyNumberFormat="1" applyFont="1" applyFill="1" applyBorder="1" applyAlignment="1">
      <alignment horizontal="center" vertical="center" wrapText="1"/>
    </xf>
    <xf numFmtId="44" fontId="3" fillId="7" borderId="25" xfId="6" applyFont="1" applyFill="1" applyBorder="1" applyAlignment="1">
      <alignment horizontal="left" vertical="center" wrapText="1"/>
    </xf>
    <xf numFmtId="0" fontId="12" fillId="7" borderId="1" xfId="0" applyFont="1" applyFill="1" applyBorder="1" applyAlignment="1">
      <alignment horizontal="left" vertical="center" wrapText="1"/>
    </xf>
    <xf numFmtId="0" fontId="3" fillId="8" borderId="29" xfId="0" applyFont="1" applyFill="1" applyBorder="1" applyAlignment="1">
      <alignment horizontal="left" vertical="center" wrapText="1"/>
    </xf>
    <xf numFmtId="44" fontId="19" fillId="0" borderId="30" xfId="0" applyNumberFormat="1" applyFont="1" applyBorder="1" applyAlignment="1">
      <alignment vertical="center" wrapText="1"/>
    </xf>
    <xf numFmtId="44" fontId="3" fillId="0" borderId="1" xfId="6" applyFont="1" applyFill="1" applyBorder="1" applyAlignment="1">
      <alignment horizontal="left" vertical="center" wrapText="1"/>
    </xf>
    <xf numFmtId="2" fontId="3" fillId="7" borderId="38"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44" fontId="3" fillId="0" borderId="38" xfId="6" applyFont="1" applyFill="1" applyBorder="1" applyAlignment="1">
      <alignment horizontal="left" vertical="center" wrapText="1"/>
    </xf>
    <xf numFmtId="44" fontId="3" fillId="0" borderId="27" xfId="6" applyFont="1" applyFill="1" applyBorder="1" applyAlignment="1">
      <alignment horizontal="left" vertical="center" wrapText="1"/>
    </xf>
    <xf numFmtId="44" fontId="3" fillId="0" borderId="25" xfId="6" applyFont="1" applyFill="1" applyBorder="1" applyAlignment="1">
      <alignment horizontal="left" vertical="center" wrapText="1"/>
    </xf>
    <xf numFmtId="44" fontId="14" fillId="5" borderId="30" xfId="0" applyNumberFormat="1" applyFont="1" applyFill="1" applyBorder="1" applyAlignment="1">
      <alignment vertical="center" wrapText="1"/>
    </xf>
    <xf numFmtId="0" fontId="3" fillId="7" borderId="44" xfId="0" applyFont="1" applyFill="1" applyBorder="1" applyAlignment="1">
      <alignment horizontal="left" vertical="center" wrapText="1"/>
    </xf>
    <xf numFmtId="44" fontId="12" fillId="0" borderId="22" xfId="6" applyFont="1" applyFill="1" applyBorder="1" applyAlignment="1">
      <alignment horizontal="left" vertical="center" wrapText="1"/>
    </xf>
    <xf numFmtId="0" fontId="12" fillId="7" borderId="36" xfId="0" applyFont="1" applyFill="1" applyBorder="1" applyAlignment="1">
      <alignment horizontal="left" vertical="center" wrapText="1"/>
    </xf>
    <xf numFmtId="44" fontId="3" fillId="8" borderId="36" xfId="6" applyFont="1" applyFill="1" applyBorder="1" applyAlignment="1">
      <alignment horizontal="left" vertical="center" wrapText="1"/>
    </xf>
    <xf numFmtId="44" fontId="21" fillId="7" borderId="1" xfId="0" applyNumberFormat="1" applyFont="1" applyFill="1" applyBorder="1" applyAlignment="1">
      <alignment horizontal="center" vertical="center" wrapText="1"/>
    </xf>
    <xf numFmtId="0" fontId="21" fillId="7" borderId="6" xfId="0" applyFont="1" applyFill="1" applyBorder="1" applyAlignment="1">
      <alignment horizontal="left" vertical="center" wrapText="1"/>
    </xf>
    <xf numFmtId="0" fontId="21" fillId="7" borderId="1" xfId="0" applyFont="1" applyFill="1" applyBorder="1" applyAlignment="1">
      <alignment horizontal="left" vertical="center" wrapText="1"/>
    </xf>
    <xf numFmtId="44" fontId="21" fillId="7" borderId="1" xfId="6" applyFont="1" applyFill="1" applyBorder="1" applyAlignment="1">
      <alignment horizontal="left" vertical="center" wrapText="1"/>
    </xf>
    <xf numFmtId="44" fontId="21" fillId="7" borderId="1" xfId="0" applyNumberFormat="1" applyFont="1" applyFill="1" applyBorder="1" applyAlignment="1">
      <alignment horizontal="left" vertical="center" wrapText="1"/>
    </xf>
    <xf numFmtId="0" fontId="18" fillId="7" borderId="1" xfId="0" applyFont="1" applyFill="1" applyBorder="1" applyAlignment="1">
      <alignment horizontal="left" vertical="center" wrapText="1"/>
    </xf>
    <xf numFmtId="0" fontId="21" fillId="7" borderId="24" xfId="0" applyFont="1" applyFill="1" applyBorder="1" applyAlignment="1">
      <alignment horizontal="left" vertical="center" wrapText="1"/>
    </xf>
    <xf numFmtId="44" fontId="3" fillId="8" borderId="27" xfId="6" applyFont="1" applyFill="1" applyBorder="1" applyAlignment="1">
      <alignment horizontal="left" vertical="center" wrapText="1"/>
    </xf>
    <xf numFmtId="44" fontId="3" fillId="8" borderId="22" xfId="6" applyFont="1" applyFill="1" applyBorder="1" applyAlignment="1">
      <alignment horizontal="left" vertical="center" wrapText="1"/>
    </xf>
    <xf numFmtId="0" fontId="8" fillId="5" borderId="17" xfId="0" applyFont="1" applyFill="1" applyBorder="1" applyAlignment="1">
      <alignment horizontal="left" vertical="center" wrapText="1"/>
    </xf>
    <xf numFmtId="0" fontId="13" fillId="0" borderId="0" xfId="0" applyFont="1"/>
    <xf numFmtId="164" fontId="6" fillId="8" borderId="1" xfId="0" applyNumberFormat="1" applyFont="1" applyFill="1" applyBorder="1" applyAlignment="1">
      <alignment horizontal="right" vertical="center"/>
    </xf>
    <xf numFmtId="0" fontId="9" fillId="7" borderId="0" xfId="4" applyFont="1" applyFill="1" applyAlignment="1">
      <alignment horizontal="left" vertical="center" wrapText="1"/>
    </xf>
    <xf numFmtId="0" fontId="22" fillId="0" borderId="0" xfId="0" applyFont="1"/>
    <xf numFmtId="0" fontId="3" fillId="7" borderId="16" xfId="0" applyFont="1" applyFill="1" applyBorder="1" applyAlignment="1">
      <alignment horizontal="left" vertical="center"/>
    </xf>
    <xf numFmtId="0" fontId="7" fillId="7" borderId="0" xfId="4" applyFill="1"/>
    <xf numFmtId="0" fontId="8" fillId="5" borderId="18" xfId="0" applyFont="1" applyFill="1" applyBorder="1" applyAlignment="1">
      <alignment horizontal="left" vertical="center"/>
    </xf>
    <xf numFmtId="0" fontId="8" fillId="5" borderId="19" xfId="0" applyFont="1" applyFill="1" applyBorder="1" applyAlignment="1">
      <alignment horizontal="center" vertical="center" wrapText="1"/>
    </xf>
    <xf numFmtId="164" fontId="8" fillId="5" borderId="20" xfId="0" applyNumberFormat="1" applyFont="1" applyFill="1" applyBorder="1" applyAlignment="1">
      <alignment horizontal="left" vertical="center" wrapText="1"/>
    </xf>
    <xf numFmtId="0" fontId="3" fillId="6" borderId="46" xfId="0" applyFont="1" applyFill="1" applyBorder="1" applyAlignment="1">
      <alignment horizontal="left" vertical="center" wrapText="1"/>
    </xf>
    <xf numFmtId="0" fontId="9" fillId="6" borderId="38" xfId="4" applyFont="1" applyFill="1" applyBorder="1" applyAlignment="1">
      <alignment horizontal="left" vertical="center" wrapText="1"/>
    </xf>
    <xf numFmtId="0" fontId="3" fillId="6" borderId="38" xfId="0" applyFont="1" applyFill="1" applyBorder="1" applyAlignment="1">
      <alignment horizontal="left" vertical="center" wrapText="1"/>
    </xf>
    <xf numFmtId="164" fontId="3" fillId="7" borderId="39" xfId="0" applyNumberFormat="1" applyFont="1" applyFill="1" applyBorder="1" applyAlignment="1">
      <alignment horizontal="left" vertical="center" wrapText="1"/>
    </xf>
    <xf numFmtId="0" fontId="3" fillId="0" borderId="21" xfId="0" applyFont="1" applyBorder="1" applyAlignment="1">
      <alignment horizontal="left" vertical="center" wrapText="1"/>
    </xf>
    <xf numFmtId="0" fontId="3" fillId="6" borderId="21" xfId="0" applyFont="1" applyFill="1" applyBorder="1" applyAlignment="1">
      <alignment horizontal="left" vertical="center" wrapText="1"/>
    </xf>
    <xf numFmtId="0" fontId="23" fillId="7" borderId="0" xfId="0" applyFont="1" applyFill="1"/>
    <xf numFmtId="44" fontId="21" fillId="7" borderId="1" xfId="6" applyFont="1" applyFill="1" applyBorder="1" applyAlignment="1">
      <alignment horizontal="right" vertical="center" wrapText="1"/>
    </xf>
    <xf numFmtId="0" fontId="21" fillId="7" borderId="38" xfId="6" applyNumberFormat="1" applyFont="1" applyFill="1" applyBorder="1" applyAlignment="1">
      <alignment horizontal="center" vertical="center" wrapText="1"/>
    </xf>
    <xf numFmtId="0" fontId="21" fillId="7" borderId="1" xfId="6" applyNumberFormat="1" applyFont="1" applyFill="1" applyBorder="1" applyAlignment="1">
      <alignment horizontal="center" vertical="center" wrapText="1"/>
    </xf>
    <xf numFmtId="0" fontId="21" fillId="7" borderId="38"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7" borderId="38" xfId="7" applyNumberFormat="1" applyFont="1" applyFill="1" applyBorder="1" applyAlignment="1">
      <alignment horizontal="center" vertical="center" wrapText="1"/>
    </xf>
    <xf numFmtId="0" fontId="21" fillId="7" borderId="1" xfId="7" applyNumberFormat="1" applyFont="1" applyFill="1" applyBorder="1" applyAlignment="1">
      <alignment horizontal="center" vertical="center" wrapText="1"/>
    </xf>
    <xf numFmtId="0" fontId="3" fillId="0" borderId="1" xfId="2" applyFont="1" applyFill="1" applyBorder="1" applyAlignment="1">
      <alignment horizontal="right" vertical="center"/>
    </xf>
    <xf numFmtId="0" fontId="0" fillId="0" borderId="0" xfId="0" applyAlignment="1">
      <alignment horizontal="center" vertical="center"/>
    </xf>
    <xf numFmtId="0" fontId="3" fillId="6" borderId="1" xfId="1" applyFont="1" applyFill="1" applyBorder="1" applyAlignment="1">
      <alignment horizontal="left" vertical="center" wrapText="1"/>
    </xf>
    <xf numFmtId="1" fontId="3" fillId="6" borderId="1" xfId="1" applyNumberFormat="1" applyFont="1" applyFill="1" applyBorder="1" applyAlignment="1">
      <alignment horizontal="right" vertical="center"/>
    </xf>
    <xf numFmtId="0" fontId="3" fillId="6" borderId="1" xfId="1" applyFont="1" applyFill="1" applyBorder="1" applyAlignment="1">
      <alignment horizontal="right" vertical="center"/>
    </xf>
    <xf numFmtId="0" fontId="3" fillId="0" borderId="1" xfId="1" applyFont="1" applyFill="1" applyBorder="1" applyAlignment="1">
      <alignment horizontal="left" vertical="center" wrapText="1"/>
    </xf>
    <xf numFmtId="1" fontId="3" fillId="0" borderId="1" xfId="1" applyNumberFormat="1" applyFont="1" applyFill="1" applyBorder="1" applyAlignment="1">
      <alignment horizontal="right" vertical="center"/>
    </xf>
    <xf numFmtId="0" fontId="3" fillId="0" borderId="1" xfId="1" applyFont="1" applyFill="1" applyBorder="1" applyAlignment="1">
      <alignment horizontal="right" vertical="center"/>
    </xf>
    <xf numFmtId="1" fontId="3" fillId="6" borderId="1" xfId="2" applyNumberFormat="1" applyFont="1" applyFill="1" applyBorder="1" applyAlignment="1">
      <alignment horizontal="left" vertical="center" wrapText="1"/>
    </xf>
    <xf numFmtId="1" fontId="3" fillId="0" borderId="1" xfId="2" applyNumberFormat="1" applyFont="1" applyFill="1" applyBorder="1" applyAlignment="1">
      <alignment horizontal="left" vertical="center" wrapText="1"/>
    </xf>
    <xf numFmtId="0" fontId="3" fillId="4" borderId="1" xfId="2" applyFont="1" applyFill="1" applyBorder="1" applyAlignment="1">
      <alignment horizontal="left" vertical="center" wrapText="1"/>
    </xf>
    <xf numFmtId="1" fontId="3" fillId="4" borderId="1" xfId="2" applyNumberFormat="1" applyFont="1" applyFill="1" applyBorder="1" applyAlignment="1">
      <alignment horizontal="right" vertical="center"/>
    </xf>
    <xf numFmtId="0" fontId="3" fillId="4" borderId="1" xfId="2" applyFont="1" applyFill="1" applyBorder="1" applyAlignment="1">
      <alignment horizontal="right" vertical="center"/>
    </xf>
    <xf numFmtId="0" fontId="3" fillId="7" borderId="1" xfId="0" applyFont="1" applyFill="1" applyBorder="1" applyAlignment="1">
      <alignment horizontal="right" vertical="center"/>
    </xf>
    <xf numFmtId="1" fontId="3" fillId="7" borderId="1" xfId="0" applyNumberFormat="1" applyFont="1" applyFill="1" applyBorder="1" applyAlignment="1">
      <alignment horizontal="right" vertical="center"/>
    </xf>
    <xf numFmtId="1" fontId="3" fillId="7" borderId="1" xfId="0" applyNumberFormat="1" applyFont="1" applyFill="1" applyBorder="1" applyAlignment="1">
      <alignment horizontal="left" vertical="center" wrapText="1"/>
    </xf>
    <xf numFmtId="0" fontId="3" fillId="6" borderId="1" xfId="0" quotePrefix="1" applyFont="1" applyFill="1" applyBorder="1" applyAlignment="1">
      <alignment horizontal="left" vertical="center" wrapText="1"/>
    </xf>
    <xf numFmtId="1" fontId="3" fillId="6" borderId="1" xfId="2" applyNumberFormat="1" applyFont="1" applyFill="1" applyBorder="1" applyAlignment="1">
      <alignment horizontal="left" vertical="center"/>
    </xf>
    <xf numFmtId="44" fontId="3" fillId="6" borderId="1" xfId="6" applyFont="1" applyFill="1" applyBorder="1" applyAlignment="1">
      <alignment horizontal="right" vertical="center"/>
    </xf>
    <xf numFmtId="44" fontId="3" fillId="0" borderId="1" xfId="6" applyFont="1" applyBorder="1" applyAlignment="1">
      <alignment horizontal="right" vertical="center"/>
    </xf>
    <xf numFmtId="0" fontId="3" fillId="0" borderId="1" xfId="0" applyFont="1" applyBorder="1" applyAlignment="1">
      <alignment horizontal="left" vertical="center"/>
    </xf>
    <xf numFmtId="0" fontId="25" fillId="0" borderId="0" xfId="0" applyFont="1"/>
    <xf numFmtId="164" fontId="3" fillId="7" borderId="25" xfId="0" applyNumberFormat="1" applyFont="1" applyFill="1" applyBorder="1" applyAlignment="1">
      <alignment horizontal="left" vertical="center" wrapText="1"/>
    </xf>
    <xf numFmtId="0" fontId="9" fillId="7" borderId="1" xfId="4" applyFont="1" applyFill="1" applyBorder="1" applyAlignment="1">
      <alignment horizontal="left" vertical="center" wrapText="1"/>
    </xf>
    <xf numFmtId="0" fontId="21" fillId="7" borderId="36" xfId="0" applyFont="1" applyFill="1" applyBorder="1" applyAlignment="1">
      <alignment horizontal="center" vertical="center" wrapText="1"/>
    </xf>
    <xf numFmtId="44" fontId="21" fillId="7" borderId="36" xfId="0" applyNumberFormat="1" applyFont="1" applyFill="1" applyBorder="1" applyAlignment="1">
      <alignment horizontal="center" vertical="center" wrapText="1"/>
    </xf>
    <xf numFmtId="44" fontId="12" fillId="0" borderId="47" xfId="6" applyFont="1" applyFill="1" applyBorder="1" applyAlignment="1">
      <alignment horizontal="left" vertical="center" wrapText="1"/>
    </xf>
    <xf numFmtId="0" fontId="18" fillId="7" borderId="36" xfId="0" applyFont="1" applyFill="1" applyBorder="1" applyAlignment="1">
      <alignment horizontal="center" vertical="center" wrapText="1"/>
    </xf>
    <xf numFmtId="9" fontId="3" fillId="8" borderId="36" xfId="7" applyFont="1" applyFill="1" applyBorder="1" applyAlignment="1">
      <alignment horizontal="left" vertical="center" wrapText="1"/>
    </xf>
    <xf numFmtId="0" fontId="14" fillId="5" borderId="31"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5" borderId="30" xfId="0" applyFont="1" applyFill="1" applyBorder="1" applyAlignment="1">
      <alignment horizontal="left" vertical="center" wrapText="1"/>
    </xf>
    <xf numFmtId="0" fontId="16" fillId="8" borderId="10" xfId="0" applyFont="1" applyFill="1" applyBorder="1" applyAlignment="1">
      <alignment horizontal="left" vertical="center"/>
    </xf>
    <xf numFmtId="0" fontId="16" fillId="8" borderId="11" xfId="0" applyFont="1" applyFill="1" applyBorder="1" applyAlignment="1">
      <alignment horizontal="left" vertical="center"/>
    </xf>
    <xf numFmtId="0" fontId="16" fillId="8" borderId="12" xfId="0" applyFont="1" applyFill="1" applyBorder="1" applyAlignment="1">
      <alignment horizontal="left" vertical="center"/>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3" fillId="7" borderId="16"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17" xfId="0" applyFont="1" applyFill="1" applyBorder="1" applyAlignment="1">
      <alignment horizontal="left" vertical="center" wrapText="1"/>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3" fillId="7" borderId="41" xfId="0" applyFont="1" applyFill="1" applyBorder="1" applyAlignment="1">
      <alignment horizontal="left" vertical="center" wrapText="1"/>
    </xf>
    <xf numFmtId="0" fontId="3" fillId="7" borderId="35" xfId="0" applyFont="1" applyFill="1" applyBorder="1" applyAlignment="1">
      <alignment horizontal="left" vertical="center" wrapText="1"/>
    </xf>
    <xf numFmtId="0" fontId="8" fillId="5" borderId="31" xfId="0" applyFont="1" applyFill="1" applyBorder="1" applyAlignment="1">
      <alignment horizontal="left" vertical="center" wrapText="1"/>
    </xf>
    <xf numFmtId="0" fontId="8" fillId="5" borderId="32" xfId="0" applyFont="1" applyFill="1" applyBorder="1" applyAlignment="1">
      <alignment horizontal="left" vertical="center" wrapText="1"/>
    </xf>
    <xf numFmtId="0" fontId="3" fillId="7" borderId="37" xfId="0" applyFont="1" applyFill="1" applyBorder="1" applyAlignment="1">
      <alignment horizontal="left" vertical="center" wrapText="1"/>
    </xf>
    <xf numFmtId="0" fontId="3" fillId="7" borderId="34" xfId="0" applyFont="1" applyFill="1" applyBorder="1" applyAlignment="1">
      <alignment horizontal="left" vertical="center" wrapText="1"/>
    </xf>
    <xf numFmtId="0" fontId="3" fillId="7" borderId="4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42" xfId="0" applyFont="1" applyFill="1" applyBorder="1" applyAlignment="1">
      <alignment horizontal="left" vertical="center" wrapText="1"/>
    </xf>
    <xf numFmtId="0" fontId="3" fillId="7" borderId="2"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5" borderId="20"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12" fillId="7" borderId="43" xfId="0" applyFont="1" applyFill="1" applyBorder="1" applyAlignment="1">
      <alignment horizontal="right" vertical="center" wrapText="1"/>
    </xf>
    <xf numFmtId="0" fontId="12" fillId="7" borderId="32" xfId="0" applyFont="1" applyFill="1" applyBorder="1" applyAlignment="1">
      <alignment horizontal="right" vertical="center" wrapText="1"/>
    </xf>
    <xf numFmtId="0" fontId="12" fillId="7" borderId="33" xfId="0" applyFont="1" applyFill="1" applyBorder="1" applyAlignment="1">
      <alignment horizontal="right" vertical="center" wrapText="1"/>
    </xf>
    <xf numFmtId="0" fontId="3" fillId="6" borderId="45"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3" xfId="0" applyBorder="1"/>
    <xf numFmtId="0" fontId="3" fillId="6" borderId="1" xfId="2" applyFont="1" applyFill="1" applyBorder="1" applyAlignment="1">
      <alignment horizontal="left" vertical="center" wrapText="1"/>
    </xf>
    <xf numFmtId="0" fontId="3" fillId="0" borderId="1" xfId="0" applyFont="1" applyBorder="1" applyAlignment="1">
      <alignment horizontal="left" vertical="center" wrapText="1"/>
    </xf>
    <xf numFmtId="0" fontId="3" fillId="6" borderId="1" xfId="0" applyFont="1" applyFill="1" applyBorder="1" applyAlignment="1">
      <alignment horizontal="left" vertical="center" wrapText="1"/>
    </xf>
    <xf numFmtId="0" fontId="0" fillId="0" borderId="6" xfId="0" applyBorder="1"/>
    <xf numFmtId="0" fontId="0" fillId="0" borderId="5" xfId="0" applyBorder="1"/>
    <xf numFmtId="0" fontId="0" fillId="0" borderId="2" xfId="0" applyBorder="1"/>
    <xf numFmtId="0" fontId="0" fillId="0" borderId="4" xfId="0" applyBorder="1"/>
    <xf numFmtId="0" fontId="0" fillId="0" borderId="7" xfId="0" applyBorder="1"/>
    <xf numFmtId="0" fontId="0" fillId="0" borderId="8" xfId="0" applyBorder="1"/>
    <xf numFmtId="0" fontId="0" fillId="0" borderId="9" xfId="0" applyBorder="1"/>
    <xf numFmtId="0" fontId="3" fillId="6" borderId="1" xfId="1" applyFont="1" applyFill="1" applyBorder="1" applyAlignment="1">
      <alignment horizontal="left" vertical="center" wrapText="1"/>
    </xf>
    <xf numFmtId="0" fontId="3" fillId="7" borderId="1" xfId="0" applyFont="1" applyFill="1" applyBorder="1" applyAlignment="1">
      <alignment horizontal="left" vertical="center" wrapText="1"/>
    </xf>
    <xf numFmtId="0" fontId="0" fillId="7" borderId="5" xfId="0" applyFill="1" applyBorder="1"/>
    <xf numFmtId="0" fontId="0" fillId="7" borderId="6" xfId="0" applyFill="1" applyBorder="1"/>
  </cellXfs>
  <cellStyles count="8">
    <cellStyle name="Goed" xfId="1" xr:uid="{00000000-0005-0000-0000-000001000000}"/>
    <cellStyle name="Hyperlink" xfId="4" xr:uid="{00000000-0005-0000-0000-000004000000}"/>
    <cellStyle name="Hyperlink 2" xfId="5" xr:uid="{8D671AF3-95EC-45D4-A46C-B81763383CDD}"/>
    <cellStyle name="Neutraal" xfId="2" xr:uid="{00000000-0005-0000-0000-000002000000}"/>
    <cellStyle name="Procent" xfId="7" builtinId="5"/>
    <cellStyle name="Standaard" xfId="0" builtinId="0"/>
    <cellStyle name="Standaard 3" xfId="3" xr:uid="{00000000-0005-0000-0000-000003000000}"/>
    <cellStyle name="Valuta" xfId="6" builtinId="4"/>
  </cellStyles>
  <dxfs count="48">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M54"/>
  <sheetViews>
    <sheetView showGridLines="0" zoomScale="85" zoomScaleNormal="85" workbookViewId="0">
      <selection activeCell="A52" sqref="A52"/>
    </sheetView>
  </sheetViews>
  <sheetFormatPr defaultRowHeight="14.4" x14ac:dyDescent="0.3"/>
  <cols>
    <col min="1" max="1" width="33" customWidth="1"/>
    <col min="2" max="2" width="17" customWidth="1"/>
    <col min="3" max="3" width="18.5546875" bestFit="1" customWidth="1"/>
    <col min="4" max="4" width="20.6640625" bestFit="1" customWidth="1"/>
    <col min="5" max="7" width="20.6640625" customWidth="1"/>
    <col min="8" max="8" width="9.33203125" bestFit="1" customWidth="1"/>
    <col min="9" max="9" width="10" bestFit="1" customWidth="1"/>
    <col min="10" max="10" width="16" customWidth="1"/>
    <col min="11" max="13" width="13.44140625" customWidth="1"/>
  </cols>
  <sheetData>
    <row r="1" spans="1:13" ht="28.8" x14ac:dyDescent="0.3">
      <c r="A1" s="3" t="s">
        <v>0</v>
      </c>
      <c r="B1" s="3" t="s">
        <v>1</v>
      </c>
      <c r="C1" s="3" t="s">
        <v>2</v>
      </c>
      <c r="D1" s="3" t="s">
        <v>3</v>
      </c>
      <c r="E1" s="3" t="s">
        <v>4</v>
      </c>
      <c r="F1" s="3" t="s">
        <v>5</v>
      </c>
      <c r="G1" s="3" t="s">
        <v>6</v>
      </c>
      <c r="H1" s="3" t="s">
        <v>7</v>
      </c>
      <c r="I1" s="3" t="s">
        <v>8</v>
      </c>
      <c r="J1" s="3" t="s">
        <v>9</v>
      </c>
      <c r="K1" s="3" t="s">
        <v>10</v>
      </c>
      <c r="L1" s="3" t="s">
        <v>11</v>
      </c>
      <c r="M1" s="3" t="s">
        <v>12</v>
      </c>
    </row>
    <row r="2" spans="1:13" x14ac:dyDescent="0.3">
      <c r="A2" s="5" t="s">
        <v>13</v>
      </c>
      <c r="B2" s="4" t="s">
        <v>14</v>
      </c>
      <c r="C2" s="5">
        <v>220065</v>
      </c>
      <c r="D2" s="5" t="s">
        <v>15</v>
      </c>
      <c r="E2" s="5" t="s">
        <v>16</v>
      </c>
      <c r="F2" s="5">
        <v>71</v>
      </c>
      <c r="G2" s="5" t="s">
        <v>17</v>
      </c>
      <c r="H2" s="5">
        <v>1996</v>
      </c>
      <c r="I2" s="5">
        <v>4210</v>
      </c>
      <c r="J2" s="5" t="s">
        <v>18</v>
      </c>
      <c r="K2" s="5" t="s">
        <v>19</v>
      </c>
      <c r="L2" s="5">
        <v>3</v>
      </c>
      <c r="M2" s="5" t="s">
        <v>20</v>
      </c>
    </row>
    <row r="3" spans="1:13" x14ac:dyDescent="0.3">
      <c r="A3" s="5" t="s">
        <v>21</v>
      </c>
      <c r="B3" s="4" t="s">
        <v>14</v>
      </c>
      <c r="C3" s="5">
        <v>230104</v>
      </c>
      <c r="D3" s="5" t="s">
        <v>22</v>
      </c>
      <c r="E3" s="5" t="s">
        <v>23</v>
      </c>
      <c r="F3" s="5">
        <v>9</v>
      </c>
      <c r="G3" s="5" t="s">
        <v>24</v>
      </c>
      <c r="H3" s="5">
        <v>1958</v>
      </c>
      <c r="I3" s="5">
        <v>556</v>
      </c>
      <c r="J3" s="5" t="s">
        <v>25</v>
      </c>
      <c r="K3" s="5" t="s">
        <v>19</v>
      </c>
      <c r="L3" s="5">
        <v>3</v>
      </c>
      <c r="M3" s="5" t="s">
        <v>20</v>
      </c>
    </row>
    <row r="4" spans="1:13" x14ac:dyDescent="0.3">
      <c r="A4" s="7" t="s">
        <v>26</v>
      </c>
      <c r="B4" s="4" t="s">
        <v>14</v>
      </c>
      <c r="C4" s="7">
        <v>230105</v>
      </c>
      <c r="D4" s="7" t="s">
        <v>27</v>
      </c>
      <c r="E4" s="7" t="s">
        <v>28</v>
      </c>
      <c r="F4" s="7" t="s">
        <v>29</v>
      </c>
      <c r="G4" s="7" t="s">
        <v>30</v>
      </c>
      <c r="H4" s="7">
        <v>1955</v>
      </c>
      <c r="I4" s="7">
        <v>153</v>
      </c>
      <c r="J4" s="7" t="s">
        <v>25</v>
      </c>
      <c r="K4" s="7" t="s">
        <v>19</v>
      </c>
      <c r="L4" s="5">
        <v>3</v>
      </c>
      <c r="M4" s="7" t="s">
        <v>20</v>
      </c>
    </row>
    <row r="5" spans="1:13" x14ac:dyDescent="0.3">
      <c r="A5" s="5" t="s">
        <v>31</v>
      </c>
      <c r="B5" s="4" t="s">
        <v>14</v>
      </c>
      <c r="C5" s="5">
        <v>230010</v>
      </c>
      <c r="D5" s="5" t="s">
        <v>32</v>
      </c>
      <c r="E5" s="7" t="s">
        <v>33</v>
      </c>
      <c r="F5" s="7">
        <v>30</v>
      </c>
      <c r="G5" s="7" t="s">
        <v>34</v>
      </c>
      <c r="H5" s="7">
        <v>1965</v>
      </c>
      <c r="I5" s="7">
        <v>190</v>
      </c>
      <c r="J5" s="7" t="s">
        <v>35</v>
      </c>
      <c r="K5" s="7" t="s">
        <v>19</v>
      </c>
      <c r="L5" s="5">
        <v>3</v>
      </c>
      <c r="M5" s="7" t="s">
        <v>20</v>
      </c>
    </row>
    <row r="6" spans="1:13" x14ac:dyDescent="0.3">
      <c r="A6" s="5" t="s">
        <v>36</v>
      </c>
      <c r="B6" s="4" t="s">
        <v>14</v>
      </c>
      <c r="C6" s="5">
        <v>230037</v>
      </c>
      <c r="D6" s="5" t="s">
        <v>37</v>
      </c>
      <c r="E6" s="5" t="s">
        <v>38</v>
      </c>
      <c r="F6" s="5">
        <v>29</v>
      </c>
      <c r="G6" s="5" t="s">
        <v>39</v>
      </c>
      <c r="H6" s="5">
        <v>1976</v>
      </c>
      <c r="I6" s="5">
        <v>491</v>
      </c>
      <c r="J6" s="5" t="s">
        <v>25</v>
      </c>
      <c r="K6" s="7" t="s">
        <v>19</v>
      </c>
      <c r="L6" s="5">
        <v>3</v>
      </c>
      <c r="M6" s="5" t="s">
        <v>20</v>
      </c>
    </row>
    <row r="7" spans="1:13" x14ac:dyDescent="0.3">
      <c r="A7" s="7" t="s">
        <v>40</v>
      </c>
      <c r="B7" s="4" t="s">
        <v>14</v>
      </c>
      <c r="C7" s="21">
        <v>230038</v>
      </c>
      <c r="D7" s="7" t="s">
        <v>41</v>
      </c>
      <c r="E7" s="7" t="s">
        <v>42</v>
      </c>
      <c r="F7" s="7">
        <v>3</v>
      </c>
      <c r="G7" s="7" t="s">
        <v>43</v>
      </c>
      <c r="H7" s="7">
        <v>1954</v>
      </c>
      <c r="I7" s="7">
        <v>440</v>
      </c>
      <c r="J7" s="7" t="s">
        <v>25</v>
      </c>
      <c r="K7" s="7" t="s">
        <v>19</v>
      </c>
      <c r="L7" s="5">
        <v>3</v>
      </c>
      <c r="M7" s="7" t="s">
        <v>20</v>
      </c>
    </row>
    <row r="8" spans="1:13" x14ac:dyDescent="0.3">
      <c r="A8" s="5" t="s">
        <v>44</v>
      </c>
      <c r="B8" s="4" t="s">
        <v>14</v>
      </c>
      <c r="C8" s="5">
        <v>230039</v>
      </c>
      <c r="D8" s="5" t="s">
        <v>45</v>
      </c>
      <c r="E8" s="5" t="s">
        <v>46</v>
      </c>
      <c r="F8" s="5">
        <v>438</v>
      </c>
      <c r="G8" s="5" t="s">
        <v>47</v>
      </c>
      <c r="H8" s="5">
        <v>1983</v>
      </c>
      <c r="I8" s="5">
        <v>600</v>
      </c>
      <c r="J8" s="5" t="s">
        <v>25</v>
      </c>
      <c r="K8" s="7" t="s">
        <v>19</v>
      </c>
      <c r="L8" s="5">
        <v>3</v>
      </c>
      <c r="M8" s="5" t="s">
        <v>20</v>
      </c>
    </row>
    <row r="9" spans="1:13" x14ac:dyDescent="0.3">
      <c r="A9" s="7" t="s">
        <v>48</v>
      </c>
      <c r="B9" s="4" t="s">
        <v>14</v>
      </c>
      <c r="C9" s="7">
        <v>230048</v>
      </c>
      <c r="D9" s="7" t="s">
        <v>49</v>
      </c>
      <c r="E9" s="7" t="s">
        <v>50</v>
      </c>
      <c r="F9" s="7">
        <v>106</v>
      </c>
      <c r="G9" s="7" t="s">
        <v>51</v>
      </c>
      <c r="H9" s="7">
        <v>2000</v>
      </c>
      <c r="I9" s="7">
        <v>190</v>
      </c>
      <c r="J9" s="7" t="s">
        <v>25</v>
      </c>
      <c r="K9" s="7" t="s">
        <v>19</v>
      </c>
      <c r="L9" s="5">
        <v>3</v>
      </c>
      <c r="M9" s="7" t="s">
        <v>20</v>
      </c>
    </row>
    <row r="10" spans="1:13" x14ac:dyDescent="0.3">
      <c r="A10" s="5" t="s">
        <v>52</v>
      </c>
      <c r="B10" s="4" t="s">
        <v>14</v>
      </c>
      <c r="C10" s="5">
        <v>230092</v>
      </c>
      <c r="D10" s="5" t="s">
        <v>53</v>
      </c>
      <c r="E10" s="5" t="s">
        <v>54</v>
      </c>
      <c r="F10" s="5">
        <v>305</v>
      </c>
      <c r="G10" s="5" t="s">
        <v>55</v>
      </c>
      <c r="H10" s="5">
        <v>1989</v>
      </c>
      <c r="I10" s="5">
        <v>89</v>
      </c>
      <c r="J10" s="5" t="s">
        <v>56</v>
      </c>
      <c r="K10" s="7" t="s">
        <v>19</v>
      </c>
      <c r="L10" s="5">
        <v>3</v>
      </c>
      <c r="M10" s="5" t="s">
        <v>20</v>
      </c>
    </row>
    <row r="11" spans="1:13" x14ac:dyDescent="0.3">
      <c r="A11" s="7" t="s">
        <v>57</v>
      </c>
      <c r="B11" s="4" t="s">
        <v>14</v>
      </c>
      <c r="C11" s="7">
        <v>230095</v>
      </c>
      <c r="D11" s="7" t="s">
        <v>58</v>
      </c>
      <c r="E11" s="7" t="s">
        <v>59</v>
      </c>
      <c r="F11" s="7">
        <v>1</v>
      </c>
      <c r="G11" s="7" t="s">
        <v>60</v>
      </c>
      <c r="H11" s="7">
        <v>1969</v>
      </c>
      <c r="I11" s="7">
        <v>238</v>
      </c>
      <c r="J11" s="7" t="s">
        <v>25</v>
      </c>
      <c r="K11" s="7" t="s">
        <v>19</v>
      </c>
      <c r="L11" s="5">
        <v>3</v>
      </c>
      <c r="M11" s="7" t="s">
        <v>20</v>
      </c>
    </row>
    <row r="12" spans="1:13" x14ac:dyDescent="0.3">
      <c r="A12" s="5" t="s">
        <v>61</v>
      </c>
      <c r="B12" s="4" t="s">
        <v>14</v>
      </c>
      <c r="C12" s="5">
        <v>230107</v>
      </c>
      <c r="D12" s="5" t="s">
        <v>62</v>
      </c>
      <c r="E12" s="5" t="s">
        <v>63</v>
      </c>
      <c r="F12" s="5">
        <v>6</v>
      </c>
      <c r="G12" s="5" t="s">
        <v>64</v>
      </c>
      <c r="H12" s="5"/>
      <c r="I12" s="5">
        <v>350</v>
      </c>
      <c r="J12" s="5" t="s">
        <v>25</v>
      </c>
      <c r="K12" s="7" t="s">
        <v>19</v>
      </c>
      <c r="L12" s="5">
        <v>3</v>
      </c>
      <c r="M12" s="5" t="s">
        <v>20</v>
      </c>
    </row>
    <row r="13" spans="1:13" x14ac:dyDescent="0.3">
      <c r="A13" s="7" t="s">
        <v>65</v>
      </c>
      <c r="B13" s="4" t="s">
        <v>14</v>
      </c>
      <c r="C13" s="7">
        <v>220047</v>
      </c>
      <c r="D13" s="7" t="s">
        <v>66</v>
      </c>
      <c r="E13" s="7" t="s">
        <v>67</v>
      </c>
      <c r="F13" s="7">
        <v>29</v>
      </c>
      <c r="G13" s="7" t="s">
        <v>68</v>
      </c>
      <c r="H13" s="7">
        <v>1995</v>
      </c>
      <c r="I13" s="7">
        <v>156</v>
      </c>
      <c r="J13" s="7" t="s">
        <v>56</v>
      </c>
      <c r="K13" s="7" t="s">
        <v>19</v>
      </c>
      <c r="L13" s="5">
        <v>3</v>
      </c>
      <c r="M13" s="7" t="s">
        <v>20</v>
      </c>
    </row>
    <row r="14" spans="1:13" x14ac:dyDescent="0.3">
      <c r="A14" s="7" t="s">
        <v>69</v>
      </c>
      <c r="B14" s="4" t="s">
        <v>14</v>
      </c>
      <c r="C14" s="21">
        <v>220046</v>
      </c>
      <c r="D14" s="7" t="s">
        <v>70</v>
      </c>
      <c r="E14" s="7" t="s">
        <v>54</v>
      </c>
      <c r="F14" s="7" t="s">
        <v>71</v>
      </c>
      <c r="G14" s="7" t="s">
        <v>72</v>
      </c>
      <c r="H14" s="7">
        <v>1983</v>
      </c>
      <c r="I14" s="7">
        <v>124</v>
      </c>
      <c r="J14" s="7" t="s">
        <v>25</v>
      </c>
      <c r="K14" s="7" t="s">
        <v>19</v>
      </c>
      <c r="L14" s="5">
        <v>3</v>
      </c>
      <c r="M14" s="7" t="s">
        <v>20</v>
      </c>
    </row>
    <row r="15" spans="1:13" x14ac:dyDescent="0.3">
      <c r="A15" s="5" t="s">
        <v>73</v>
      </c>
      <c r="B15" s="4" t="s">
        <v>14</v>
      </c>
      <c r="C15" s="5">
        <v>220049</v>
      </c>
      <c r="D15" s="5" t="s">
        <v>74</v>
      </c>
      <c r="E15" s="5" t="s">
        <v>75</v>
      </c>
      <c r="F15" s="5">
        <v>6</v>
      </c>
      <c r="G15" s="5" t="s">
        <v>76</v>
      </c>
      <c r="H15" s="5">
        <v>2003</v>
      </c>
      <c r="I15" s="5">
        <v>288</v>
      </c>
      <c r="J15" s="5" t="s">
        <v>18</v>
      </c>
      <c r="K15" s="7" t="s">
        <v>19</v>
      </c>
      <c r="L15" s="5">
        <v>2</v>
      </c>
      <c r="M15" s="5" t="s">
        <v>20</v>
      </c>
    </row>
    <row r="16" spans="1:13" x14ac:dyDescent="0.3">
      <c r="A16" s="7" t="s">
        <v>77</v>
      </c>
      <c r="B16" s="4" t="s">
        <v>14</v>
      </c>
      <c r="C16" s="7">
        <v>220051</v>
      </c>
      <c r="D16" s="7" t="s">
        <v>78</v>
      </c>
      <c r="E16" s="7" t="s">
        <v>75</v>
      </c>
      <c r="F16" s="7">
        <v>12</v>
      </c>
      <c r="G16" s="7" t="s">
        <v>76</v>
      </c>
      <c r="H16" s="7">
        <v>2000</v>
      </c>
      <c r="I16" s="7">
        <v>197</v>
      </c>
      <c r="J16" s="7" t="s">
        <v>35</v>
      </c>
      <c r="K16" s="7" t="s">
        <v>19</v>
      </c>
      <c r="L16" s="5">
        <v>2</v>
      </c>
      <c r="M16" s="7" t="s">
        <v>20</v>
      </c>
    </row>
    <row r="17" spans="1:13" x14ac:dyDescent="0.3">
      <c r="A17" s="7" t="s">
        <v>79</v>
      </c>
      <c r="B17" s="4" t="s">
        <v>14</v>
      </c>
      <c r="C17" s="7">
        <v>220119</v>
      </c>
      <c r="D17" s="7" t="s">
        <v>80</v>
      </c>
      <c r="E17" s="7" t="s">
        <v>81</v>
      </c>
      <c r="F17" s="7">
        <v>16</v>
      </c>
      <c r="G17" s="7" t="s">
        <v>82</v>
      </c>
      <c r="H17" s="7"/>
      <c r="I17" s="7">
        <v>2980</v>
      </c>
      <c r="J17" s="7" t="s">
        <v>25</v>
      </c>
      <c r="K17" s="7" t="s">
        <v>19</v>
      </c>
      <c r="L17" s="7">
        <v>2</v>
      </c>
      <c r="M17" s="7" t="s">
        <v>20</v>
      </c>
    </row>
    <row r="18" spans="1:13" x14ac:dyDescent="0.3">
      <c r="A18" s="5" t="s">
        <v>83</v>
      </c>
      <c r="B18" s="4" t="s">
        <v>14</v>
      </c>
      <c r="C18" s="5">
        <v>220123</v>
      </c>
      <c r="D18" s="5" t="s">
        <v>84</v>
      </c>
      <c r="E18" s="5" t="s">
        <v>85</v>
      </c>
      <c r="F18" s="5">
        <v>2</v>
      </c>
      <c r="G18" s="5" t="s">
        <v>86</v>
      </c>
      <c r="H18" s="5">
        <v>1992</v>
      </c>
      <c r="I18" s="5">
        <v>525</v>
      </c>
      <c r="J18" s="5" t="s">
        <v>56</v>
      </c>
      <c r="K18" s="7" t="s">
        <v>19</v>
      </c>
      <c r="L18" s="5">
        <v>3</v>
      </c>
      <c r="M18" s="5" t="s">
        <v>20</v>
      </c>
    </row>
    <row r="19" spans="1:13" ht="28.8" x14ac:dyDescent="0.3">
      <c r="A19" s="7" t="s">
        <v>87</v>
      </c>
      <c r="B19" s="4" t="s">
        <v>14</v>
      </c>
      <c r="C19" s="7">
        <v>230066</v>
      </c>
      <c r="D19" s="7" t="s">
        <v>88</v>
      </c>
      <c r="E19" s="7" t="s">
        <v>33</v>
      </c>
      <c r="F19" s="7">
        <v>28</v>
      </c>
      <c r="G19" s="7" t="s">
        <v>34</v>
      </c>
      <c r="H19" s="7"/>
      <c r="I19" s="7">
        <v>470</v>
      </c>
      <c r="J19" s="7" t="s">
        <v>89</v>
      </c>
      <c r="K19" s="7" t="s">
        <v>19</v>
      </c>
      <c r="L19" s="5">
        <v>3</v>
      </c>
      <c r="M19" s="7" t="s">
        <v>20</v>
      </c>
    </row>
    <row r="20" spans="1:13" x14ac:dyDescent="0.3">
      <c r="A20" s="5" t="s">
        <v>90</v>
      </c>
      <c r="B20" s="4" t="s">
        <v>14</v>
      </c>
      <c r="C20" s="5">
        <v>220014</v>
      </c>
      <c r="D20" s="5" t="s">
        <v>91</v>
      </c>
      <c r="E20" s="5" t="s">
        <v>92</v>
      </c>
      <c r="F20" s="5" t="s">
        <v>93</v>
      </c>
      <c r="G20" s="5" t="s">
        <v>94</v>
      </c>
      <c r="H20" s="5">
        <v>1979</v>
      </c>
      <c r="I20" s="5">
        <v>200</v>
      </c>
      <c r="J20" s="5" t="s">
        <v>18</v>
      </c>
      <c r="K20" s="7" t="s">
        <v>19</v>
      </c>
      <c r="L20" s="5">
        <v>3</v>
      </c>
      <c r="M20" s="5" t="s">
        <v>20</v>
      </c>
    </row>
    <row r="21" spans="1:13" x14ac:dyDescent="0.3">
      <c r="A21" s="7" t="s">
        <v>95</v>
      </c>
      <c r="B21" s="4" t="s">
        <v>14</v>
      </c>
      <c r="C21" s="7">
        <v>220114</v>
      </c>
      <c r="D21" s="7" t="s">
        <v>96</v>
      </c>
      <c r="E21" s="7" t="s">
        <v>97</v>
      </c>
      <c r="F21" s="7">
        <v>2</v>
      </c>
      <c r="G21" s="7" t="s">
        <v>98</v>
      </c>
      <c r="H21" s="7">
        <v>2001</v>
      </c>
      <c r="I21" s="7">
        <v>219</v>
      </c>
      <c r="J21" s="7" t="s">
        <v>99</v>
      </c>
      <c r="K21" s="7" t="s">
        <v>19</v>
      </c>
      <c r="L21" s="5">
        <v>2</v>
      </c>
      <c r="M21" s="7" t="s">
        <v>20</v>
      </c>
    </row>
    <row r="22" spans="1:13" x14ac:dyDescent="0.3">
      <c r="A22" s="5" t="s">
        <v>100</v>
      </c>
      <c r="B22" s="4" t="s">
        <v>14</v>
      </c>
      <c r="C22" s="5">
        <v>220156</v>
      </c>
      <c r="D22" s="5" t="s">
        <v>101</v>
      </c>
      <c r="E22" s="5" t="s">
        <v>102</v>
      </c>
      <c r="F22" s="5">
        <v>2</v>
      </c>
      <c r="G22" s="5" t="s">
        <v>103</v>
      </c>
      <c r="H22" s="5">
        <v>1983</v>
      </c>
      <c r="I22" s="5">
        <v>360</v>
      </c>
      <c r="J22" s="5" t="s">
        <v>99</v>
      </c>
      <c r="K22" s="7" t="s">
        <v>19</v>
      </c>
      <c r="L22" s="5">
        <v>2</v>
      </c>
      <c r="M22" s="5" t="s">
        <v>20</v>
      </c>
    </row>
    <row r="23" spans="1:13" x14ac:dyDescent="0.3">
      <c r="A23" s="7" t="s">
        <v>104</v>
      </c>
      <c r="B23" s="4" t="s">
        <v>14</v>
      </c>
      <c r="C23" s="7">
        <v>220157</v>
      </c>
      <c r="D23" s="7" t="s">
        <v>105</v>
      </c>
      <c r="E23" s="7" t="s">
        <v>106</v>
      </c>
      <c r="F23" s="7" t="s">
        <v>107</v>
      </c>
      <c r="G23" s="7" t="s">
        <v>108</v>
      </c>
      <c r="H23" s="7">
        <v>2014</v>
      </c>
      <c r="I23" s="7">
        <v>397</v>
      </c>
      <c r="J23" s="7" t="s">
        <v>99</v>
      </c>
      <c r="K23" s="7" t="s">
        <v>19</v>
      </c>
      <c r="L23" s="5">
        <v>2</v>
      </c>
      <c r="M23" s="7" t="s">
        <v>20</v>
      </c>
    </row>
    <row r="24" spans="1:13" x14ac:dyDescent="0.3">
      <c r="A24" s="5" t="s">
        <v>109</v>
      </c>
      <c r="B24" s="4" t="s">
        <v>14</v>
      </c>
      <c r="C24" s="5">
        <v>220127</v>
      </c>
      <c r="D24" s="5" t="s">
        <v>110</v>
      </c>
      <c r="E24" s="5" t="s">
        <v>111</v>
      </c>
      <c r="F24" s="5">
        <v>200</v>
      </c>
      <c r="G24" s="5" t="s">
        <v>112</v>
      </c>
      <c r="H24" s="5">
        <v>2012</v>
      </c>
      <c r="I24" s="5">
        <v>60</v>
      </c>
      <c r="J24" s="5" t="s">
        <v>113</v>
      </c>
      <c r="K24" s="7" t="s">
        <v>19</v>
      </c>
      <c r="L24" s="5">
        <v>2</v>
      </c>
      <c r="M24" s="5" t="s">
        <v>20</v>
      </c>
    </row>
    <row r="25" spans="1:13" x14ac:dyDescent="0.3">
      <c r="A25" s="5" t="s">
        <v>114</v>
      </c>
      <c r="B25" s="4" t="s">
        <v>14</v>
      </c>
      <c r="C25" s="5">
        <v>240801</v>
      </c>
      <c r="D25" s="5" t="s">
        <v>115</v>
      </c>
      <c r="E25" s="5" t="s">
        <v>116</v>
      </c>
      <c r="F25" s="5">
        <v>23</v>
      </c>
      <c r="G25" s="5" t="s">
        <v>68</v>
      </c>
      <c r="H25" s="5"/>
      <c r="I25" s="5">
        <v>396</v>
      </c>
      <c r="J25" s="5" t="s">
        <v>56</v>
      </c>
      <c r="K25" s="5" t="s">
        <v>19</v>
      </c>
      <c r="L25" s="5">
        <v>3</v>
      </c>
      <c r="M25" s="5" t="s">
        <v>20</v>
      </c>
    </row>
    <row r="26" spans="1:13" x14ac:dyDescent="0.3">
      <c r="A26" s="7" t="s">
        <v>117</v>
      </c>
      <c r="B26" s="4" t="s">
        <v>14</v>
      </c>
      <c r="C26" s="7">
        <v>240805</v>
      </c>
      <c r="D26" s="7" t="s">
        <v>118</v>
      </c>
      <c r="E26" s="7" t="s">
        <v>119</v>
      </c>
      <c r="F26" s="7">
        <v>18</v>
      </c>
      <c r="G26" s="7" t="s">
        <v>120</v>
      </c>
      <c r="H26" s="7">
        <v>1974</v>
      </c>
      <c r="I26" s="7">
        <v>501</v>
      </c>
      <c r="J26" s="7" t="s">
        <v>121</v>
      </c>
      <c r="K26" s="7" t="s">
        <v>19</v>
      </c>
      <c r="L26" s="5">
        <v>2</v>
      </c>
      <c r="M26" s="7" t="s">
        <v>20</v>
      </c>
    </row>
    <row r="27" spans="1:13" x14ac:dyDescent="0.3">
      <c r="A27" s="5" t="s">
        <v>122</v>
      </c>
      <c r="B27" s="4" t="s">
        <v>14</v>
      </c>
      <c r="C27" s="5">
        <v>240806</v>
      </c>
      <c r="D27" s="5" t="s">
        <v>123</v>
      </c>
      <c r="E27" s="5" t="s">
        <v>124</v>
      </c>
      <c r="F27" s="5">
        <v>11</v>
      </c>
      <c r="G27" s="5" t="s">
        <v>125</v>
      </c>
      <c r="H27" s="5">
        <v>1976</v>
      </c>
      <c r="I27" s="5">
        <v>589</v>
      </c>
      <c r="J27" s="5" t="s">
        <v>126</v>
      </c>
      <c r="K27" s="7" t="s">
        <v>19</v>
      </c>
      <c r="L27" s="5">
        <v>2</v>
      </c>
      <c r="M27" s="5" t="s">
        <v>20</v>
      </c>
    </row>
    <row r="28" spans="1:13" x14ac:dyDescent="0.3">
      <c r="A28" s="7" t="s">
        <v>127</v>
      </c>
      <c r="B28" s="4" t="s">
        <v>14</v>
      </c>
      <c r="C28" s="7">
        <v>240807</v>
      </c>
      <c r="D28" s="7" t="s">
        <v>128</v>
      </c>
      <c r="E28" s="7" t="s">
        <v>119</v>
      </c>
      <c r="F28" s="7">
        <v>20</v>
      </c>
      <c r="G28" s="7" t="s">
        <v>120</v>
      </c>
      <c r="H28" s="7">
        <v>1976</v>
      </c>
      <c r="I28" s="7">
        <v>501</v>
      </c>
      <c r="J28" s="7" t="s">
        <v>121</v>
      </c>
      <c r="K28" s="7" t="s">
        <v>19</v>
      </c>
      <c r="L28" s="5">
        <v>2</v>
      </c>
      <c r="M28" s="7" t="s">
        <v>20</v>
      </c>
    </row>
    <row r="29" spans="1:13" x14ac:dyDescent="0.3">
      <c r="A29" s="5" t="s">
        <v>129</v>
      </c>
      <c r="B29" s="4" t="s">
        <v>14</v>
      </c>
      <c r="C29" s="5">
        <v>24808</v>
      </c>
      <c r="D29" s="5" t="s">
        <v>130</v>
      </c>
      <c r="E29" s="5" t="s">
        <v>124</v>
      </c>
      <c r="F29" s="5">
        <v>13</v>
      </c>
      <c r="G29" s="5" t="s">
        <v>125</v>
      </c>
      <c r="H29" s="5">
        <v>1976</v>
      </c>
      <c r="I29" s="5">
        <v>481</v>
      </c>
      <c r="J29" s="5" t="s">
        <v>126</v>
      </c>
      <c r="K29" s="7" t="s">
        <v>19</v>
      </c>
      <c r="L29" s="5">
        <v>2</v>
      </c>
      <c r="M29" s="5" t="s">
        <v>20</v>
      </c>
    </row>
    <row r="30" spans="1:13" x14ac:dyDescent="0.3">
      <c r="A30" s="5" t="s">
        <v>131</v>
      </c>
      <c r="B30" s="4" t="s">
        <v>14</v>
      </c>
      <c r="C30" s="5">
        <v>240812</v>
      </c>
      <c r="D30" s="5" t="s">
        <v>132</v>
      </c>
      <c r="E30" s="5" t="s">
        <v>133</v>
      </c>
      <c r="F30" s="5">
        <v>18</v>
      </c>
      <c r="G30" s="5" t="s">
        <v>134</v>
      </c>
      <c r="H30" s="5">
        <v>1979</v>
      </c>
      <c r="I30" s="5">
        <v>367</v>
      </c>
      <c r="J30" s="5" t="s">
        <v>121</v>
      </c>
      <c r="K30" s="5" t="s">
        <v>19</v>
      </c>
      <c r="L30" s="5">
        <v>2</v>
      </c>
      <c r="M30" s="5" t="s">
        <v>20</v>
      </c>
    </row>
    <row r="31" spans="1:13" x14ac:dyDescent="0.3">
      <c r="A31" s="7" t="s">
        <v>135</v>
      </c>
      <c r="B31" s="4" t="s">
        <v>14</v>
      </c>
      <c r="C31" s="21">
        <v>240813</v>
      </c>
      <c r="D31" s="7" t="s">
        <v>136</v>
      </c>
      <c r="E31" s="7" t="s">
        <v>137</v>
      </c>
      <c r="F31" s="7">
        <v>19</v>
      </c>
      <c r="G31" s="7" t="s">
        <v>138</v>
      </c>
      <c r="H31" s="7">
        <v>1985</v>
      </c>
      <c r="I31" s="7">
        <v>428</v>
      </c>
      <c r="J31" s="7" t="s">
        <v>121</v>
      </c>
      <c r="K31" s="7" t="s">
        <v>19</v>
      </c>
      <c r="L31" s="5">
        <v>3</v>
      </c>
      <c r="M31" s="7" t="s">
        <v>20</v>
      </c>
    </row>
    <row r="32" spans="1:13" x14ac:dyDescent="0.3">
      <c r="A32" s="5" t="s">
        <v>139</v>
      </c>
      <c r="B32" s="4" t="s">
        <v>14</v>
      </c>
      <c r="C32" s="5">
        <v>240814</v>
      </c>
      <c r="D32" s="5" t="s">
        <v>140</v>
      </c>
      <c r="E32" s="5" t="s">
        <v>141</v>
      </c>
      <c r="F32" s="5">
        <v>4</v>
      </c>
      <c r="G32" s="5" t="s">
        <v>142</v>
      </c>
      <c r="H32" s="5">
        <v>1983</v>
      </c>
      <c r="I32" s="5">
        <v>1232</v>
      </c>
      <c r="J32" s="5" t="s">
        <v>143</v>
      </c>
      <c r="K32" s="5" t="s">
        <v>19</v>
      </c>
      <c r="L32" s="5">
        <v>2</v>
      </c>
      <c r="M32" s="5" t="s">
        <v>20</v>
      </c>
    </row>
    <row r="33" spans="1:13" x14ac:dyDescent="0.3">
      <c r="A33" s="7" t="s">
        <v>144</v>
      </c>
      <c r="B33" s="4" t="s">
        <v>14</v>
      </c>
      <c r="C33" s="7">
        <v>240815</v>
      </c>
      <c r="D33" s="7" t="s">
        <v>145</v>
      </c>
      <c r="E33" s="7" t="s">
        <v>146</v>
      </c>
      <c r="F33" s="7">
        <v>101</v>
      </c>
      <c r="G33" s="7" t="s">
        <v>147</v>
      </c>
      <c r="H33" s="7">
        <v>1982</v>
      </c>
      <c r="I33" s="7">
        <v>396</v>
      </c>
      <c r="J33" s="7" t="s">
        <v>121</v>
      </c>
      <c r="K33" s="5" t="s">
        <v>19</v>
      </c>
      <c r="L33" s="5">
        <v>2</v>
      </c>
      <c r="M33" s="7" t="s">
        <v>20</v>
      </c>
    </row>
    <row r="34" spans="1:13" x14ac:dyDescent="0.3">
      <c r="A34" s="5" t="s">
        <v>148</v>
      </c>
      <c r="B34" s="4" t="s">
        <v>14</v>
      </c>
      <c r="C34" s="5">
        <v>240816</v>
      </c>
      <c r="D34" s="5" t="s">
        <v>149</v>
      </c>
      <c r="E34" s="5" t="s">
        <v>150</v>
      </c>
      <c r="F34" s="5" t="s">
        <v>151</v>
      </c>
      <c r="G34" s="5" t="s">
        <v>152</v>
      </c>
      <c r="H34" s="5">
        <v>1951</v>
      </c>
      <c r="I34" s="5">
        <v>353</v>
      </c>
      <c r="J34" s="5" t="s">
        <v>121</v>
      </c>
      <c r="K34" s="5" t="s">
        <v>19</v>
      </c>
      <c r="L34" s="5">
        <v>3</v>
      </c>
      <c r="M34" s="5" t="s">
        <v>20</v>
      </c>
    </row>
    <row r="35" spans="1:13" x14ac:dyDescent="0.3">
      <c r="A35" s="7" t="s">
        <v>153</v>
      </c>
      <c r="B35" s="4" t="s">
        <v>14</v>
      </c>
      <c r="C35" s="7">
        <v>240829</v>
      </c>
      <c r="D35" s="7" t="s">
        <v>154</v>
      </c>
      <c r="E35" s="7" t="s">
        <v>155</v>
      </c>
      <c r="F35" s="7" t="s">
        <v>156</v>
      </c>
      <c r="G35" s="7" t="s">
        <v>157</v>
      </c>
      <c r="H35" s="7">
        <v>1975</v>
      </c>
      <c r="I35" s="7">
        <v>410</v>
      </c>
      <c r="J35" s="7" t="s">
        <v>121</v>
      </c>
      <c r="K35" s="7" t="s">
        <v>19</v>
      </c>
      <c r="L35" s="5">
        <v>3</v>
      </c>
      <c r="M35" s="7" t="s">
        <v>20</v>
      </c>
    </row>
    <row r="36" spans="1:13" x14ac:dyDescent="0.3">
      <c r="A36" s="5" t="s">
        <v>158</v>
      </c>
      <c r="B36" s="4" t="s">
        <v>14</v>
      </c>
      <c r="C36" s="5">
        <v>240833</v>
      </c>
      <c r="D36" s="5" t="s">
        <v>159</v>
      </c>
      <c r="E36" s="5" t="s">
        <v>160</v>
      </c>
      <c r="F36" s="5" t="s">
        <v>161</v>
      </c>
      <c r="G36" s="5" t="s">
        <v>162</v>
      </c>
      <c r="H36" s="5">
        <v>2010</v>
      </c>
      <c r="I36" s="5">
        <v>507</v>
      </c>
      <c r="J36" s="5" t="s">
        <v>121</v>
      </c>
      <c r="K36" s="5" t="s">
        <v>19</v>
      </c>
      <c r="L36" s="5">
        <v>3</v>
      </c>
      <c r="M36" s="5" t="s">
        <v>20</v>
      </c>
    </row>
    <row r="37" spans="1:13" x14ac:dyDescent="0.3">
      <c r="A37" s="5" t="s">
        <v>163</v>
      </c>
      <c r="B37" s="4" t="s">
        <v>14</v>
      </c>
      <c r="C37" s="5">
        <v>240835</v>
      </c>
      <c r="D37" s="5" t="s">
        <v>164</v>
      </c>
      <c r="E37" s="5" t="s">
        <v>165</v>
      </c>
      <c r="F37" s="5" t="s">
        <v>166</v>
      </c>
      <c r="G37" s="5" t="s">
        <v>167</v>
      </c>
      <c r="H37" s="5">
        <v>1978</v>
      </c>
      <c r="I37" s="5">
        <v>500</v>
      </c>
      <c r="J37" s="5" t="s">
        <v>121</v>
      </c>
      <c r="K37" s="5" t="s">
        <v>19</v>
      </c>
      <c r="L37" s="5">
        <v>3</v>
      </c>
      <c r="M37" s="5" t="s">
        <v>20</v>
      </c>
    </row>
    <row r="38" spans="1:13" x14ac:dyDescent="0.3">
      <c r="A38" s="7" t="s">
        <v>168</v>
      </c>
      <c r="B38" s="4" t="s">
        <v>14</v>
      </c>
      <c r="C38" s="21">
        <v>240836</v>
      </c>
      <c r="D38" s="7" t="s">
        <v>169</v>
      </c>
      <c r="E38" s="7" t="s">
        <v>170</v>
      </c>
      <c r="F38" s="7" t="s">
        <v>71</v>
      </c>
      <c r="G38" s="7" t="s">
        <v>171</v>
      </c>
      <c r="H38" s="7">
        <v>1977</v>
      </c>
      <c r="I38" s="7">
        <v>448</v>
      </c>
      <c r="J38" s="7" t="s">
        <v>121</v>
      </c>
      <c r="K38" s="7" t="s">
        <v>19</v>
      </c>
      <c r="L38" s="5">
        <v>3</v>
      </c>
      <c r="M38" s="7" t="s">
        <v>20</v>
      </c>
    </row>
    <row r="39" spans="1:13" x14ac:dyDescent="0.3">
      <c r="A39" s="5" t="s">
        <v>172</v>
      </c>
      <c r="B39" s="4" t="s">
        <v>14</v>
      </c>
      <c r="C39" s="5">
        <v>240822</v>
      </c>
      <c r="D39" s="5" t="s">
        <v>173</v>
      </c>
      <c r="E39" s="5" t="s">
        <v>174</v>
      </c>
      <c r="F39" s="5">
        <v>1</v>
      </c>
      <c r="G39" s="5" t="s">
        <v>175</v>
      </c>
      <c r="H39" s="5" t="s">
        <v>176</v>
      </c>
      <c r="I39" s="5">
        <v>336</v>
      </c>
      <c r="J39" s="5" t="s">
        <v>121</v>
      </c>
      <c r="K39" s="5" t="s">
        <v>19</v>
      </c>
      <c r="L39" s="5">
        <v>2</v>
      </c>
      <c r="M39" s="5" t="s">
        <v>20</v>
      </c>
    </row>
    <row r="40" spans="1:13" x14ac:dyDescent="0.3">
      <c r="A40" s="5" t="s">
        <v>177</v>
      </c>
      <c r="B40" s="4" t="s">
        <v>14</v>
      </c>
      <c r="C40" s="5">
        <v>240809</v>
      </c>
      <c r="D40" s="5" t="s">
        <v>178</v>
      </c>
      <c r="E40" s="5" t="s">
        <v>179</v>
      </c>
      <c r="F40" s="5" t="s">
        <v>180</v>
      </c>
      <c r="G40" s="5" t="s">
        <v>181</v>
      </c>
      <c r="H40" s="5">
        <v>1976</v>
      </c>
      <c r="I40" s="5">
        <v>3769</v>
      </c>
      <c r="J40" s="5" t="s">
        <v>121</v>
      </c>
      <c r="K40" s="5" t="s">
        <v>19</v>
      </c>
      <c r="L40" s="5">
        <v>2</v>
      </c>
      <c r="M40" s="5" t="s">
        <v>20</v>
      </c>
    </row>
    <row r="41" spans="1:13" ht="43.2" x14ac:dyDescent="0.3">
      <c r="A41" s="7" t="s">
        <v>182</v>
      </c>
      <c r="B41" s="4" t="s">
        <v>14</v>
      </c>
      <c r="C41" s="7">
        <v>290051</v>
      </c>
      <c r="D41" s="7" t="s">
        <v>183</v>
      </c>
      <c r="E41" s="7" t="s">
        <v>184</v>
      </c>
      <c r="F41" s="7" t="s">
        <v>185</v>
      </c>
      <c r="G41" s="7" t="s">
        <v>157</v>
      </c>
      <c r="H41" s="7">
        <v>1964</v>
      </c>
      <c r="I41" s="7">
        <v>6026</v>
      </c>
      <c r="J41" s="7" t="s">
        <v>186</v>
      </c>
      <c r="K41" s="7" t="s">
        <v>19</v>
      </c>
      <c r="L41" s="5">
        <v>3</v>
      </c>
      <c r="M41" s="7" t="s">
        <v>20</v>
      </c>
    </row>
    <row r="42" spans="1:13" x14ac:dyDescent="0.3">
      <c r="A42" s="21" t="s">
        <v>187</v>
      </c>
      <c r="B42" s="4" t="s">
        <v>14</v>
      </c>
      <c r="C42" s="21">
        <v>220195</v>
      </c>
      <c r="D42" s="122" t="s">
        <v>188</v>
      </c>
      <c r="E42" s="21" t="s">
        <v>189</v>
      </c>
      <c r="F42" s="21">
        <v>31</v>
      </c>
      <c r="G42" s="21" t="s">
        <v>190</v>
      </c>
      <c r="H42" s="21"/>
      <c r="I42" s="21"/>
      <c r="J42" s="21" t="s">
        <v>18</v>
      </c>
      <c r="K42" s="21" t="s">
        <v>19</v>
      </c>
      <c r="L42" s="21">
        <v>3</v>
      </c>
      <c r="M42" s="21" t="s">
        <v>20</v>
      </c>
    </row>
    <row r="43" spans="1:13" x14ac:dyDescent="0.3">
      <c r="A43" s="21" t="s">
        <v>191</v>
      </c>
      <c r="B43" s="4" t="s">
        <v>14</v>
      </c>
      <c r="C43" s="21">
        <v>230106</v>
      </c>
      <c r="D43" s="21" t="s">
        <v>192</v>
      </c>
      <c r="E43" s="21" t="s">
        <v>193</v>
      </c>
      <c r="F43" s="21">
        <v>43</v>
      </c>
      <c r="G43" s="21" t="s">
        <v>194</v>
      </c>
      <c r="H43" s="21"/>
      <c r="I43" s="21"/>
      <c r="J43" s="21" t="s">
        <v>25</v>
      </c>
      <c r="K43" s="21" t="s">
        <v>19</v>
      </c>
      <c r="L43" s="21">
        <v>3</v>
      </c>
      <c r="M43" s="21" t="s">
        <v>20</v>
      </c>
    </row>
    <row r="44" spans="1:13" x14ac:dyDescent="0.3">
      <c r="A44" s="21" t="s">
        <v>195</v>
      </c>
      <c r="B44" s="4" t="s">
        <v>14</v>
      </c>
      <c r="C44" s="21" t="s">
        <v>196</v>
      </c>
      <c r="D44" s="21" t="s">
        <v>196</v>
      </c>
      <c r="E44" s="21" t="s">
        <v>197</v>
      </c>
      <c r="F44" s="21" t="s">
        <v>198</v>
      </c>
      <c r="G44" s="21" t="s">
        <v>199</v>
      </c>
      <c r="H44" s="21"/>
      <c r="I44" s="21"/>
      <c r="J44" s="21" t="s">
        <v>25</v>
      </c>
      <c r="K44" s="21" t="s">
        <v>19</v>
      </c>
      <c r="L44" s="21">
        <v>3</v>
      </c>
      <c r="M44" s="21" t="s">
        <v>20</v>
      </c>
    </row>
    <row r="45" spans="1:13" x14ac:dyDescent="0.3">
      <c r="A45" s="21" t="s">
        <v>200</v>
      </c>
      <c r="B45" s="4" t="s">
        <v>14</v>
      </c>
      <c r="C45" s="21">
        <v>220176</v>
      </c>
      <c r="D45" s="21" t="s">
        <v>201</v>
      </c>
      <c r="E45" s="21" t="s">
        <v>202</v>
      </c>
      <c r="F45" s="21">
        <v>5</v>
      </c>
      <c r="G45" s="21" t="s">
        <v>203</v>
      </c>
      <c r="H45" s="21"/>
      <c r="I45" s="21">
        <v>2241</v>
      </c>
      <c r="J45" s="21" t="s">
        <v>204</v>
      </c>
      <c r="K45" s="21" t="s">
        <v>19</v>
      </c>
      <c r="L45" s="21">
        <v>2</v>
      </c>
      <c r="M45" s="21" t="s">
        <v>20</v>
      </c>
    </row>
    <row r="46" spans="1:13" x14ac:dyDescent="0.3">
      <c r="A46" s="21" t="s">
        <v>205</v>
      </c>
      <c r="B46" s="4" t="s">
        <v>14</v>
      </c>
      <c r="C46" s="21">
        <v>230069</v>
      </c>
      <c r="D46" s="21" t="s">
        <v>206</v>
      </c>
      <c r="E46" s="21" t="s">
        <v>207</v>
      </c>
      <c r="F46" s="21">
        <v>2</v>
      </c>
      <c r="G46" s="21" t="s">
        <v>208</v>
      </c>
      <c r="H46" s="21">
        <v>1980</v>
      </c>
      <c r="I46" s="21">
        <v>8290</v>
      </c>
      <c r="J46" s="21" t="s">
        <v>204</v>
      </c>
      <c r="K46" s="21" t="s">
        <v>19</v>
      </c>
      <c r="L46" s="21">
        <v>3</v>
      </c>
      <c r="M46" s="7" t="s">
        <v>20</v>
      </c>
    </row>
    <row r="47" spans="1:13" x14ac:dyDescent="0.3">
      <c r="A47" s="34" t="s">
        <v>209</v>
      </c>
      <c r="B47" s="153" t="s">
        <v>14</v>
      </c>
      <c r="C47" s="21">
        <v>220073</v>
      </c>
      <c r="D47" s="21" t="s">
        <v>210</v>
      </c>
      <c r="E47" s="21" t="s">
        <v>207</v>
      </c>
      <c r="F47" s="21">
        <v>2</v>
      </c>
      <c r="G47" s="21" t="s">
        <v>208</v>
      </c>
      <c r="H47" s="21">
        <v>2013</v>
      </c>
      <c r="I47" s="21">
        <v>8290</v>
      </c>
      <c r="J47" s="21" t="s">
        <v>211</v>
      </c>
      <c r="K47" s="21" t="s">
        <v>19</v>
      </c>
      <c r="L47" s="21">
        <v>2</v>
      </c>
      <c r="M47" s="21" t="s">
        <v>20</v>
      </c>
    </row>
    <row r="48" spans="1:13" x14ac:dyDescent="0.3">
      <c r="A48" s="34" t="s">
        <v>212</v>
      </c>
      <c r="B48" s="153" t="s">
        <v>14</v>
      </c>
      <c r="C48" s="21">
        <v>220074</v>
      </c>
      <c r="D48" s="21" t="s">
        <v>213</v>
      </c>
      <c r="E48" s="21" t="s">
        <v>207</v>
      </c>
      <c r="F48" s="21">
        <v>4</v>
      </c>
      <c r="G48" s="21" t="s">
        <v>208</v>
      </c>
      <c r="H48" s="21">
        <v>2000</v>
      </c>
      <c r="I48" s="21">
        <v>4906</v>
      </c>
      <c r="J48" s="21" t="s">
        <v>214</v>
      </c>
      <c r="K48" s="21" t="s">
        <v>19</v>
      </c>
      <c r="L48" s="21">
        <v>2</v>
      </c>
      <c r="M48" s="21" t="s">
        <v>20</v>
      </c>
    </row>
    <row r="49" spans="1:13" ht="28.8" x14ac:dyDescent="0.3">
      <c r="A49" s="34" t="s">
        <v>215</v>
      </c>
      <c r="B49" s="153" t="s">
        <v>14</v>
      </c>
      <c r="C49" s="21">
        <v>220070</v>
      </c>
      <c r="D49" s="21" t="s">
        <v>216</v>
      </c>
      <c r="E49" s="21" t="s">
        <v>217</v>
      </c>
      <c r="F49" s="21">
        <v>16</v>
      </c>
      <c r="G49" s="21" t="s">
        <v>218</v>
      </c>
      <c r="H49" s="21">
        <v>2016</v>
      </c>
      <c r="I49" s="21">
        <v>10440</v>
      </c>
      <c r="J49" s="21" t="s">
        <v>211</v>
      </c>
      <c r="K49" s="21" t="s">
        <v>19</v>
      </c>
      <c r="L49" s="21">
        <v>2</v>
      </c>
      <c r="M49" s="21" t="s">
        <v>20</v>
      </c>
    </row>
    <row r="50" spans="1:13" ht="28.8" x14ac:dyDescent="0.3">
      <c r="A50" s="34" t="s">
        <v>219</v>
      </c>
      <c r="B50" s="153" t="s">
        <v>14</v>
      </c>
      <c r="C50" s="21">
        <v>220071</v>
      </c>
      <c r="D50" s="21" t="s">
        <v>220</v>
      </c>
      <c r="E50" s="21" t="s">
        <v>75</v>
      </c>
      <c r="F50" s="21" t="s">
        <v>71</v>
      </c>
      <c r="G50" s="21" t="s">
        <v>76</v>
      </c>
      <c r="H50" s="21">
        <v>2013</v>
      </c>
      <c r="I50" s="21">
        <v>12938</v>
      </c>
      <c r="J50" s="21" t="s">
        <v>211</v>
      </c>
      <c r="K50" s="21" t="s">
        <v>19</v>
      </c>
      <c r="L50" s="21">
        <v>2</v>
      </c>
      <c r="M50" s="21" t="s">
        <v>20</v>
      </c>
    </row>
    <row r="51" spans="1:13" x14ac:dyDescent="0.3">
      <c r="A51" s="34" t="s">
        <v>221</v>
      </c>
      <c r="B51" s="153" t="s">
        <v>14</v>
      </c>
      <c r="C51" s="21">
        <v>220050</v>
      </c>
      <c r="D51" s="21" t="s">
        <v>222</v>
      </c>
      <c r="E51" s="21" t="s">
        <v>75</v>
      </c>
      <c r="F51" s="21">
        <v>8</v>
      </c>
      <c r="G51" s="21" t="s">
        <v>76</v>
      </c>
      <c r="H51" s="21">
        <v>2014</v>
      </c>
      <c r="I51" s="21">
        <v>8398</v>
      </c>
      <c r="J51" s="21" t="s">
        <v>18</v>
      </c>
      <c r="K51" s="21" t="s">
        <v>19</v>
      </c>
      <c r="L51" s="21">
        <v>2</v>
      </c>
      <c r="M51" s="21" t="s">
        <v>20</v>
      </c>
    </row>
    <row r="52" spans="1:13" x14ac:dyDescent="0.3">
      <c r="A52" s="34" t="s">
        <v>223</v>
      </c>
      <c r="B52" s="153" t="s">
        <v>14</v>
      </c>
      <c r="C52" s="21">
        <v>220128</v>
      </c>
      <c r="D52" s="21" t="s">
        <v>224</v>
      </c>
      <c r="E52" s="21" t="s">
        <v>225</v>
      </c>
      <c r="F52" s="21">
        <v>4</v>
      </c>
      <c r="G52" s="21" t="s">
        <v>226</v>
      </c>
      <c r="H52" s="21">
        <v>2013</v>
      </c>
      <c r="I52" s="21">
        <v>14948</v>
      </c>
      <c r="J52" s="21" t="s">
        <v>211</v>
      </c>
      <c r="K52" s="21" t="s">
        <v>19</v>
      </c>
      <c r="L52" s="21">
        <v>2</v>
      </c>
      <c r="M52" s="21" t="s">
        <v>20</v>
      </c>
    </row>
    <row r="53" spans="1:13" x14ac:dyDescent="0.3">
      <c r="A53" s="36" t="s">
        <v>227</v>
      </c>
      <c r="B53" s="153" t="s">
        <v>14</v>
      </c>
      <c r="C53" s="21">
        <v>220072</v>
      </c>
      <c r="D53" s="21" t="s">
        <v>228</v>
      </c>
      <c r="E53" s="21" t="s">
        <v>229</v>
      </c>
      <c r="F53" s="21">
        <v>70</v>
      </c>
      <c r="G53" s="21" t="s">
        <v>230</v>
      </c>
      <c r="H53" s="21">
        <v>2021</v>
      </c>
      <c r="I53" s="21">
        <v>10562</v>
      </c>
      <c r="J53" s="21" t="s">
        <v>211</v>
      </c>
      <c r="K53" s="21" t="s">
        <v>19</v>
      </c>
      <c r="L53" s="21">
        <v>2</v>
      </c>
      <c r="M53" s="21" t="s">
        <v>20</v>
      </c>
    </row>
    <row r="54" spans="1:13" ht="15.6" x14ac:dyDescent="0.3">
      <c r="B54" s="112"/>
    </row>
  </sheetData>
  <autoFilter ref="A1:M15" xr:uid="{00000000-0001-0000-0000-000000000000}">
    <sortState xmlns:xlrd2="http://schemas.microsoft.com/office/spreadsheetml/2017/richdata2" ref="A2:M15">
      <sortCondition ref="C1:C15"/>
    </sortState>
  </autoFilter>
  <hyperlinks>
    <hyperlink ref="B2" location="'220065 Stadswerk'!A1" display="Ga naar tabblad" xr:uid="{686AB7AA-0AAB-4DE4-8D39-0F913BF8730E}"/>
    <hyperlink ref="B3" location="'230104 Dorpshuis de Hoeksteen'!A1" display="Ga naar tabblad" xr:uid="{F4197EC2-B20D-4713-B75D-D685F21A6F84}"/>
    <hyperlink ref="B4" location="'230105 De Woeste Hoeve'!A1" display="Ga naar tabblad" xr:uid="{9DEBA103-6E8C-404C-9F3F-F265933C6CF9}"/>
    <hyperlink ref="B5" location="'230010 Groenpost Oudorp'!A1" display="Ga naar tabblad" xr:uid="{F33A5BC5-51C3-48E0-884D-185B85B0A8EF}"/>
    <hyperlink ref="B6" location="'230037 Egelantier'!A1" display="Ga naar tabblad" xr:uid="{C029B354-D2F4-44AA-B1D2-DE3EBD985FAC}"/>
    <hyperlink ref="B7" location="'230038 Kinderdagverblijf'!A1" display="Ga naar tabblad" xr:uid="{FC3B7B40-B0AE-4468-B853-1394BC40244B}"/>
    <hyperlink ref="B8" location="'230039 KDV Muiderkring'!A1" display="Ga naar tabblad" xr:uid="{341B72F8-B947-4B67-AA3F-87D49EE9D439}"/>
    <hyperlink ref="B9" location="'230048 Buurthuis'!A1" display="Ga naar tabblad" xr:uid="{52EB88FE-6D49-4B97-B1D3-7DC1756A7A5B}"/>
    <hyperlink ref="B10" location="'230092 Werkplaats'!A1" display="Ga naar tabblad" xr:uid="{FC0DA881-3458-4757-A440-B09936C7CDED}"/>
    <hyperlink ref="B11" location="'230095 Trefpunt Markenbinnen'!A1" display="Ga naar tabblad" xr:uid="{CF34D536-0CA0-4AD7-99FE-71FFAC30AFB7}"/>
    <hyperlink ref="B12" location="'230107 De Ruijterstok'!A1" display="Ga naar tabblad" xr:uid="{CFA6F0B5-DD8E-4651-9890-D3ECFA42C816}"/>
    <hyperlink ref="B13" location="'220047 Werkplaats '!A1" display="Ga naar tabblad" xr:uid="{ECEEC31A-B672-4B96-8792-B9DEBA2672DB}"/>
    <hyperlink ref="B14" location="'220046 Peuterspeelzaal West'!A1" display="Ga naar tabblad" xr:uid="{2EE11630-5823-4257-B9F2-30992E913417}"/>
    <hyperlink ref="B15" location="'220049 Idee-Atelier'!A1" display="Ga naar tabblad" xr:uid="{3E32C678-CBEE-483A-A841-029CF0590EDF}"/>
    <hyperlink ref="B16" location="'220051 Passantendouche Haven'!A1" display="Ga naar tabblad" xr:uid="{EDB9A55C-E425-4E72-A8AB-97D0070E5A9C}"/>
    <hyperlink ref="B17" location="'L060050 Klein Alkmaar, KDV'!A1" display="Ga naar tabblad" xr:uid="{1A2C18DC-DC0E-4CDF-AACB-7B3B39E90A2B}"/>
    <hyperlink ref="B18" location="'220123 Bedrijfspand'!A1" display="Ga naar tabblad" xr:uid="{26E8C990-8F7C-43B2-A0E2-3E17491DD21E}"/>
    <hyperlink ref="B19" location="'230066 Voormalige Brandweer'!A1" display="Ga naar tabblad" xr:uid="{8A7012AD-AD00-4476-8218-FBF74504735A}"/>
    <hyperlink ref="B20" location="'220014 Gezondheidscentrum'!A1" display="Ga naar tabblad" xr:uid="{DAB10389-E22D-44E9-8F0B-9A70385AC935}"/>
    <hyperlink ref="B21" location="'220114 Brandweer Koedijk'!A1" display="Ga naar tabblad" xr:uid="{C1C7D404-F250-4D5A-9AF7-3ADD00BD204D}"/>
    <hyperlink ref="B22" location="'220156 Brandweer de Rijp'!A1" display="Ga naar tabblad" xr:uid="{7E77E7A6-9016-4044-9784-06BB4619AE94}"/>
    <hyperlink ref="B23" location="'220157 Brandweer Stompetoren'!A1" display="Ga naar tabblad" xr:uid="{857DE58F-A25B-4DAE-BB3D-79A86C38C858}"/>
    <hyperlink ref="B24" location="'220127 Passantendouche Haven '!A1" display="Ga naar tabblad" xr:uid="{0CC6968C-9D02-4B62-8266-8E0F80FBC6F5}"/>
    <hyperlink ref="B25" location="'240801 Sportschool No Limit'!A1" display="Ga naar tabblad" xr:uid="{FEAD9AB1-54A8-4B63-86AC-002C9B8826A2}"/>
    <hyperlink ref="B26" location="'240805 Gymlokaal '!A1" display="Ga naar tabblad" xr:uid="{B6C86234-28D7-4E43-B162-7D09C5AE1F12}"/>
    <hyperlink ref="B27" location="'240806 Gymlokaal'!A1" display="Ga naar tabblad" xr:uid="{FA91BD93-4775-45A0-8C28-D847DBDB10E2}"/>
    <hyperlink ref="B28" location="'240807 Gymlokaal '!A1" display="Ga naar tabblad" xr:uid="{0F00FE61-1E19-4C80-8DB9-E4C0F18323BC}"/>
    <hyperlink ref="B29" location="'24808 Gymlokaal'!A1" display="Ga naar tabblad" xr:uid="{E26F4D9F-E9B2-42E7-9A3D-2A19DE983BA5}"/>
    <hyperlink ref="B30" location="'240812 Gymlokaal'!A1" display="Ga naar tabblad" xr:uid="{E00360BE-756C-478C-8299-5F9880A0E27C}"/>
    <hyperlink ref="B31" location="'240813 Gymlokaal '!A1" display="Ga naar tabblad" xr:uid="{4D8DAA8E-B2F9-4074-ADC4-06EC62EE8F9B}"/>
    <hyperlink ref="B32" location="'240814 Gymlokaal '!A1" display="Ga naar tabblad" xr:uid="{E0FDA454-6BCA-4E00-B3FF-9D441B4C322F}"/>
    <hyperlink ref="B33" location="'240815 Gymlokaal '!A1" display="Ga naar tabblad" xr:uid="{0176F172-6DA9-44B6-B9CD-5EAF096D0CB5}"/>
    <hyperlink ref="B34" location="'240816 Gymlokaal '!A1" display="Ga naar tabblad" xr:uid="{73D1F98E-8049-4701-9611-059420C975E7}"/>
    <hyperlink ref="B35" location="'240829 Gymlokaal'!A1" display="Ga naar tabblad" xr:uid="{22EEE863-9498-4EEF-9C5A-0BBD8472E35F}"/>
    <hyperlink ref="B36" location="'240833 Gymlokaal '!A1" display="Ga naar tabblad" xr:uid="{7CA7C7C8-EF59-41F2-83CD-0B5637CA8BEC}"/>
    <hyperlink ref="B37" location="'240835 Gymlokaal  '!A1" display="Ga naar tabblad" xr:uid="{756222D4-0F71-4962-84ED-E4A20E1EEFAC}"/>
    <hyperlink ref="B38" location="'240836 Gymlokaal  '!A1" display="Ga naar tabblad" xr:uid="{79DCE3F7-F7CC-491E-A60A-A28A58E0E339}"/>
    <hyperlink ref="B39" location="'240822 Gymlokaal'!A1" display="Ga naar tabblad" xr:uid="{6CA5365D-7BED-406C-A500-394FD2FB5FE2}"/>
    <hyperlink ref="B40" location="'240809 Gymlokaal'!A1" display="Ga naar tabblad" xr:uid="{A9EBB9A7-4DB7-4603-BAE4-DA7671CF04FB}"/>
    <hyperlink ref="B41" location="'290051 Gymlokaal'!A1" display="Ga naar tabblad" xr:uid="{B6692779-041D-42F3-A4B5-E9FBA139F7BA}"/>
    <hyperlink ref="B42" location="'220195 Wijkboerderij'!A1" display="Ga naar tabblad" xr:uid="{1D196665-A555-4003-833E-437AC7E052C9}"/>
    <hyperlink ref="B43" location="'230106 Dorpshuis t Wavertje'!DA1" display="Ga naar tabblad" xr:uid="{3C723E88-B2A8-4424-90A7-DC9BCED4101F}"/>
    <hyperlink ref="B44" location="'buurthuis t Honk De Hoeksteen'!A1" display="Ga naar tabblad" xr:uid="{DDC45D4B-031F-4B76-B750-E1420E4CD15D}"/>
    <hyperlink ref="B45" location="'220176 Poppodium Victorie'!A1" display="Ga naar tabblad" xr:uid="{AE8BB908-5D68-4F33-8756-56E4B5336D9C}"/>
    <hyperlink ref="B46" location="'230069 Theater de Vest'!A1" display="Ga naar tabblad" xr:uid="{F5B8BE71-10AD-4768-A4FE-5F697DDFE1D6}"/>
    <hyperlink ref="B47" location="'220073 Parkeergarage De Vest'!A1" display="Ga naar tabblad" xr:uid="{86BED6B1-B842-49C8-9CDD-517AF5CA23EE}"/>
    <hyperlink ref="B48" location="'220074 Fietsenstalling De Overd'!A1" display="Ga naar tabblad" xr:uid="{61B099B1-F98E-46DF-A660-4FE93D44CCD3}"/>
    <hyperlink ref="B49" location="'220070 Parkeergarage Karperton '!A1" display="Ga naar tabblad" xr:uid="{86DE63BE-96C8-4BD9-874C-503FB17CF412}"/>
    <hyperlink ref="B50" location="'220071 Parkeergarage Kanaalschi'!A1" display="Ga naar tabblad" xr:uid="{0C608D5B-A306-4E37-90DD-3A1482B18389}"/>
    <hyperlink ref="B51" location="'220050 Servicekantoor P1'!A1" display="Ga naar tabblad" xr:uid="{701C2E05-7C86-4395-9788-A27F3AECA45F}"/>
    <hyperlink ref="B52" location="'220128 Schelphoekgarage'!A1" display="Ga naar tabblad" xr:uid="{84DE6108-1EDA-4345-AA97-7BC610E3888E}"/>
    <hyperlink ref="B53" location="'220072 Singelgarage'!A1" display="Ga naar tabblad" xr:uid="{11767B80-BE49-4BF6-8FB3-609B64E6A14B}"/>
  </hyperlinks>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EA992-2910-4AC5-91B7-8AC97701F56C}">
  <sheetPr>
    <tabColor theme="8"/>
  </sheetPr>
  <dimension ref="A1:P5"/>
  <sheetViews>
    <sheetView showGridLines="0" zoomScale="85" zoomScaleNormal="85" workbookViewId="0">
      <selection sqref="A1:XFD1"/>
    </sheetView>
  </sheetViews>
  <sheetFormatPr defaultColWidth="28" defaultRowHeight="14.4" x14ac:dyDescent="0.3"/>
  <cols>
    <col min="1" max="2" width="18" style="131" customWidth="1"/>
    <col min="3" max="3" width="17" style="131" customWidth="1"/>
    <col min="4" max="4" width="10" style="131" customWidth="1"/>
    <col min="5" max="5" width="20" style="131" customWidth="1"/>
    <col min="6" max="6" width="12" style="131" customWidth="1"/>
    <col min="7" max="7" width="23.88671875" style="131" customWidth="1"/>
    <col min="8" max="9" width="10" style="131" customWidth="1"/>
    <col min="10" max="10" width="13" style="131" customWidth="1"/>
    <col min="11" max="11" width="11" style="131" customWidth="1"/>
    <col min="12" max="12" width="46" customWidth="1"/>
    <col min="13" max="13" width="17" customWidth="1"/>
    <col min="14" max="14" width="11" customWidth="1"/>
    <col min="15" max="15" width="18.44140625" bestFit="1" customWidth="1"/>
    <col min="17" max="16384" width="28" style="131"/>
  </cols>
  <sheetData>
    <row r="1" spans="1:16" ht="102.75" customHeight="1"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27" customHeight="1" x14ac:dyDescent="0.3">
      <c r="A2" s="6">
        <v>220218</v>
      </c>
      <c r="B2" s="6" t="s">
        <v>224</v>
      </c>
      <c r="C2" s="199" t="s">
        <v>369</v>
      </c>
      <c r="D2" s="200"/>
      <c r="E2" s="5" t="s">
        <v>370</v>
      </c>
      <c r="F2" s="5" t="s">
        <v>175</v>
      </c>
      <c r="G2" s="5" t="s">
        <v>371</v>
      </c>
      <c r="H2" s="5" t="s">
        <v>372</v>
      </c>
      <c r="I2" s="5" t="s">
        <v>373</v>
      </c>
      <c r="J2" s="5">
        <v>2013</v>
      </c>
      <c r="K2" s="5">
        <v>1</v>
      </c>
      <c r="L2" s="5"/>
      <c r="M2" s="108"/>
      <c r="N2" s="148">
        <f>SUM(M2)*K2</f>
        <v>0</v>
      </c>
      <c r="O2" s="108"/>
      <c r="P2" s="20">
        <f>SUM(N2:O5)</f>
        <v>0</v>
      </c>
    </row>
    <row r="3" spans="1:16" ht="15" customHeight="1" x14ac:dyDescent="0.3">
      <c r="A3" s="6">
        <v>220218</v>
      </c>
      <c r="B3" s="6" t="s">
        <v>224</v>
      </c>
      <c r="C3" s="199" t="s">
        <v>369</v>
      </c>
      <c r="D3" s="200"/>
      <c r="E3" s="5" t="s">
        <v>370</v>
      </c>
      <c r="F3" s="5" t="s">
        <v>175</v>
      </c>
      <c r="G3" s="5" t="s">
        <v>374</v>
      </c>
      <c r="H3" s="5" t="s">
        <v>375</v>
      </c>
      <c r="I3" s="5" t="s">
        <v>376</v>
      </c>
      <c r="J3" s="5">
        <v>2013</v>
      </c>
      <c r="K3" s="5">
        <v>1</v>
      </c>
      <c r="L3" s="5"/>
      <c r="M3" s="108"/>
      <c r="N3" s="149">
        <f>SUM(M3)*K3</f>
        <v>0</v>
      </c>
      <c r="O3" s="108"/>
      <c r="P3" s="7"/>
    </row>
    <row r="4" spans="1:16" ht="15" customHeight="1" x14ac:dyDescent="0.3">
      <c r="A4" s="6">
        <v>220218</v>
      </c>
      <c r="B4" s="6" t="s">
        <v>224</v>
      </c>
      <c r="C4" s="199" t="s">
        <v>369</v>
      </c>
      <c r="D4" s="200"/>
      <c r="E4" s="5" t="s">
        <v>370</v>
      </c>
      <c r="F4" s="5" t="s">
        <v>175</v>
      </c>
      <c r="G4" s="5" t="s">
        <v>371</v>
      </c>
      <c r="H4" s="5" t="s">
        <v>372</v>
      </c>
      <c r="I4" s="5" t="s">
        <v>373</v>
      </c>
      <c r="J4" s="5">
        <v>2013</v>
      </c>
      <c r="K4" s="5">
        <v>1</v>
      </c>
      <c r="L4" s="5"/>
      <c r="M4" s="108"/>
      <c r="N4" s="148">
        <f>SUM(M4)*K4</f>
        <v>0</v>
      </c>
      <c r="O4" s="108"/>
    </row>
    <row r="5" spans="1:16" ht="15" customHeight="1" x14ac:dyDescent="0.3">
      <c r="A5" s="6">
        <v>220218</v>
      </c>
      <c r="B5" s="6" t="s">
        <v>224</v>
      </c>
      <c r="C5" s="199" t="s">
        <v>369</v>
      </c>
      <c r="D5" s="200"/>
      <c r="E5" s="5" t="s">
        <v>370</v>
      </c>
      <c r="F5" s="5" t="s">
        <v>175</v>
      </c>
      <c r="G5" s="5" t="s">
        <v>377</v>
      </c>
      <c r="H5" s="5" t="s">
        <v>378</v>
      </c>
      <c r="I5" s="5" t="s">
        <v>379</v>
      </c>
      <c r="J5" s="5">
        <v>2013</v>
      </c>
      <c r="K5" s="5">
        <v>3</v>
      </c>
      <c r="L5" s="5"/>
      <c r="M5" s="108"/>
      <c r="N5" s="149">
        <f>SUM(M5)*K5</f>
        <v>0</v>
      </c>
      <c r="O5" s="108"/>
    </row>
  </sheetData>
  <mergeCells count="5">
    <mergeCell ref="C1:D1"/>
    <mergeCell ref="C2:D2"/>
    <mergeCell ref="C3:D3"/>
    <mergeCell ref="C4:D4"/>
    <mergeCell ref="C5:D5"/>
  </mergeCells>
  <conditionalFormatting sqref="O2:O5">
    <cfRule type="cellIs" dxfId="35" priority="1" operator="equal">
      <formula>6</formula>
    </cfRule>
    <cfRule type="cellIs" dxfId="34" priority="2" operator="equal">
      <formula>5</formula>
    </cfRule>
    <cfRule type="cellIs" dxfId="33" priority="3" operator="equal">
      <formula>4</formula>
    </cfRule>
    <cfRule type="cellIs" dxfId="32" priority="4" operator="equal">
      <formula>3</formula>
    </cfRule>
    <cfRule type="cellIs" dxfId="31" priority="5" operator="equal">
      <formula>2</formula>
    </cfRule>
    <cfRule type="cellIs" dxfId="30"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A4E14-1047-4364-A492-745BD8E9616C}">
  <sheetPr>
    <tabColor theme="3" tint="0.499984740745262"/>
  </sheetPr>
  <dimension ref="A1:P8"/>
  <sheetViews>
    <sheetView showGridLines="0" zoomScale="85" zoomScaleNormal="85" workbookViewId="0">
      <selection sqref="A1:XFD1"/>
    </sheetView>
  </sheetViews>
  <sheetFormatPr defaultColWidth="28" defaultRowHeight="14.4" x14ac:dyDescent="0.3"/>
  <cols>
    <col min="1" max="2" width="18" style="131" customWidth="1"/>
    <col min="3" max="3" width="17" style="131" customWidth="1"/>
    <col min="4" max="4" width="10" style="131" customWidth="1"/>
    <col min="5" max="5" width="20" style="131" customWidth="1"/>
    <col min="6" max="6" width="12" style="131" customWidth="1"/>
    <col min="7" max="7" width="23.88671875" style="131" customWidth="1"/>
    <col min="8" max="9" width="10" style="131" customWidth="1"/>
    <col min="10" max="10" width="13" style="131" customWidth="1"/>
    <col min="11" max="11" width="11" style="131" customWidth="1"/>
    <col min="12" max="12" width="46" customWidth="1"/>
    <col min="13" max="13" width="17" customWidth="1"/>
    <col min="14" max="14" width="11" customWidth="1"/>
    <col min="15" max="15" width="18.44140625" bestFit="1" customWidth="1"/>
    <col min="17" max="16384" width="28" style="131"/>
  </cols>
  <sheetData>
    <row r="1" spans="1:16" ht="102.75" customHeight="1"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27" customHeight="1" x14ac:dyDescent="0.3">
      <c r="A2" s="6">
        <v>220050</v>
      </c>
      <c r="B2" s="6" t="s">
        <v>222</v>
      </c>
      <c r="C2" s="199" t="s">
        <v>380</v>
      </c>
      <c r="D2" s="200"/>
      <c r="E2" s="5" t="s">
        <v>381</v>
      </c>
      <c r="F2" s="5" t="s">
        <v>175</v>
      </c>
      <c r="G2" s="5" t="s">
        <v>356</v>
      </c>
      <c r="H2" s="5" t="s">
        <v>382</v>
      </c>
      <c r="I2" s="5" t="s">
        <v>383</v>
      </c>
      <c r="J2" s="5">
        <v>2014</v>
      </c>
      <c r="K2" s="5">
        <v>1</v>
      </c>
      <c r="L2" s="5"/>
      <c r="M2" s="108"/>
      <c r="N2" s="148">
        <f>SUM(M2)*K2</f>
        <v>0</v>
      </c>
      <c r="O2" s="108"/>
      <c r="P2" s="20">
        <f>SUM(N2:O8)</f>
        <v>0</v>
      </c>
    </row>
    <row r="3" spans="1:16" ht="28.8" x14ac:dyDescent="0.3">
      <c r="A3" s="6">
        <v>220050</v>
      </c>
      <c r="B3" s="6" t="s">
        <v>222</v>
      </c>
      <c r="C3" s="199" t="s">
        <v>380</v>
      </c>
      <c r="D3" s="200"/>
      <c r="E3" s="5" t="s">
        <v>381</v>
      </c>
      <c r="F3" s="5" t="s">
        <v>175</v>
      </c>
      <c r="G3" s="5" t="s">
        <v>356</v>
      </c>
      <c r="H3" s="5" t="s">
        <v>382</v>
      </c>
      <c r="I3" s="5" t="s">
        <v>384</v>
      </c>
      <c r="J3" s="5">
        <v>2007</v>
      </c>
      <c r="K3" s="5">
        <v>1</v>
      </c>
      <c r="L3" s="5"/>
      <c r="M3" s="108"/>
      <c r="N3" s="149">
        <f t="shared" ref="N3:N4" si="0">SUM(M3)*K3</f>
        <v>0</v>
      </c>
      <c r="O3" s="108"/>
      <c r="P3" s="7"/>
    </row>
    <row r="4" spans="1:16" ht="28.8" x14ac:dyDescent="0.3">
      <c r="A4" s="6">
        <v>220050</v>
      </c>
      <c r="B4" s="6" t="s">
        <v>222</v>
      </c>
      <c r="C4" s="199" t="s">
        <v>380</v>
      </c>
      <c r="D4" s="200"/>
      <c r="E4" s="5" t="s">
        <v>381</v>
      </c>
      <c r="F4" s="5" t="s">
        <v>175</v>
      </c>
      <c r="G4" s="5" t="s">
        <v>356</v>
      </c>
      <c r="H4" s="5" t="s">
        <v>382</v>
      </c>
      <c r="I4" s="5" t="s">
        <v>385</v>
      </c>
      <c r="J4" s="5">
        <v>2014</v>
      </c>
      <c r="K4" s="5">
        <v>1</v>
      </c>
      <c r="L4" s="5"/>
      <c r="M4" s="108"/>
      <c r="N4" s="148">
        <f t="shared" si="0"/>
        <v>0</v>
      </c>
      <c r="O4" s="108"/>
    </row>
    <row r="5" spans="1:16" ht="28.8" x14ac:dyDescent="0.3">
      <c r="A5" s="6">
        <v>220050</v>
      </c>
      <c r="B5" s="6" t="s">
        <v>222</v>
      </c>
      <c r="C5" s="199" t="s">
        <v>380</v>
      </c>
      <c r="D5" s="200"/>
      <c r="E5" s="5" t="s">
        <v>381</v>
      </c>
      <c r="F5" s="5" t="s">
        <v>175</v>
      </c>
      <c r="G5" s="5" t="s">
        <v>356</v>
      </c>
      <c r="H5" s="5" t="s">
        <v>382</v>
      </c>
      <c r="I5" s="5" t="s">
        <v>386</v>
      </c>
      <c r="J5" s="5">
        <v>2019</v>
      </c>
      <c r="K5" s="5">
        <v>1</v>
      </c>
      <c r="L5" s="5"/>
      <c r="M5" s="108"/>
      <c r="N5" s="149">
        <f t="shared" ref="N5:N8" si="1">SUM(M5)*K5</f>
        <v>0</v>
      </c>
      <c r="O5" s="108"/>
    </row>
    <row r="6" spans="1:16" x14ac:dyDescent="0.3">
      <c r="A6" s="6">
        <v>220050</v>
      </c>
      <c r="B6" s="6" t="s">
        <v>222</v>
      </c>
      <c r="C6" s="199" t="s">
        <v>380</v>
      </c>
      <c r="D6" s="200"/>
      <c r="E6" s="5" t="s">
        <v>381</v>
      </c>
      <c r="F6" s="5" t="s">
        <v>175</v>
      </c>
      <c r="G6" s="5" t="s">
        <v>387</v>
      </c>
      <c r="H6" s="5" t="s">
        <v>382</v>
      </c>
      <c r="I6" s="5" t="s">
        <v>388</v>
      </c>
      <c r="J6" s="5">
        <v>2019</v>
      </c>
      <c r="K6" s="5">
        <v>1</v>
      </c>
      <c r="L6" s="5"/>
      <c r="M6" s="108"/>
      <c r="N6" s="148">
        <f t="shared" si="1"/>
        <v>0</v>
      </c>
      <c r="O6" s="108"/>
    </row>
    <row r="7" spans="1:16" ht="28.8" x14ac:dyDescent="0.3">
      <c r="A7" s="6">
        <v>220050</v>
      </c>
      <c r="B7" s="6" t="s">
        <v>222</v>
      </c>
      <c r="C7" s="199" t="s">
        <v>380</v>
      </c>
      <c r="D7" s="200"/>
      <c r="E7" s="5" t="s">
        <v>381</v>
      </c>
      <c r="F7" s="5" t="s">
        <v>175</v>
      </c>
      <c r="G7" s="5" t="s">
        <v>389</v>
      </c>
      <c r="H7" s="5" t="s">
        <v>390</v>
      </c>
      <c r="I7" s="5" t="s">
        <v>391</v>
      </c>
      <c r="J7" s="5">
        <v>2008</v>
      </c>
      <c r="K7" s="5">
        <v>1</v>
      </c>
      <c r="L7" s="5"/>
      <c r="M7" s="108"/>
      <c r="N7" s="149">
        <f t="shared" si="1"/>
        <v>0</v>
      </c>
      <c r="O7" s="108"/>
    </row>
    <row r="8" spans="1:16" ht="28.8" x14ac:dyDescent="0.3">
      <c r="A8" s="6">
        <v>220050</v>
      </c>
      <c r="B8" s="6" t="s">
        <v>222</v>
      </c>
      <c r="C8" s="199" t="s">
        <v>380</v>
      </c>
      <c r="D8" s="200"/>
      <c r="E8" s="5" t="s">
        <v>381</v>
      </c>
      <c r="F8" s="5" t="s">
        <v>175</v>
      </c>
      <c r="G8" s="5" t="s">
        <v>389</v>
      </c>
      <c r="H8" s="5" t="s">
        <v>390</v>
      </c>
      <c r="I8" s="5" t="s">
        <v>392</v>
      </c>
      <c r="J8" s="5">
        <v>2008</v>
      </c>
      <c r="K8" s="5">
        <v>1</v>
      </c>
      <c r="L8" s="5"/>
      <c r="M8" s="108"/>
      <c r="N8" s="148">
        <f t="shared" si="1"/>
        <v>0</v>
      </c>
      <c r="O8" s="108"/>
    </row>
  </sheetData>
  <mergeCells count="8">
    <mergeCell ref="C7:D7"/>
    <mergeCell ref="C8:D8"/>
    <mergeCell ref="C1:D1"/>
    <mergeCell ref="C2:D2"/>
    <mergeCell ref="C3:D3"/>
    <mergeCell ref="C4:D4"/>
    <mergeCell ref="C5:D5"/>
    <mergeCell ref="C6:D6"/>
  </mergeCells>
  <conditionalFormatting sqref="O2:O8">
    <cfRule type="cellIs" dxfId="29" priority="1" operator="equal">
      <formula>6</formula>
    </cfRule>
    <cfRule type="cellIs" dxfId="28" priority="2" operator="equal">
      <formula>5</formula>
    </cfRule>
    <cfRule type="cellIs" dxfId="27" priority="3" operator="equal">
      <formula>4</formula>
    </cfRule>
    <cfRule type="cellIs" dxfId="26" priority="4" operator="equal">
      <formula>3</formula>
    </cfRule>
    <cfRule type="cellIs" dxfId="25" priority="5" operator="equal">
      <formula>2</formula>
    </cfRule>
    <cfRule type="cellIs" dxfId="24"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E199-0CCF-4814-B807-27BCF68855E0}">
  <sheetPr>
    <tabColor theme="5"/>
  </sheetPr>
  <dimension ref="A1:P2"/>
  <sheetViews>
    <sheetView showGridLines="0" zoomScale="85" zoomScaleNormal="85" workbookViewId="0">
      <selection sqref="A1:XFD1"/>
    </sheetView>
  </sheetViews>
  <sheetFormatPr defaultColWidth="28" defaultRowHeight="14.4" x14ac:dyDescent="0.3"/>
  <cols>
    <col min="1" max="2" width="18" style="131" customWidth="1"/>
    <col min="3" max="3" width="17" style="131" customWidth="1"/>
    <col min="4" max="4" width="10" style="131" customWidth="1"/>
    <col min="5" max="5" width="20" style="131" customWidth="1"/>
    <col min="6" max="6" width="12" style="131" customWidth="1"/>
    <col min="7" max="7" width="23.88671875" style="131" customWidth="1"/>
    <col min="8" max="9" width="10" style="131" customWidth="1"/>
    <col min="10" max="10" width="13" style="131" customWidth="1"/>
    <col min="11" max="11" width="11" style="131" customWidth="1"/>
    <col min="12" max="12" width="46" customWidth="1"/>
    <col min="13" max="13" width="17" customWidth="1"/>
    <col min="14" max="14" width="11" customWidth="1"/>
    <col min="15" max="15" width="18.44140625" bestFit="1" customWidth="1"/>
    <col min="17" max="16384" width="28" style="131"/>
  </cols>
  <sheetData>
    <row r="1" spans="1:16" ht="102.75" customHeight="1"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27" customHeight="1" x14ac:dyDescent="0.3">
      <c r="A2" s="6">
        <v>220070</v>
      </c>
      <c r="B2" s="6" t="s">
        <v>216</v>
      </c>
      <c r="C2" s="5" t="s">
        <v>393</v>
      </c>
      <c r="D2" s="5"/>
      <c r="E2" s="5" t="s">
        <v>366</v>
      </c>
      <c r="F2" s="5" t="s">
        <v>175</v>
      </c>
      <c r="G2" s="5" t="s">
        <v>356</v>
      </c>
      <c r="H2" s="5" t="s">
        <v>382</v>
      </c>
      <c r="I2" s="5" t="s">
        <v>394</v>
      </c>
      <c r="J2" s="5">
        <v>2016</v>
      </c>
      <c r="K2" s="5">
        <v>1</v>
      </c>
      <c r="L2" s="5"/>
      <c r="M2" s="108"/>
      <c r="N2" s="148">
        <f>SUM(M2)*K2</f>
        <v>0</v>
      </c>
      <c r="O2" s="108"/>
      <c r="P2" s="20">
        <f>SUM(N2:O2)</f>
        <v>0</v>
      </c>
    </row>
  </sheetData>
  <mergeCells count="1">
    <mergeCell ref="C1:D1"/>
  </mergeCells>
  <conditionalFormatting sqref="O2">
    <cfRule type="cellIs" dxfId="23" priority="1" operator="equal">
      <formula>6</formula>
    </cfRule>
    <cfRule type="cellIs" dxfId="22" priority="2" operator="equal">
      <formula>5</formula>
    </cfRule>
    <cfRule type="cellIs" dxfId="21" priority="3" operator="equal">
      <formula>4</formula>
    </cfRule>
    <cfRule type="cellIs" dxfId="20" priority="4" operator="equal">
      <formula>3</formula>
    </cfRule>
    <cfRule type="cellIs" dxfId="19" priority="5" operator="equal">
      <formula>2</formula>
    </cfRule>
    <cfRule type="cellIs" dxfId="18"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8430B-918A-46DA-BB62-6F8EAC3525FE}">
  <sheetPr>
    <tabColor rgb="FFFFFF00"/>
  </sheetPr>
  <dimension ref="A1:P4"/>
  <sheetViews>
    <sheetView showGridLines="0" zoomScale="85" zoomScaleNormal="85" workbookViewId="0">
      <selection sqref="A1:XFD1"/>
    </sheetView>
  </sheetViews>
  <sheetFormatPr defaultColWidth="28" defaultRowHeight="14.4" x14ac:dyDescent="0.3"/>
  <cols>
    <col min="1" max="2" width="18" style="131" customWidth="1"/>
    <col min="3" max="3" width="17" style="131" customWidth="1"/>
    <col min="4" max="4" width="10" style="131" customWidth="1"/>
    <col min="5" max="5" width="20" style="131" customWidth="1"/>
    <col min="6" max="6" width="12" style="131" customWidth="1"/>
    <col min="7" max="7" width="23.88671875" style="131" customWidth="1"/>
    <col min="8" max="9" width="10" style="131" customWidth="1"/>
    <col min="10" max="10" width="13" style="131" customWidth="1"/>
    <col min="11" max="11" width="11" style="131" customWidth="1"/>
    <col min="12" max="12" width="46" customWidth="1"/>
    <col min="13" max="13" width="17" customWidth="1"/>
    <col min="14" max="14" width="11" customWidth="1"/>
    <col min="15" max="15" width="18.44140625" bestFit="1" customWidth="1"/>
    <col min="17" max="16384" width="28" style="131"/>
  </cols>
  <sheetData>
    <row r="1" spans="1:16" ht="102.75" customHeight="1"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27" customHeight="1" x14ac:dyDescent="0.3">
      <c r="A2" s="6">
        <v>220074</v>
      </c>
      <c r="B2" s="6" t="s">
        <v>213</v>
      </c>
      <c r="C2" s="203" t="s">
        <v>395</v>
      </c>
      <c r="D2" s="202"/>
      <c r="E2" s="6" t="s">
        <v>396</v>
      </c>
      <c r="F2" s="6" t="s">
        <v>175</v>
      </c>
      <c r="G2" s="6" t="s">
        <v>359</v>
      </c>
      <c r="H2" s="6" t="s">
        <v>397</v>
      </c>
      <c r="I2" s="6" t="s">
        <v>398</v>
      </c>
      <c r="J2" s="6">
        <v>2000</v>
      </c>
      <c r="K2" s="5">
        <v>1</v>
      </c>
      <c r="L2" s="5"/>
      <c r="M2" s="108"/>
      <c r="N2" s="148">
        <f>SUM(M2)*K2</f>
        <v>0</v>
      </c>
      <c r="O2" s="108"/>
      <c r="P2" s="20">
        <f>SUM(N2:O4)</f>
        <v>0</v>
      </c>
    </row>
    <row r="3" spans="1:16" ht="43.2" x14ac:dyDescent="0.3">
      <c r="A3" s="6">
        <v>220074</v>
      </c>
      <c r="B3" s="6" t="s">
        <v>213</v>
      </c>
      <c r="C3" s="203" t="s">
        <v>395</v>
      </c>
      <c r="D3" s="202"/>
      <c r="E3" s="6" t="s">
        <v>396</v>
      </c>
      <c r="F3" s="6" t="s">
        <v>175</v>
      </c>
      <c r="G3" s="6" t="s">
        <v>377</v>
      </c>
      <c r="H3" s="6" t="s">
        <v>399</v>
      </c>
      <c r="I3" s="6" t="s">
        <v>400</v>
      </c>
      <c r="J3" s="6">
        <v>2000</v>
      </c>
      <c r="K3" s="5">
        <v>1</v>
      </c>
      <c r="L3" s="5"/>
      <c r="M3" s="108"/>
      <c r="N3" s="149">
        <f t="shared" ref="N3" si="0">SUM(M3)*K3</f>
        <v>0</v>
      </c>
      <c r="O3" s="108"/>
      <c r="P3" s="7"/>
    </row>
    <row r="4" spans="1:16" x14ac:dyDescent="0.3">
      <c r="A4" s="6">
        <v>220074</v>
      </c>
      <c r="B4" s="6" t="s">
        <v>213</v>
      </c>
      <c r="C4" s="203" t="s">
        <v>395</v>
      </c>
      <c r="D4" s="202"/>
      <c r="E4" s="6" t="s">
        <v>396</v>
      </c>
      <c r="F4" s="6" t="s">
        <v>175</v>
      </c>
      <c r="G4" s="6" t="s">
        <v>359</v>
      </c>
      <c r="H4" s="6" t="s">
        <v>401</v>
      </c>
      <c r="I4" s="6" t="s">
        <v>402</v>
      </c>
      <c r="J4" s="6">
        <v>2000</v>
      </c>
      <c r="K4" s="5">
        <v>1</v>
      </c>
      <c r="L4" s="5"/>
      <c r="M4" s="108"/>
      <c r="N4" s="148">
        <f>SUM(M4)*K4</f>
        <v>0</v>
      </c>
      <c r="O4" s="108"/>
    </row>
  </sheetData>
  <mergeCells count="4">
    <mergeCell ref="C1:D1"/>
    <mergeCell ref="C2:D2"/>
    <mergeCell ref="C3:D3"/>
    <mergeCell ref="C4:D4"/>
  </mergeCells>
  <conditionalFormatting sqref="O2:O4">
    <cfRule type="cellIs" dxfId="17" priority="1" operator="equal">
      <formula>6</formula>
    </cfRule>
    <cfRule type="cellIs" dxfId="16" priority="2" operator="equal">
      <formula>5</formula>
    </cfRule>
    <cfRule type="cellIs" dxfId="15" priority="3" operator="equal">
      <formula>4</formula>
    </cfRule>
    <cfRule type="cellIs" dxfId="14" priority="4" operator="equal">
      <formula>3</formula>
    </cfRule>
    <cfRule type="cellIs" dxfId="13" priority="5" operator="equal">
      <formula>2</formula>
    </cfRule>
    <cfRule type="cellIs" dxfId="12"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1D2B-958E-416A-91A3-693F40CC18C6}">
  <sheetPr>
    <tabColor theme="6" tint="0.59999389629810485"/>
  </sheetPr>
  <dimension ref="A1:P3"/>
  <sheetViews>
    <sheetView showGridLines="0" zoomScale="85" zoomScaleNormal="85" workbookViewId="0">
      <selection sqref="A1:XFD1"/>
    </sheetView>
  </sheetViews>
  <sheetFormatPr defaultColWidth="28" defaultRowHeight="14.4" x14ac:dyDescent="0.3"/>
  <cols>
    <col min="1" max="2" width="18" style="131" customWidth="1"/>
    <col min="3" max="3" width="17" style="131" customWidth="1"/>
    <col min="4" max="4" width="10" style="131" customWidth="1"/>
    <col min="5" max="5" width="20" style="131" customWidth="1"/>
    <col min="6" max="6" width="12" style="131" customWidth="1"/>
    <col min="7" max="7" width="23.88671875" style="131" customWidth="1"/>
    <col min="8" max="9" width="10" style="131" customWidth="1"/>
    <col min="10" max="10" width="13" style="131" customWidth="1"/>
    <col min="11" max="11" width="11" style="131" customWidth="1"/>
    <col min="12" max="12" width="46" customWidth="1"/>
    <col min="13" max="13" width="17" customWidth="1"/>
    <col min="14" max="14" width="11" customWidth="1"/>
    <col min="15" max="15" width="18.44140625" bestFit="1" customWidth="1"/>
    <col min="17" max="16384" width="28" style="131"/>
  </cols>
  <sheetData>
    <row r="1" spans="1:16" ht="102.75" customHeight="1"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27" customHeight="1" x14ac:dyDescent="0.3">
      <c r="A2" s="6">
        <v>220073</v>
      </c>
      <c r="B2" s="6" t="s">
        <v>210</v>
      </c>
      <c r="C2" s="203" t="s">
        <v>403</v>
      </c>
      <c r="D2" s="202"/>
      <c r="E2" s="6" t="s">
        <v>404</v>
      </c>
      <c r="F2" s="6" t="s">
        <v>175</v>
      </c>
      <c r="G2" s="5" t="s">
        <v>356</v>
      </c>
      <c r="H2" s="5" t="s">
        <v>367</v>
      </c>
      <c r="I2" s="5" t="s">
        <v>405</v>
      </c>
      <c r="J2" s="5">
        <v>2013</v>
      </c>
      <c r="K2" s="5">
        <v>1</v>
      </c>
      <c r="L2" s="5"/>
      <c r="M2" s="108"/>
      <c r="N2" s="148">
        <f>SUM(M2)*K2</f>
        <v>0</v>
      </c>
      <c r="O2" s="108"/>
      <c r="P2" s="20">
        <f>SUM(N2:O3)</f>
        <v>0</v>
      </c>
    </row>
    <row r="3" spans="1:16" ht="28.8" x14ac:dyDescent="0.3">
      <c r="A3" s="6">
        <v>220073</v>
      </c>
      <c r="B3" s="6" t="s">
        <v>210</v>
      </c>
      <c r="C3" s="203" t="s">
        <v>403</v>
      </c>
      <c r="D3" s="202"/>
      <c r="E3" s="6" t="s">
        <v>404</v>
      </c>
      <c r="F3" s="6" t="s">
        <v>175</v>
      </c>
      <c r="G3" s="5" t="s">
        <v>406</v>
      </c>
      <c r="H3" s="5" t="s">
        <v>390</v>
      </c>
      <c r="I3" s="5"/>
      <c r="J3" s="5"/>
      <c r="K3" s="5">
        <v>1</v>
      </c>
      <c r="L3" s="5"/>
      <c r="M3" s="108"/>
      <c r="N3" s="149">
        <f t="shared" ref="N3" si="0">SUM(M3)*K3</f>
        <v>0</v>
      </c>
      <c r="O3" s="108"/>
      <c r="P3" s="7"/>
    </row>
  </sheetData>
  <mergeCells count="3">
    <mergeCell ref="C1:D1"/>
    <mergeCell ref="C2:D2"/>
    <mergeCell ref="C3:D3"/>
  </mergeCells>
  <conditionalFormatting sqref="O2:O3">
    <cfRule type="cellIs" dxfId="11" priority="1" operator="equal">
      <formula>6</formula>
    </cfRule>
    <cfRule type="cellIs" dxfId="10" priority="2" operator="equal">
      <formula>5</formula>
    </cfRule>
    <cfRule type="cellIs" dxfId="9" priority="3" operator="equal">
      <formula>4</formula>
    </cfRule>
    <cfRule type="cellIs" dxfId="8" priority="4" operator="equal">
      <formula>3</formula>
    </cfRule>
    <cfRule type="cellIs" dxfId="7" priority="5" operator="equal">
      <formula>2</formula>
    </cfRule>
    <cfRule type="cellIs" dxfId="6"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7293-E1AF-4747-B751-E85861A73100}">
  <sheetPr>
    <tabColor rgb="FF7030A0"/>
  </sheetPr>
  <dimension ref="A1:P35"/>
  <sheetViews>
    <sheetView showGridLines="0" topLeftCell="B1" workbookViewId="0">
      <selection activeCell="B1" sqref="A1:XFD1"/>
    </sheetView>
  </sheetViews>
  <sheetFormatPr defaultRowHeight="14.4" x14ac:dyDescent="0.3"/>
  <cols>
    <col min="1" max="1" width="18.6640625" bestFit="1" customWidth="1"/>
    <col min="2" max="2" width="18" customWidth="1"/>
    <col min="3" max="3" width="11" customWidth="1"/>
    <col min="4" max="5" width="10" customWidth="1"/>
    <col min="6" max="6" width="12" customWidth="1"/>
    <col min="7" max="7" width="41" customWidth="1"/>
    <col min="8" max="8" width="30" customWidth="1"/>
    <col min="9" max="9" width="23" customWidth="1"/>
    <col min="10" max="10" width="13" customWidth="1"/>
    <col min="11" max="12" width="11" customWidth="1"/>
    <col min="13" max="13" width="17" customWidth="1"/>
    <col min="14" max="14" width="11" customWidth="1"/>
    <col min="15" max="15" width="18.44140625" bestFit="1" customWidth="1"/>
    <col min="16" max="16" width="28"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407</v>
      </c>
      <c r="M1" s="3" t="s">
        <v>739</v>
      </c>
      <c r="N1" s="3" t="s">
        <v>351</v>
      </c>
      <c r="O1" s="3" t="s">
        <v>352</v>
      </c>
      <c r="P1" s="3" t="s">
        <v>353</v>
      </c>
    </row>
    <row r="2" spans="1:16" ht="30.75" customHeight="1" x14ac:dyDescent="0.3">
      <c r="A2" s="11">
        <v>220065</v>
      </c>
      <c r="B2" s="11" t="s">
        <v>15</v>
      </c>
      <c r="C2" s="205" t="s">
        <v>408</v>
      </c>
      <c r="D2" s="202"/>
      <c r="E2" s="5"/>
      <c r="F2" s="5" t="s">
        <v>175</v>
      </c>
      <c r="G2" s="5" t="s">
        <v>409</v>
      </c>
      <c r="H2" s="5" t="s">
        <v>410</v>
      </c>
      <c r="I2" s="5" t="s">
        <v>411</v>
      </c>
      <c r="J2" s="8" t="s">
        <v>412</v>
      </c>
      <c r="K2" s="10">
        <v>13</v>
      </c>
      <c r="L2" s="10">
        <v>3</v>
      </c>
      <c r="M2" s="108"/>
      <c r="N2" s="148">
        <f>SUM(M2)*K2</f>
        <v>0</v>
      </c>
      <c r="O2" s="108"/>
      <c r="P2" s="20">
        <f>SUM(N2:O34)</f>
        <v>0</v>
      </c>
    </row>
    <row r="3" spans="1:16" ht="30.75" customHeight="1" x14ac:dyDescent="0.3">
      <c r="A3" s="13">
        <v>220065</v>
      </c>
      <c r="B3" s="13" t="s">
        <v>15</v>
      </c>
      <c r="C3" s="204" t="s">
        <v>408</v>
      </c>
      <c r="D3" s="202"/>
      <c r="E3" s="7"/>
      <c r="F3" s="7" t="s">
        <v>175</v>
      </c>
      <c r="G3" s="7" t="s">
        <v>406</v>
      </c>
      <c r="H3" s="7" t="s">
        <v>413</v>
      </c>
      <c r="I3" s="7" t="s">
        <v>414</v>
      </c>
      <c r="J3" s="12">
        <v>2011</v>
      </c>
      <c r="K3" s="12">
        <v>1</v>
      </c>
      <c r="L3" s="12">
        <v>3</v>
      </c>
      <c r="M3" s="108"/>
      <c r="N3" s="149">
        <f t="shared" ref="N3:N19" si="0">SUM(M3)*K3</f>
        <v>0</v>
      </c>
      <c r="O3" s="108"/>
      <c r="P3" s="7"/>
    </row>
    <row r="4" spans="1:16" ht="15.75" customHeight="1" x14ac:dyDescent="0.3">
      <c r="A4" s="11">
        <v>220065</v>
      </c>
      <c r="B4" s="11" t="s">
        <v>15</v>
      </c>
      <c r="C4" s="205" t="s">
        <v>408</v>
      </c>
      <c r="D4" s="202"/>
      <c r="E4" s="5"/>
      <c r="F4" s="5" t="s">
        <v>175</v>
      </c>
      <c r="G4" s="5" t="s">
        <v>415</v>
      </c>
      <c r="H4" s="5" t="s">
        <v>416</v>
      </c>
      <c r="I4" s="5" t="s">
        <v>417</v>
      </c>
      <c r="J4" s="10">
        <v>2010</v>
      </c>
      <c r="K4" s="10">
        <v>1</v>
      </c>
      <c r="L4" s="10">
        <v>4</v>
      </c>
      <c r="M4" s="108"/>
      <c r="N4" s="148">
        <f t="shared" si="0"/>
        <v>0</v>
      </c>
      <c r="O4" s="108"/>
      <c r="P4" s="5"/>
    </row>
    <row r="5" spans="1:16" ht="15.75" customHeight="1" x14ac:dyDescent="0.3">
      <c r="A5" s="13">
        <v>220065</v>
      </c>
      <c r="B5" s="13" t="s">
        <v>15</v>
      </c>
      <c r="C5" s="204" t="s">
        <v>408</v>
      </c>
      <c r="D5" s="202"/>
      <c r="E5" s="7"/>
      <c r="F5" s="7" t="s">
        <v>175</v>
      </c>
      <c r="G5" s="7" t="s">
        <v>418</v>
      </c>
      <c r="H5" s="7" t="s">
        <v>419</v>
      </c>
      <c r="I5" s="7" t="s">
        <v>420</v>
      </c>
      <c r="J5" s="12">
        <v>2010</v>
      </c>
      <c r="K5" s="12">
        <v>1</v>
      </c>
      <c r="L5" s="12">
        <v>4</v>
      </c>
      <c r="M5" s="108"/>
      <c r="N5" s="149">
        <f t="shared" si="0"/>
        <v>0</v>
      </c>
      <c r="O5" s="108"/>
      <c r="P5" s="7"/>
    </row>
    <row r="6" spans="1:16" ht="30.75" customHeight="1" x14ac:dyDescent="0.3">
      <c r="A6" s="11">
        <v>220065</v>
      </c>
      <c r="B6" s="11" t="s">
        <v>15</v>
      </c>
      <c r="C6" s="205" t="s">
        <v>408</v>
      </c>
      <c r="D6" s="202"/>
      <c r="E6" s="5"/>
      <c r="F6" s="5" t="s">
        <v>175</v>
      </c>
      <c r="G6" s="5" t="s">
        <v>421</v>
      </c>
      <c r="H6" s="5" t="s">
        <v>422</v>
      </c>
      <c r="I6" s="5" t="s">
        <v>423</v>
      </c>
      <c r="J6" s="10">
        <v>2016</v>
      </c>
      <c r="K6" s="10">
        <v>1</v>
      </c>
      <c r="L6" s="10">
        <v>3</v>
      </c>
      <c r="M6" s="108"/>
      <c r="N6" s="148">
        <f t="shared" si="0"/>
        <v>0</v>
      </c>
      <c r="O6" s="108"/>
      <c r="P6" s="5"/>
    </row>
    <row r="7" spans="1:16" ht="45.75" customHeight="1" x14ac:dyDescent="0.3">
      <c r="A7" s="13">
        <v>220065</v>
      </c>
      <c r="B7" s="13" t="s">
        <v>15</v>
      </c>
      <c r="C7" s="204" t="s">
        <v>408</v>
      </c>
      <c r="D7" s="202"/>
      <c r="E7" s="7"/>
      <c r="F7" s="7" t="s">
        <v>175</v>
      </c>
      <c r="G7" s="7" t="s">
        <v>424</v>
      </c>
      <c r="H7" s="7" t="s">
        <v>425</v>
      </c>
      <c r="I7" s="7" t="s">
        <v>426</v>
      </c>
      <c r="J7" s="9"/>
      <c r="K7" s="12">
        <v>3</v>
      </c>
      <c r="L7" s="12">
        <v>3</v>
      </c>
      <c r="M7" s="108"/>
      <c r="N7" s="149">
        <f t="shared" si="0"/>
        <v>0</v>
      </c>
      <c r="O7" s="108"/>
      <c r="P7" s="7"/>
    </row>
    <row r="8" spans="1:16" ht="30.75" customHeight="1" x14ac:dyDescent="0.3">
      <c r="A8" s="11">
        <v>220065</v>
      </c>
      <c r="B8" s="11" t="s">
        <v>15</v>
      </c>
      <c r="C8" s="205" t="s">
        <v>408</v>
      </c>
      <c r="D8" s="202"/>
      <c r="E8" s="5"/>
      <c r="F8" s="5" t="s">
        <v>175</v>
      </c>
      <c r="G8" s="5" t="s">
        <v>427</v>
      </c>
      <c r="H8" s="5" t="s">
        <v>428</v>
      </c>
      <c r="I8" s="5"/>
      <c r="J8" s="8"/>
      <c r="K8" s="10">
        <v>5</v>
      </c>
      <c r="L8" s="10">
        <v>3</v>
      </c>
      <c r="M8" s="108"/>
      <c r="N8" s="148">
        <f t="shared" si="0"/>
        <v>0</v>
      </c>
      <c r="O8" s="108"/>
      <c r="P8" s="5"/>
    </row>
    <row r="9" spans="1:16" ht="45.75" customHeight="1" x14ac:dyDescent="0.3">
      <c r="A9" s="13">
        <v>220065</v>
      </c>
      <c r="B9" s="13" t="s">
        <v>15</v>
      </c>
      <c r="C9" s="204" t="s">
        <v>408</v>
      </c>
      <c r="D9" s="202"/>
      <c r="E9" s="7"/>
      <c r="F9" s="7" t="s">
        <v>175</v>
      </c>
      <c r="G9" s="7" t="s">
        <v>429</v>
      </c>
      <c r="H9" s="7" t="s">
        <v>430</v>
      </c>
      <c r="I9" s="7" t="s">
        <v>431</v>
      </c>
      <c r="J9" s="12">
        <v>1995</v>
      </c>
      <c r="K9" s="12">
        <v>4</v>
      </c>
      <c r="L9" s="12">
        <v>4</v>
      </c>
      <c r="M9" s="108"/>
      <c r="N9" s="149">
        <f t="shared" si="0"/>
        <v>0</v>
      </c>
      <c r="O9" s="108"/>
      <c r="P9" s="7"/>
    </row>
    <row r="10" spans="1:16" ht="27.9" customHeight="1" x14ac:dyDescent="0.3">
      <c r="A10" s="11">
        <v>220065</v>
      </c>
      <c r="B10" s="11" t="s">
        <v>15</v>
      </c>
      <c r="C10" s="205" t="s">
        <v>408</v>
      </c>
      <c r="D10" s="202"/>
      <c r="E10" s="5"/>
      <c r="F10" s="5" t="s">
        <v>175</v>
      </c>
      <c r="G10" s="5" t="s">
        <v>432</v>
      </c>
      <c r="H10" s="5" t="s">
        <v>428</v>
      </c>
      <c r="I10" s="5" t="s">
        <v>433</v>
      </c>
      <c r="J10" s="8"/>
      <c r="K10" s="10">
        <v>1</v>
      </c>
      <c r="L10" s="10">
        <v>3</v>
      </c>
      <c r="M10" s="108"/>
      <c r="N10" s="148">
        <f t="shared" si="0"/>
        <v>0</v>
      </c>
      <c r="O10" s="108"/>
      <c r="P10" s="5"/>
    </row>
    <row r="11" spans="1:16" ht="15.75" customHeight="1" x14ac:dyDescent="0.3">
      <c r="A11" s="13">
        <v>220065</v>
      </c>
      <c r="B11" s="13" t="s">
        <v>15</v>
      </c>
      <c r="C11" s="204" t="s">
        <v>408</v>
      </c>
      <c r="D11" s="202"/>
      <c r="E11" s="7"/>
      <c r="F11" s="7" t="s">
        <v>175</v>
      </c>
      <c r="G11" s="7" t="s">
        <v>434</v>
      </c>
      <c r="H11" s="7" t="s">
        <v>435</v>
      </c>
      <c r="I11" s="7" t="s">
        <v>436</v>
      </c>
      <c r="J11" s="12">
        <v>2003</v>
      </c>
      <c r="K11" s="12">
        <v>1</v>
      </c>
      <c r="L11" s="12">
        <v>3</v>
      </c>
      <c r="M11" s="108"/>
      <c r="N11" s="149">
        <f t="shared" si="0"/>
        <v>0</v>
      </c>
      <c r="O11" s="108"/>
      <c r="P11" s="7"/>
    </row>
    <row r="12" spans="1:16" ht="30.75" customHeight="1" x14ac:dyDescent="0.3">
      <c r="A12" s="11">
        <v>220065</v>
      </c>
      <c r="B12" s="11" t="s">
        <v>15</v>
      </c>
      <c r="C12" s="205" t="s">
        <v>408</v>
      </c>
      <c r="D12" s="202"/>
      <c r="E12" s="5"/>
      <c r="F12" s="5" t="s">
        <v>175</v>
      </c>
      <c r="G12" s="5" t="s">
        <v>437</v>
      </c>
      <c r="H12" s="5" t="s">
        <v>438</v>
      </c>
      <c r="I12" s="5" t="s">
        <v>438</v>
      </c>
      <c r="J12" s="8" t="s">
        <v>438</v>
      </c>
      <c r="K12" s="10">
        <v>1</v>
      </c>
      <c r="L12" s="10" t="s">
        <v>438</v>
      </c>
      <c r="M12" s="108"/>
      <c r="N12" s="148">
        <f t="shared" si="0"/>
        <v>0</v>
      </c>
      <c r="O12" s="108"/>
      <c r="P12" s="5"/>
    </row>
    <row r="13" spans="1:16" ht="15.75" customHeight="1" x14ac:dyDescent="0.3">
      <c r="A13" s="13">
        <v>220065</v>
      </c>
      <c r="B13" s="13" t="s">
        <v>15</v>
      </c>
      <c r="C13" s="204" t="s">
        <v>408</v>
      </c>
      <c r="D13" s="202"/>
      <c r="E13" s="7"/>
      <c r="F13" s="7" t="s">
        <v>175</v>
      </c>
      <c r="G13" s="7" t="s">
        <v>439</v>
      </c>
      <c r="H13" s="7" t="s">
        <v>440</v>
      </c>
      <c r="I13" s="7" t="s">
        <v>441</v>
      </c>
      <c r="J13" s="12">
        <v>2014</v>
      </c>
      <c r="K13" s="12">
        <v>1</v>
      </c>
      <c r="L13" s="12">
        <v>4</v>
      </c>
      <c r="M13" s="108"/>
      <c r="N13" s="149">
        <f t="shared" si="0"/>
        <v>0</v>
      </c>
      <c r="O13" s="108"/>
      <c r="P13" s="7"/>
    </row>
    <row r="14" spans="1:16" ht="15.75" customHeight="1" x14ac:dyDescent="0.3">
      <c r="A14" s="11">
        <v>220065</v>
      </c>
      <c r="B14" s="11" t="s">
        <v>15</v>
      </c>
      <c r="C14" s="205" t="s">
        <v>408</v>
      </c>
      <c r="D14" s="202"/>
      <c r="E14" s="5"/>
      <c r="F14" s="5" t="s">
        <v>175</v>
      </c>
      <c r="G14" s="5" t="s">
        <v>442</v>
      </c>
      <c r="H14" s="5" t="s">
        <v>440</v>
      </c>
      <c r="I14" s="5" t="s">
        <v>441</v>
      </c>
      <c r="J14" s="10">
        <v>2014</v>
      </c>
      <c r="K14" s="10">
        <v>1</v>
      </c>
      <c r="L14" s="10">
        <v>4</v>
      </c>
      <c r="M14" s="108"/>
      <c r="N14" s="148">
        <f t="shared" si="0"/>
        <v>0</v>
      </c>
      <c r="O14" s="108"/>
      <c r="P14" s="5"/>
    </row>
    <row r="15" spans="1:16" ht="15.75" customHeight="1" x14ac:dyDescent="0.3">
      <c r="A15" s="13">
        <v>220065</v>
      </c>
      <c r="B15" s="13" t="s">
        <v>15</v>
      </c>
      <c r="C15" s="204" t="s">
        <v>408</v>
      </c>
      <c r="D15" s="202"/>
      <c r="E15" s="7"/>
      <c r="F15" s="7" t="s">
        <v>175</v>
      </c>
      <c r="G15" s="7" t="s">
        <v>418</v>
      </c>
      <c r="H15" s="7" t="s">
        <v>419</v>
      </c>
      <c r="I15" s="7" t="s">
        <v>420</v>
      </c>
      <c r="J15" s="12">
        <v>2010</v>
      </c>
      <c r="K15" s="12">
        <v>1</v>
      </c>
      <c r="L15" s="12">
        <v>3</v>
      </c>
      <c r="M15" s="108"/>
      <c r="N15" s="149">
        <f t="shared" si="0"/>
        <v>0</v>
      </c>
      <c r="O15" s="108"/>
      <c r="P15" s="7"/>
    </row>
    <row r="16" spans="1:16" ht="30.75" customHeight="1" x14ac:dyDescent="0.3">
      <c r="A16" s="11">
        <v>220065</v>
      </c>
      <c r="B16" s="11" t="s">
        <v>15</v>
      </c>
      <c r="C16" s="205" t="s">
        <v>408</v>
      </c>
      <c r="D16" s="202"/>
      <c r="E16" s="5"/>
      <c r="F16" s="5" t="s">
        <v>175</v>
      </c>
      <c r="G16" s="5" t="s">
        <v>443</v>
      </c>
      <c r="H16" s="5" t="s">
        <v>444</v>
      </c>
      <c r="I16" s="5" t="s">
        <v>445</v>
      </c>
      <c r="J16" s="10">
        <v>2007</v>
      </c>
      <c r="K16" s="10">
        <v>2</v>
      </c>
      <c r="L16" s="10">
        <v>3</v>
      </c>
      <c r="M16" s="108"/>
      <c r="N16" s="148">
        <f t="shared" si="0"/>
        <v>0</v>
      </c>
      <c r="O16" s="108"/>
      <c r="P16" s="5"/>
    </row>
    <row r="17" spans="1:16" ht="30.75" customHeight="1" x14ac:dyDescent="0.3">
      <c r="A17" s="13">
        <v>220065</v>
      </c>
      <c r="B17" s="13" t="s">
        <v>15</v>
      </c>
      <c r="C17" s="204" t="s">
        <v>408</v>
      </c>
      <c r="D17" s="202"/>
      <c r="E17" s="7"/>
      <c r="F17" s="7" t="s">
        <v>175</v>
      </c>
      <c r="G17" s="7" t="s">
        <v>446</v>
      </c>
      <c r="H17" s="7"/>
      <c r="I17" s="7" t="s">
        <v>447</v>
      </c>
      <c r="J17" s="12">
        <v>1995</v>
      </c>
      <c r="K17" s="12">
        <v>1</v>
      </c>
      <c r="L17" s="12">
        <v>3</v>
      </c>
      <c r="M17" s="108"/>
      <c r="N17" s="149">
        <f t="shared" si="0"/>
        <v>0</v>
      </c>
      <c r="O17" s="108"/>
      <c r="P17" s="7"/>
    </row>
    <row r="18" spans="1:16" ht="15.75" customHeight="1" x14ac:dyDescent="0.3">
      <c r="A18" s="11">
        <v>220065</v>
      </c>
      <c r="B18" s="11" t="s">
        <v>15</v>
      </c>
      <c r="C18" s="205" t="s">
        <v>408</v>
      </c>
      <c r="D18" s="202"/>
      <c r="E18" s="5"/>
      <c r="F18" s="5" t="s">
        <v>175</v>
      </c>
      <c r="G18" s="5" t="s">
        <v>448</v>
      </c>
      <c r="H18" s="5" t="s">
        <v>449</v>
      </c>
      <c r="I18" s="5" t="s">
        <v>450</v>
      </c>
      <c r="J18" s="10">
        <v>2017</v>
      </c>
      <c r="K18" s="10">
        <v>1</v>
      </c>
      <c r="L18" s="10">
        <v>3</v>
      </c>
      <c r="M18" s="108"/>
      <c r="N18" s="148">
        <f t="shared" si="0"/>
        <v>0</v>
      </c>
      <c r="O18" s="108"/>
      <c r="P18" s="5"/>
    </row>
    <row r="19" spans="1:16" ht="15.75" customHeight="1" x14ac:dyDescent="0.3">
      <c r="A19" s="13">
        <v>220065</v>
      </c>
      <c r="B19" s="13" t="s">
        <v>15</v>
      </c>
      <c r="C19" s="204" t="s">
        <v>408</v>
      </c>
      <c r="D19" s="202"/>
      <c r="E19" s="7"/>
      <c r="F19" s="7" t="s">
        <v>175</v>
      </c>
      <c r="G19" s="7" t="s">
        <v>448</v>
      </c>
      <c r="H19" s="7" t="s">
        <v>449</v>
      </c>
      <c r="I19" s="7" t="s">
        <v>451</v>
      </c>
      <c r="J19" s="12">
        <v>2009</v>
      </c>
      <c r="K19" s="12">
        <v>1</v>
      </c>
      <c r="L19" s="12">
        <v>3</v>
      </c>
      <c r="M19" s="108"/>
      <c r="N19" s="149">
        <f t="shared" si="0"/>
        <v>0</v>
      </c>
      <c r="O19" s="108"/>
      <c r="P19" s="7"/>
    </row>
    <row r="20" spans="1:16" ht="15.75" customHeight="1" x14ac:dyDescent="0.3">
      <c r="A20" s="11">
        <v>220065</v>
      </c>
      <c r="B20" s="11" t="s">
        <v>15</v>
      </c>
      <c r="C20" s="205" t="s">
        <v>408</v>
      </c>
      <c r="D20" s="202"/>
      <c r="E20" s="5"/>
      <c r="F20" s="5" t="s">
        <v>175</v>
      </c>
      <c r="G20" s="5" t="s">
        <v>448</v>
      </c>
      <c r="H20" s="5" t="s">
        <v>452</v>
      </c>
      <c r="I20" s="5" t="s">
        <v>453</v>
      </c>
      <c r="J20" s="10">
        <v>2010</v>
      </c>
      <c r="K20" s="10">
        <v>1</v>
      </c>
      <c r="L20" s="10">
        <v>3</v>
      </c>
      <c r="M20" s="108"/>
      <c r="N20" s="148">
        <f>SUM(M20)*K20</f>
        <v>0</v>
      </c>
      <c r="O20" s="108"/>
      <c r="P20" s="5"/>
    </row>
    <row r="21" spans="1:16" ht="15.75" customHeight="1" x14ac:dyDescent="0.3">
      <c r="A21" s="13">
        <v>220065</v>
      </c>
      <c r="B21" s="13" t="s">
        <v>15</v>
      </c>
      <c r="C21" s="204" t="s">
        <v>408</v>
      </c>
      <c r="D21" s="202"/>
      <c r="E21" s="7"/>
      <c r="F21" s="7" t="s">
        <v>175</v>
      </c>
      <c r="G21" s="7" t="s">
        <v>454</v>
      </c>
      <c r="H21" s="7" t="s">
        <v>452</v>
      </c>
      <c r="I21" s="7" t="s">
        <v>455</v>
      </c>
      <c r="J21" s="12">
        <v>2000</v>
      </c>
      <c r="K21" s="12">
        <v>1</v>
      </c>
      <c r="L21" s="12">
        <v>3</v>
      </c>
      <c r="M21" s="108"/>
      <c r="N21" s="149">
        <f t="shared" ref="N21:N34" si="1">SUM(M21)*K21</f>
        <v>0</v>
      </c>
      <c r="O21" s="108"/>
      <c r="P21" s="7"/>
    </row>
    <row r="22" spans="1:16" ht="15.75" customHeight="1" x14ac:dyDescent="0.3">
      <c r="A22" s="11">
        <v>220065</v>
      </c>
      <c r="B22" s="11" t="s">
        <v>15</v>
      </c>
      <c r="C22" s="205" t="s">
        <v>408</v>
      </c>
      <c r="D22" s="202"/>
      <c r="E22" s="5"/>
      <c r="F22" s="5" t="s">
        <v>175</v>
      </c>
      <c r="G22" s="5" t="s">
        <v>359</v>
      </c>
      <c r="H22" s="5" t="s">
        <v>456</v>
      </c>
      <c r="I22" s="5" t="s">
        <v>457</v>
      </c>
      <c r="J22" s="8"/>
      <c r="K22" s="10">
        <v>1</v>
      </c>
      <c r="L22" s="10">
        <v>2</v>
      </c>
      <c r="M22" s="108"/>
      <c r="N22" s="148">
        <f t="shared" si="1"/>
        <v>0</v>
      </c>
      <c r="O22" s="108"/>
      <c r="P22" s="5"/>
    </row>
    <row r="23" spans="1:16" ht="30.75" customHeight="1" x14ac:dyDescent="0.3">
      <c r="A23" s="13">
        <v>220065</v>
      </c>
      <c r="B23" s="13" t="s">
        <v>15</v>
      </c>
      <c r="C23" s="204" t="s">
        <v>408</v>
      </c>
      <c r="D23" s="202"/>
      <c r="E23" s="7"/>
      <c r="F23" s="7" t="s">
        <v>175</v>
      </c>
      <c r="G23" s="7" t="s">
        <v>359</v>
      </c>
      <c r="H23" s="7" t="s">
        <v>458</v>
      </c>
      <c r="I23" s="7" t="s">
        <v>196</v>
      </c>
      <c r="J23" s="9"/>
      <c r="K23" s="12">
        <v>1</v>
      </c>
      <c r="L23" s="12">
        <v>3</v>
      </c>
      <c r="M23" s="108"/>
      <c r="N23" s="149">
        <f t="shared" si="1"/>
        <v>0</v>
      </c>
      <c r="O23" s="108"/>
      <c r="P23" s="7"/>
    </row>
    <row r="24" spans="1:16" ht="15.75" customHeight="1" x14ac:dyDescent="0.3">
      <c r="A24" s="11">
        <v>220065</v>
      </c>
      <c r="B24" s="11" t="s">
        <v>15</v>
      </c>
      <c r="C24" s="205" t="s">
        <v>408</v>
      </c>
      <c r="D24" s="202"/>
      <c r="E24" s="5"/>
      <c r="F24" s="5" t="s">
        <v>175</v>
      </c>
      <c r="G24" s="5" t="s">
        <v>459</v>
      </c>
      <c r="H24" s="5" t="s">
        <v>460</v>
      </c>
      <c r="I24" s="5" t="s">
        <v>196</v>
      </c>
      <c r="J24" s="8" t="s">
        <v>196</v>
      </c>
      <c r="K24" s="10">
        <v>1</v>
      </c>
      <c r="L24" s="10">
        <v>4</v>
      </c>
      <c r="M24" s="108"/>
      <c r="N24" s="148">
        <f t="shared" si="1"/>
        <v>0</v>
      </c>
      <c r="O24" s="108"/>
      <c r="P24" s="5"/>
    </row>
    <row r="25" spans="1:16" ht="30.75" customHeight="1" x14ac:dyDescent="0.3">
      <c r="A25" s="13">
        <v>220065</v>
      </c>
      <c r="B25" s="13" t="s">
        <v>15</v>
      </c>
      <c r="C25" s="204" t="s">
        <v>408</v>
      </c>
      <c r="D25" s="202"/>
      <c r="E25" s="7"/>
      <c r="F25" s="7" t="s">
        <v>175</v>
      </c>
      <c r="G25" s="7" t="s">
        <v>446</v>
      </c>
      <c r="H25" s="7"/>
      <c r="I25" s="7" t="s">
        <v>447</v>
      </c>
      <c r="J25" s="12">
        <v>1995</v>
      </c>
      <c r="K25" s="12">
        <v>1</v>
      </c>
      <c r="L25" s="12">
        <v>4</v>
      </c>
      <c r="M25" s="108"/>
      <c r="N25" s="149">
        <f t="shared" si="1"/>
        <v>0</v>
      </c>
      <c r="O25" s="108"/>
      <c r="P25" s="7"/>
    </row>
    <row r="26" spans="1:16" ht="30.75" customHeight="1" x14ac:dyDescent="0.3">
      <c r="A26" s="11">
        <v>220065</v>
      </c>
      <c r="B26" s="11" t="s">
        <v>15</v>
      </c>
      <c r="C26" s="205" t="s">
        <v>408</v>
      </c>
      <c r="D26" s="202"/>
      <c r="E26" s="5"/>
      <c r="F26" s="5" t="s">
        <v>175</v>
      </c>
      <c r="G26" s="5" t="s">
        <v>461</v>
      </c>
      <c r="H26" s="5" t="s">
        <v>462</v>
      </c>
      <c r="I26" s="5" t="s">
        <v>463</v>
      </c>
      <c r="J26" s="10">
        <v>2011</v>
      </c>
      <c r="K26" s="10">
        <v>1</v>
      </c>
      <c r="L26" s="10">
        <v>3</v>
      </c>
      <c r="M26" s="108"/>
      <c r="N26" s="148">
        <f t="shared" si="1"/>
        <v>0</v>
      </c>
      <c r="O26" s="108"/>
      <c r="P26" s="5"/>
    </row>
    <row r="27" spans="1:16" ht="30.75" customHeight="1" x14ac:dyDescent="0.3">
      <c r="A27" s="13">
        <v>220065</v>
      </c>
      <c r="B27" s="13" t="s">
        <v>15</v>
      </c>
      <c r="C27" s="204" t="s">
        <v>408</v>
      </c>
      <c r="D27" s="202"/>
      <c r="E27" s="7"/>
      <c r="F27" s="7" t="s">
        <v>175</v>
      </c>
      <c r="G27" s="7" t="s">
        <v>461</v>
      </c>
      <c r="H27" s="7" t="s">
        <v>449</v>
      </c>
      <c r="I27" s="7"/>
      <c r="J27" s="12">
        <v>1995</v>
      </c>
      <c r="K27" s="12">
        <v>1</v>
      </c>
      <c r="L27" s="12">
        <v>3</v>
      </c>
      <c r="M27" s="108"/>
      <c r="N27" s="149">
        <f t="shared" si="1"/>
        <v>0</v>
      </c>
      <c r="O27" s="108"/>
      <c r="P27" s="7"/>
    </row>
    <row r="28" spans="1:16" ht="30.75" customHeight="1" x14ac:dyDescent="0.3">
      <c r="A28" s="11">
        <v>220065</v>
      </c>
      <c r="B28" s="11" t="s">
        <v>15</v>
      </c>
      <c r="C28" s="205" t="s">
        <v>408</v>
      </c>
      <c r="D28" s="202"/>
      <c r="E28" s="5"/>
      <c r="F28" s="5" t="s">
        <v>175</v>
      </c>
      <c r="G28" s="5" t="s">
        <v>461</v>
      </c>
      <c r="H28" s="5" t="s">
        <v>449</v>
      </c>
      <c r="I28" s="5" t="s">
        <v>464</v>
      </c>
      <c r="J28" s="10">
        <v>1995</v>
      </c>
      <c r="K28" s="10">
        <v>1</v>
      </c>
      <c r="L28" s="10">
        <v>3</v>
      </c>
      <c r="M28" s="108"/>
      <c r="N28" s="148">
        <f t="shared" si="1"/>
        <v>0</v>
      </c>
      <c r="O28" s="108"/>
      <c r="P28" s="5"/>
    </row>
    <row r="29" spans="1:16" ht="30.75" customHeight="1" x14ac:dyDescent="0.3">
      <c r="A29" s="13">
        <v>220065</v>
      </c>
      <c r="B29" s="13" t="s">
        <v>15</v>
      </c>
      <c r="C29" s="204" t="s">
        <v>408</v>
      </c>
      <c r="D29" s="202"/>
      <c r="E29" s="7"/>
      <c r="F29" s="7" t="s">
        <v>175</v>
      </c>
      <c r="G29" s="7" t="s">
        <v>465</v>
      </c>
      <c r="H29" s="7" t="s">
        <v>449</v>
      </c>
      <c r="I29" s="7" t="s">
        <v>466</v>
      </c>
      <c r="J29" s="12">
        <v>1995</v>
      </c>
      <c r="K29" s="12">
        <v>1</v>
      </c>
      <c r="L29" s="12">
        <v>3</v>
      </c>
      <c r="M29" s="108"/>
      <c r="N29" s="149">
        <f t="shared" si="1"/>
        <v>0</v>
      </c>
      <c r="O29" s="108"/>
      <c r="P29" s="7"/>
    </row>
    <row r="30" spans="1:16" ht="30.75" customHeight="1" x14ac:dyDescent="0.3">
      <c r="A30" s="11">
        <v>220065</v>
      </c>
      <c r="B30" s="11" t="s">
        <v>15</v>
      </c>
      <c r="C30" s="205" t="s">
        <v>408</v>
      </c>
      <c r="D30" s="202"/>
      <c r="E30" s="5"/>
      <c r="F30" s="5" t="s">
        <v>175</v>
      </c>
      <c r="G30" s="5" t="s">
        <v>465</v>
      </c>
      <c r="H30" s="5" t="s">
        <v>449</v>
      </c>
      <c r="I30" s="5" t="s">
        <v>467</v>
      </c>
      <c r="J30" s="10">
        <v>1995</v>
      </c>
      <c r="K30" s="10">
        <v>1</v>
      </c>
      <c r="L30" s="10">
        <v>4</v>
      </c>
      <c r="M30" s="108"/>
      <c r="N30" s="148">
        <f t="shared" si="1"/>
        <v>0</v>
      </c>
      <c r="O30" s="108"/>
      <c r="P30" s="5"/>
    </row>
    <row r="31" spans="1:16" ht="30.75" customHeight="1" x14ac:dyDescent="0.3">
      <c r="A31" s="13">
        <v>220065</v>
      </c>
      <c r="B31" s="13" t="s">
        <v>15</v>
      </c>
      <c r="C31" s="204" t="s">
        <v>408</v>
      </c>
      <c r="D31" s="202"/>
      <c r="E31" s="7"/>
      <c r="F31" s="7" t="s">
        <v>175</v>
      </c>
      <c r="G31" s="7" t="s">
        <v>468</v>
      </c>
      <c r="H31" s="7" t="s">
        <v>469</v>
      </c>
      <c r="I31" s="7" t="s">
        <v>470</v>
      </c>
      <c r="J31" s="12">
        <v>2014</v>
      </c>
      <c r="K31" s="12">
        <v>1</v>
      </c>
      <c r="L31" s="12">
        <v>4</v>
      </c>
      <c r="M31" s="108"/>
      <c r="N31" s="149">
        <f t="shared" si="1"/>
        <v>0</v>
      </c>
      <c r="O31" s="108"/>
      <c r="P31" s="7"/>
    </row>
    <row r="32" spans="1:16" ht="15.75" customHeight="1" x14ac:dyDescent="0.3">
      <c r="A32" s="11">
        <v>220065</v>
      </c>
      <c r="B32" s="11" t="s">
        <v>15</v>
      </c>
      <c r="C32" s="205" t="s">
        <v>408</v>
      </c>
      <c r="D32" s="202"/>
      <c r="E32" s="5"/>
      <c r="F32" s="5" t="s">
        <v>175</v>
      </c>
      <c r="G32" s="5" t="s">
        <v>471</v>
      </c>
      <c r="H32" s="5" t="s">
        <v>452</v>
      </c>
      <c r="I32" s="5" t="s">
        <v>472</v>
      </c>
      <c r="J32" s="10">
        <v>2015</v>
      </c>
      <c r="K32" s="10">
        <v>1</v>
      </c>
      <c r="L32" s="10">
        <v>3</v>
      </c>
      <c r="M32" s="108"/>
      <c r="N32" s="148">
        <f t="shared" si="1"/>
        <v>0</v>
      </c>
      <c r="O32" s="108"/>
      <c r="P32" s="5"/>
    </row>
    <row r="33" spans="1:16" ht="15.75" customHeight="1" x14ac:dyDescent="0.3">
      <c r="A33" s="13">
        <v>220065</v>
      </c>
      <c r="B33" s="13" t="s">
        <v>15</v>
      </c>
      <c r="C33" s="204" t="s">
        <v>408</v>
      </c>
      <c r="D33" s="202"/>
      <c r="E33" s="7"/>
      <c r="F33" s="7" t="s">
        <v>175</v>
      </c>
      <c r="G33" s="7" t="s">
        <v>473</v>
      </c>
      <c r="H33" s="7" t="s">
        <v>474</v>
      </c>
      <c r="I33" s="7" t="s">
        <v>475</v>
      </c>
      <c r="J33" s="12">
        <v>2015</v>
      </c>
      <c r="K33" s="12">
        <v>1</v>
      </c>
      <c r="L33" s="12">
        <v>3</v>
      </c>
      <c r="M33" s="108"/>
      <c r="N33" s="149">
        <f t="shared" si="1"/>
        <v>0</v>
      </c>
      <c r="O33" s="108"/>
      <c r="P33" s="7"/>
    </row>
    <row r="34" spans="1:16" ht="15.75" customHeight="1" x14ac:dyDescent="0.3">
      <c r="A34" s="11">
        <v>220065</v>
      </c>
      <c r="B34" s="11" t="s">
        <v>15</v>
      </c>
      <c r="C34" s="205" t="s">
        <v>408</v>
      </c>
      <c r="D34" s="202"/>
      <c r="E34" s="5"/>
      <c r="F34" s="5" t="s">
        <v>175</v>
      </c>
      <c r="G34" s="5" t="s">
        <v>476</v>
      </c>
      <c r="H34" s="5"/>
      <c r="I34" s="5" t="s">
        <v>477</v>
      </c>
      <c r="J34" s="10">
        <v>2005</v>
      </c>
      <c r="K34" s="10">
        <v>1</v>
      </c>
      <c r="L34" s="10">
        <v>3</v>
      </c>
      <c r="M34" s="108"/>
      <c r="N34" s="148">
        <f t="shared" si="1"/>
        <v>0</v>
      </c>
      <c r="O34" s="108"/>
      <c r="P34" s="5"/>
    </row>
    <row r="35" spans="1:16" ht="15.75" customHeight="1" x14ac:dyDescent="0.3">
      <c r="A35" s="7"/>
      <c r="B35" s="7"/>
      <c r="C35" s="7"/>
      <c r="D35" s="7"/>
      <c r="E35" s="7"/>
      <c r="F35" s="7"/>
      <c r="G35" s="7"/>
      <c r="H35" s="7"/>
      <c r="I35" s="7"/>
      <c r="J35" s="9"/>
      <c r="K35" s="9"/>
      <c r="L35" s="9"/>
      <c r="M35" s="9"/>
      <c r="N35" s="9"/>
      <c r="O35" s="9"/>
      <c r="P35" s="7"/>
    </row>
  </sheetData>
  <mergeCells count="34">
    <mergeCell ref="C12:D12"/>
    <mergeCell ref="C1:D1"/>
    <mergeCell ref="C2:D2"/>
    <mergeCell ref="C3:D3"/>
    <mergeCell ref="C4:D4"/>
    <mergeCell ref="C5:D5"/>
    <mergeCell ref="C6:D6"/>
    <mergeCell ref="C7:D7"/>
    <mergeCell ref="C8:D8"/>
    <mergeCell ref="C9:D9"/>
    <mergeCell ref="C10:D10"/>
    <mergeCell ref="C11:D11"/>
    <mergeCell ref="C24:D24"/>
    <mergeCell ref="C13:D13"/>
    <mergeCell ref="C14:D14"/>
    <mergeCell ref="C15:D15"/>
    <mergeCell ref="C16:D16"/>
    <mergeCell ref="C17:D17"/>
    <mergeCell ref="C18:D18"/>
    <mergeCell ref="C19:D19"/>
    <mergeCell ref="C20:D20"/>
    <mergeCell ref="C21:D21"/>
    <mergeCell ref="C22:D22"/>
    <mergeCell ref="C23:D23"/>
    <mergeCell ref="C31:D31"/>
    <mergeCell ref="C32:D32"/>
    <mergeCell ref="C33:D33"/>
    <mergeCell ref="C34:D34"/>
    <mergeCell ref="C25:D25"/>
    <mergeCell ref="C26:D26"/>
    <mergeCell ref="C27:D27"/>
    <mergeCell ref="C28:D28"/>
    <mergeCell ref="C29:D29"/>
    <mergeCell ref="C30:D30"/>
  </mergeCells>
  <conditionalFormatting sqref="M2:M34 O2:O34">
    <cfRule type="cellIs" dxfId="5" priority="1" operator="equal">
      <formula>6</formula>
    </cfRule>
    <cfRule type="cellIs" dxfId="4" priority="2" operator="equal">
      <formula>5</formula>
    </cfRule>
    <cfRule type="cellIs" dxfId="3" priority="3" operator="equal">
      <formula>4</formula>
    </cfRule>
    <cfRule type="cellIs" dxfId="2" priority="4" operator="equal">
      <formula>3</formula>
    </cfRule>
    <cfRule type="cellIs" dxfId="1" priority="5" operator="equal">
      <formula>2</formula>
    </cfRule>
    <cfRule type="cellIs" dxfId="0"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48F9-F5C5-4B5F-9913-9C0EE14C1870}">
  <sheetPr>
    <tabColor rgb="FF548235"/>
  </sheetPr>
  <dimension ref="A1:P10"/>
  <sheetViews>
    <sheetView showGridLines="0" workbookViewId="0">
      <selection sqref="A1:XFD1"/>
    </sheetView>
  </sheetViews>
  <sheetFormatPr defaultRowHeight="14.4" x14ac:dyDescent="0.3"/>
  <cols>
    <col min="1" max="1" width="18.6640625" bestFit="1" customWidth="1"/>
    <col min="2" max="2" width="18" customWidth="1"/>
    <col min="3" max="3" width="24" customWidth="1"/>
    <col min="4" max="4" width="10" customWidth="1"/>
    <col min="5" max="5" width="15" customWidth="1"/>
    <col min="6" max="6" width="13" customWidth="1"/>
    <col min="7" max="7" width="19" customWidth="1"/>
    <col min="8" max="8" width="10" customWidth="1"/>
    <col min="9" max="9" width="22" customWidth="1"/>
    <col min="10" max="10" width="13" customWidth="1"/>
    <col min="11" max="11" width="11" customWidth="1"/>
    <col min="12" max="12" width="46" customWidth="1"/>
    <col min="13" max="14" width="17" customWidth="1"/>
    <col min="15" max="15" width="18.44140625" bestFit="1" customWidth="1"/>
    <col min="16" max="16" width="28"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11">
        <v>230104</v>
      </c>
      <c r="B2" s="11" t="s">
        <v>22</v>
      </c>
      <c r="C2" s="205" t="s">
        <v>478</v>
      </c>
      <c r="D2" s="202"/>
      <c r="E2" s="5" t="s">
        <v>479</v>
      </c>
      <c r="F2" s="5" t="s">
        <v>480</v>
      </c>
      <c r="G2" s="5" t="s">
        <v>481</v>
      </c>
      <c r="H2" s="5" t="s">
        <v>482</v>
      </c>
      <c r="I2" s="5" t="s">
        <v>483</v>
      </c>
      <c r="J2" s="10">
        <v>2003</v>
      </c>
      <c r="K2" s="10">
        <v>1</v>
      </c>
      <c r="L2" s="11">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9085F-A095-47A1-A63F-696C2A436FDC}">
  <sheetPr>
    <tabColor rgb="FF2F5597"/>
  </sheetPr>
  <dimension ref="A1:P10"/>
  <sheetViews>
    <sheetView showGridLines="0" workbookViewId="0">
      <selection sqref="A1:XFD1"/>
    </sheetView>
  </sheetViews>
  <sheetFormatPr defaultColWidth="28" defaultRowHeight="14.4" x14ac:dyDescent="0.3"/>
  <cols>
    <col min="1" max="2" width="18" style="1" customWidth="1"/>
    <col min="3" max="3" width="34" style="1" customWidth="1"/>
    <col min="4" max="4" width="10" style="1" customWidth="1"/>
    <col min="5" max="5" width="17" style="1" customWidth="1"/>
    <col min="6" max="6" width="12" style="1" customWidth="1"/>
    <col min="7" max="7" width="19" style="1" customWidth="1"/>
    <col min="8" max="8" width="10" style="1" customWidth="1"/>
    <col min="9" max="9" width="15" style="1" customWidth="1"/>
    <col min="10" max="10" width="13" style="1" customWidth="1"/>
    <col min="11" max="11" width="11" style="1" customWidth="1"/>
    <col min="12" max="12" width="46" customWidth="1"/>
    <col min="13" max="14" width="17" customWidth="1"/>
    <col min="15" max="15" width="18.44140625" bestFit="1" customWidth="1"/>
    <col min="16" max="16" width="28" style="2"/>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 customHeight="1" x14ac:dyDescent="0.3">
      <c r="A2" s="205">
        <v>230105</v>
      </c>
      <c r="B2" s="205" t="s">
        <v>27</v>
      </c>
      <c r="C2" s="205" t="s">
        <v>484</v>
      </c>
      <c r="D2" s="202"/>
      <c r="E2" s="5" t="s">
        <v>485</v>
      </c>
      <c r="F2" s="5" t="s">
        <v>486</v>
      </c>
      <c r="G2" s="5" t="s">
        <v>481</v>
      </c>
      <c r="H2" s="5" t="s">
        <v>482</v>
      </c>
      <c r="I2" s="5" t="s">
        <v>487</v>
      </c>
      <c r="J2" s="10">
        <v>2010</v>
      </c>
      <c r="K2" s="10">
        <v>1</v>
      </c>
      <c r="L2" s="11">
        <v>1</v>
      </c>
      <c r="M2" s="108"/>
      <c r="N2" s="19">
        <f>SUM(M2)*K2</f>
        <v>0</v>
      </c>
      <c r="O2" s="108"/>
      <c r="P2" s="20">
        <f>SUM(N2:O3)</f>
        <v>0</v>
      </c>
    </row>
    <row r="3" spans="1:16" ht="15.75" customHeight="1" x14ac:dyDescent="0.3">
      <c r="A3" s="206"/>
      <c r="B3" s="206"/>
      <c r="C3" s="204" t="s">
        <v>488</v>
      </c>
      <c r="D3" s="202"/>
      <c r="E3" s="7" t="s">
        <v>489</v>
      </c>
      <c r="F3" s="7" t="s">
        <v>486</v>
      </c>
      <c r="G3" s="7" t="s">
        <v>481</v>
      </c>
      <c r="H3" s="7" t="s">
        <v>482</v>
      </c>
      <c r="I3" s="7" t="s">
        <v>490</v>
      </c>
      <c r="J3" s="12">
        <v>2010</v>
      </c>
      <c r="K3" s="12">
        <v>1</v>
      </c>
      <c r="L3" s="13">
        <v>1</v>
      </c>
      <c r="M3" s="108"/>
      <c r="N3" s="19">
        <f>SUM(M3)*K3</f>
        <v>0</v>
      </c>
      <c r="O3" s="108"/>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5">
    <mergeCell ref="C1:D1"/>
    <mergeCell ref="A2:A3"/>
    <mergeCell ref="B2:B3"/>
    <mergeCell ref="C2:D2"/>
    <mergeCell ref="C3:D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6459-3557-472B-AC4E-4C64C0F6F3CF}">
  <sheetPr>
    <tabColor rgb="FF00B0F0"/>
  </sheetPr>
  <dimension ref="A1:P10"/>
  <sheetViews>
    <sheetView showGridLines="0" workbookViewId="0">
      <selection activeCell="C1" sqref="A1:XFD1"/>
    </sheetView>
  </sheetViews>
  <sheetFormatPr defaultColWidth="28" defaultRowHeight="14.4" x14ac:dyDescent="0.3"/>
  <cols>
    <col min="1" max="3" width="18" style="1" customWidth="1"/>
    <col min="4" max="4" width="10" style="1" customWidth="1"/>
    <col min="5" max="5" width="13" style="1" customWidth="1"/>
    <col min="6" max="6" width="12" style="1" customWidth="1"/>
    <col min="7" max="7" width="19" style="1" customWidth="1"/>
    <col min="8" max="8" width="10" style="1" customWidth="1"/>
    <col min="9" max="9" width="27" style="1" customWidth="1"/>
    <col min="10" max="10" width="13" style="1" customWidth="1"/>
    <col min="11" max="11" width="11" style="1" customWidth="1"/>
    <col min="12" max="12" width="46" customWidth="1"/>
    <col min="13" max="14" width="17" customWidth="1"/>
    <col min="15" max="15" width="18.44140625" bestFit="1" customWidth="1"/>
    <col min="16" max="16" width="28" style="2"/>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 customHeight="1" x14ac:dyDescent="0.3">
      <c r="A2" s="205">
        <v>230010</v>
      </c>
      <c r="B2" s="205" t="s">
        <v>32</v>
      </c>
      <c r="C2" s="205" t="s">
        <v>491</v>
      </c>
      <c r="D2" s="208"/>
      <c r="E2" s="205" t="s">
        <v>492</v>
      </c>
      <c r="F2" s="205" t="s">
        <v>493</v>
      </c>
      <c r="G2" s="5" t="s">
        <v>494</v>
      </c>
      <c r="H2" s="5" t="s">
        <v>495</v>
      </c>
      <c r="I2" s="5" t="s">
        <v>496</v>
      </c>
      <c r="J2" s="10">
        <v>2004</v>
      </c>
      <c r="K2" s="10">
        <v>1</v>
      </c>
      <c r="L2" s="11">
        <v>1</v>
      </c>
      <c r="M2" s="108"/>
      <c r="N2" s="19">
        <f>SUM(M2)*K2</f>
        <v>0</v>
      </c>
      <c r="O2" s="108"/>
      <c r="P2" s="20">
        <f>SUM(N2:O5)</f>
        <v>0</v>
      </c>
    </row>
    <row r="3" spans="1:16" x14ac:dyDescent="0.3">
      <c r="A3" s="207"/>
      <c r="B3" s="207"/>
      <c r="C3" s="209"/>
      <c r="D3" s="210"/>
      <c r="E3" s="207"/>
      <c r="F3" s="207"/>
      <c r="G3" s="7" t="s">
        <v>497</v>
      </c>
      <c r="H3" s="7" t="s">
        <v>498</v>
      </c>
      <c r="I3" s="7" t="s">
        <v>499</v>
      </c>
      <c r="J3" s="12">
        <v>2004</v>
      </c>
      <c r="K3" s="12">
        <v>1</v>
      </c>
      <c r="L3" s="13">
        <v>1</v>
      </c>
      <c r="M3" s="108"/>
      <c r="N3" s="19">
        <f>SUM(M3)*K3</f>
        <v>0</v>
      </c>
      <c r="O3" s="108"/>
      <c r="P3" s="7"/>
    </row>
    <row r="4" spans="1:16" x14ac:dyDescent="0.3">
      <c r="A4" s="207"/>
      <c r="B4" s="207"/>
      <c r="C4" s="209"/>
      <c r="D4" s="210"/>
      <c r="E4" s="207"/>
      <c r="F4" s="207"/>
      <c r="G4" s="5" t="s">
        <v>497</v>
      </c>
      <c r="H4" s="5" t="s">
        <v>498</v>
      </c>
      <c r="I4" s="5" t="s">
        <v>500</v>
      </c>
      <c r="J4" s="10">
        <v>2004</v>
      </c>
      <c r="K4" s="10">
        <v>1</v>
      </c>
      <c r="L4" s="11">
        <v>1</v>
      </c>
      <c r="M4" s="108"/>
      <c r="N4" s="19">
        <f t="shared" ref="N4:N5" si="0">SUM(M4)*K4</f>
        <v>0</v>
      </c>
      <c r="O4" s="108"/>
      <c r="P4" s="5"/>
    </row>
    <row r="5" spans="1:16" ht="15.75" customHeight="1" x14ac:dyDescent="0.3">
      <c r="A5" s="206"/>
      <c r="B5" s="206"/>
      <c r="C5" s="211"/>
      <c r="D5" s="212"/>
      <c r="E5" s="206"/>
      <c r="F5" s="206"/>
      <c r="G5" s="7" t="s">
        <v>497</v>
      </c>
      <c r="H5" s="7" t="s">
        <v>498</v>
      </c>
      <c r="I5" s="7" t="s">
        <v>501</v>
      </c>
      <c r="J5" s="12">
        <v>2004</v>
      </c>
      <c r="K5" s="12">
        <v>1</v>
      </c>
      <c r="L5" s="13">
        <v>1</v>
      </c>
      <c r="M5" s="108"/>
      <c r="N5" s="19">
        <f t="shared" si="0"/>
        <v>0</v>
      </c>
      <c r="O5" s="108"/>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5"/>
    <mergeCell ref="C1:D1"/>
    <mergeCell ref="A2:A5"/>
    <mergeCell ref="B2:B5"/>
    <mergeCell ref="C2:D5"/>
    <mergeCell ref="E2: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B590A-5E99-4D49-8FEC-1C1E098F1690}">
  <sheetPr>
    <tabColor rgb="FFFFC000"/>
  </sheetPr>
  <dimension ref="A1:P10"/>
  <sheetViews>
    <sheetView showGridLines="0" workbookViewId="0">
      <selection sqref="A1:XFD1"/>
    </sheetView>
  </sheetViews>
  <sheetFormatPr defaultColWidth="28" defaultRowHeight="14.4" x14ac:dyDescent="0.3"/>
  <cols>
    <col min="1" max="2" width="18" style="1" customWidth="1"/>
    <col min="3" max="3" width="12" style="1" customWidth="1"/>
    <col min="4" max="4" width="10" style="1" customWidth="1"/>
    <col min="5" max="6" width="12" style="1" customWidth="1"/>
    <col min="7" max="7" width="19" style="1" customWidth="1"/>
    <col min="8" max="8" width="10" style="1" customWidth="1"/>
    <col min="9" max="9" width="30" style="1" customWidth="1"/>
    <col min="10" max="10" width="13" style="1" customWidth="1"/>
    <col min="11" max="11" width="11" style="1" customWidth="1"/>
    <col min="12" max="12" width="46" customWidth="1"/>
    <col min="13" max="14" width="17" customWidth="1"/>
    <col min="15" max="15" width="18.44140625" bestFit="1" customWidth="1"/>
    <col min="16" max="16" width="28" style="2"/>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x14ac:dyDescent="0.3">
      <c r="A2" s="205">
        <v>230037</v>
      </c>
      <c r="B2" s="205" t="s">
        <v>37</v>
      </c>
      <c r="C2" s="205" t="s">
        <v>502</v>
      </c>
      <c r="D2" s="208"/>
      <c r="E2" s="205" t="s">
        <v>503</v>
      </c>
      <c r="F2" s="205" t="s">
        <v>175</v>
      </c>
      <c r="G2" s="5" t="s">
        <v>481</v>
      </c>
      <c r="H2" s="5" t="s">
        <v>504</v>
      </c>
      <c r="I2" s="5" t="s">
        <v>505</v>
      </c>
      <c r="J2" s="10">
        <v>2024</v>
      </c>
      <c r="K2" s="10">
        <v>1</v>
      </c>
      <c r="L2" s="11">
        <v>1</v>
      </c>
      <c r="M2" s="108"/>
      <c r="N2" s="19">
        <f>SUM(M2)*K2</f>
        <v>0</v>
      </c>
      <c r="O2" s="108"/>
      <c r="P2" s="20">
        <f>SUM(N2:O3)</f>
        <v>0</v>
      </c>
    </row>
    <row r="3" spans="1:16" ht="30" customHeight="1" x14ac:dyDescent="0.3">
      <c r="A3" s="206"/>
      <c r="B3" s="206"/>
      <c r="C3" s="211"/>
      <c r="D3" s="212"/>
      <c r="E3" s="206"/>
      <c r="F3" s="206"/>
      <c r="G3" s="7" t="s">
        <v>506</v>
      </c>
      <c r="H3" s="7" t="s">
        <v>507</v>
      </c>
      <c r="I3" s="7" t="s">
        <v>508</v>
      </c>
      <c r="J3" s="12">
        <v>2022</v>
      </c>
      <c r="K3" s="12">
        <v>1</v>
      </c>
      <c r="L3" s="13">
        <v>1</v>
      </c>
      <c r="M3" s="108"/>
      <c r="N3" s="19">
        <f>SUM(M3)*K3</f>
        <v>0</v>
      </c>
      <c r="O3" s="108"/>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3"/>
    <mergeCell ref="C1:D1"/>
    <mergeCell ref="A2:A3"/>
    <mergeCell ref="B2:B3"/>
    <mergeCell ref="C2:D3"/>
    <mergeCell ref="E2: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9435-14B9-47D6-9D4F-2C0E0DDA0AFB}">
  <sheetPr>
    <tabColor theme="4" tint="-0.499984740745262"/>
  </sheetPr>
  <dimension ref="B2:C36"/>
  <sheetViews>
    <sheetView showGridLines="0" zoomScale="90" zoomScaleNormal="90" workbookViewId="0">
      <selection activeCell="D3" sqref="D3"/>
    </sheetView>
  </sheetViews>
  <sheetFormatPr defaultRowHeight="14.4" x14ac:dyDescent="0.3"/>
  <cols>
    <col min="1" max="1" width="3.88671875" customWidth="1"/>
    <col min="2" max="2" width="11.6640625" customWidth="1"/>
    <col min="3" max="3" width="127" bestFit="1" customWidth="1"/>
    <col min="4" max="4" width="20.6640625" bestFit="1" customWidth="1"/>
    <col min="5" max="6" width="20.6640625" customWidth="1"/>
    <col min="7" max="7" width="19.44140625" bestFit="1" customWidth="1"/>
    <col min="8" max="8" width="10" bestFit="1" customWidth="1"/>
    <col min="9" max="9" width="16" customWidth="1"/>
    <col min="10" max="12" width="13.44140625" customWidth="1"/>
    <col min="13" max="14" width="12.33203125" customWidth="1"/>
  </cols>
  <sheetData>
    <row r="2" spans="2:3" x14ac:dyDescent="0.3">
      <c r="B2" t="s">
        <v>231</v>
      </c>
    </row>
    <row r="4" spans="2:3" x14ac:dyDescent="0.3">
      <c r="B4" s="107" t="s">
        <v>232</v>
      </c>
    </row>
    <row r="6" spans="2:3" x14ac:dyDescent="0.3">
      <c r="B6" s="22" t="s">
        <v>233</v>
      </c>
    </row>
    <row r="7" spans="2:3" x14ac:dyDescent="0.3">
      <c r="C7" s="16" t="s">
        <v>234</v>
      </c>
    </row>
    <row r="8" spans="2:3" x14ac:dyDescent="0.3">
      <c r="C8" t="s">
        <v>235</v>
      </c>
    </row>
    <row r="9" spans="2:3" x14ac:dyDescent="0.3">
      <c r="C9" s="110" t="s">
        <v>236</v>
      </c>
    </row>
    <row r="10" spans="2:3" x14ac:dyDescent="0.3">
      <c r="C10" t="s">
        <v>237</v>
      </c>
    </row>
    <row r="12" spans="2:3" x14ac:dyDescent="0.3">
      <c r="C12" s="16" t="s">
        <v>238</v>
      </c>
    </row>
    <row r="13" spans="2:3" x14ac:dyDescent="0.3">
      <c r="B13" t="s">
        <v>239</v>
      </c>
      <c r="C13" s="151" t="s">
        <v>240</v>
      </c>
    </row>
    <row r="14" spans="2:3" x14ac:dyDescent="0.3">
      <c r="C14" s="23"/>
    </row>
    <row r="15" spans="2:3" x14ac:dyDescent="0.3">
      <c r="C15" s="16" t="s">
        <v>241</v>
      </c>
    </row>
    <row r="16" spans="2:3" x14ac:dyDescent="0.3">
      <c r="B16" s="109" t="s">
        <v>242</v>
      </c>
      <c r="C16" t="s">
        <v>243</v>
      </c>
    </row>
    <row r="18" spans="2:3" x14ac:dyDescent="0.3">
      <c r="C18" s="16" t="s">
        <v>244</v>
      </c>
    </row>
    <row r="19" spans="2:3" x14ac:dyDescent="0.3">
      <c r="B19" s="109" t="s">
        <v>245</v>
      </c>
      <c r="C19" t="s">
        <v>246</v>
      </c>
    </row>
    <row r="20" spans="2:3" x14ac:dyDescent="0.3">
      <c r="C20" t="s">
        <v>247</v>
      </c>
    </row>
    <row r="22" spans="2:3" x14ac:dyDescent="0.3">
      <c r="C22" s="16" t="s">
        <v>248</v>
      </c>
    </row>
    <row r="23" spans="2:3" x14ac:dyDescent="0.3">
      <c r="B23" s="109" t="s">
        <v>249</v>
      </c>
      <c r="C23" t="s">
        <v>250</v>
      </c>
    </row>
    <row r="24" spans="2:3" x14ac:dyDescent="0.3">
      <c r="C24" t="s">
        <v>247</v>
      </c>
    </row>
    <row r="26" spans="2:3" x14ac:dyDescent="0.3">
      <c r="C26" s="16" t="s">
        <v>251</v>
      </c>
    </row>
    <row r="27" spans="2:3" x14ac:dyDescent="0.3">
      <c r="B27" s="109" t="s">
        <v>252</v>
      </c>
      <c r="C27" t="s">
        <v>253</v>
      </c>
    </row>
    <row r="28" spans="2:3" x14ac:dyDescent="0.3">
      <c r="C28" s="151" t="s">
        <v>254</v>
      </c>
    </row>
    <row r="30" spans="2:3" x14ac:dyDescent="0.3">
      <c r="C30" s="16" t="s">
        <v>255</v>
      </c>
    </row>
    <row r="31" spans="2:3" x14ac:dyDescent="0.3">
      <c r="B31" s="109" t="s">
        <v>256</v>
      </c>
      <c r="C31" t="s">
        <v>257</v>
      </c>
    </row>
    <row r="32" spans="2:3" x14ac:dyDescent="0.3">
      <c r="C32" t="s">
        <v>258</v>
      </c>
    </row>
    <row r="33" spans="3:3" x14ac:dyDescent="0.3">
      <c r="C33" t="s">
        <v>259</v>
      </c>
    </row>
    <row r="34" spans="3:3" x14ac:dyDescent="0.3">
      <c r="C34" t="s">
        <v>260</v>
      </c>
    </row>
    <row r="35" spans="3:3" x14ac:dyDescent="0.3">
      <c r="C35" t="s">
        <v>261</v>
      </c>
    </row>
    <row r="36" spans="3:3" x14ac:dyDescent="0.3">
      <c r="C36" s="23" t="s">
        <v>262</v>
      </c>
    </row>
  </sheetData>
  <hyperlinks>
    <hyperlink ref="B16" location="'Contractprijzen Preventief'!A1" display="Stap 2:" xr:uid="{3EC1C1B5-4F5F-452B-A9E8-1F72542CA32E}"/>
    <hyperlink ref="B19" location="'Contractprijzen Correctief'!A1" display="Stap 3:" xr:uid="{B84452CB-FE2A-4E8C-BEA6-9FDCBE0D050D}"/>
    <hyperlink ref="B23" location="'Contractprijzen Projecten'!A1" display="Stap 4:" xr:uid="{2ED57B9B-4CBA-4B75-B29D-29A20227A179}"/>
    <hyperlink ref="B27" location="Nulmeting!A1" display="Stap 5:" xr:uid="{1335783B-F45D-4D04-BE58-F7BDD56C9310}"/>
    <hyperlink ref="B31" location="Rekenblad!A1" display="Stap 6:" xr:uid="{25E9C287-B413-448F-A013-720FB0BD42F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5C8A-D1E7-41CB-B91D-2FFA840733CE}">
  <sheetPr>
    <tabColor rgb="FF4BACC6"/>
  </sheetPr>
  <dimension ref="A1:P10"/>
  <sheetViews>
    <sheetView showGridLines="0" workbookViewId="0">
      <selection activeCell="C1" sqref="A1:XFD1"/>
    </sheetView>
  </sheetViews>
  <sheetFormatPr defaultColWidth="28" defaultRowHeight="14.4" x14ac:dyDescent="0.3"/>
  <cols>
    <col min="1" max="2" width="18" style="1" customWidth="1"/>
    <col min="3" max="3" width="19" style="1" customWidth="1"/>
    <col min="4" max="4" width="10" style="1" customWidth="1"/>
    <col min="5" max="5" width="19" style="1" customWidth="1"/>
    <col min="6" max="6" width="12" style="1" customWidth="1"/>
    <col min="7" max="7" width="19" style="1" customWidth="1"/>
    <col min="8" max="8" width="10" style="1" customWidth="1"/>
    <col min="9" max="9" width="22" style="1" customWidth="1"/>
    <col min="10" max="10" width="13" style="1" customWidth="1"/>
    <col min="11" max="11" width="11" style="1" customWidth="1"/>
    <col min="12" max="12" width="46" customWidth="1"/>
    <col min="13" max="14" width="17" customWidth="1"/>
    <col min="15" max="15" width="18.44140625" bestFit="1" customWidth="1"/>
    <col min="16" max="16" width="28" style="2"/>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x14ac:dyDescent="0.3">
      <c r="A2" s="203">
        <v>230038</v>
      </c>
      <c r="B2" s="203" t="s">
        <v>41</v>
      </c>
      <c r="C2" s="203" t="s">
        <v>509</v>
      </c>
      <c r="D2" s="208"/>
      <c r="E2" s="203" t="s">
        <v>510</v>
      </c>
      <c r="F2" s="203" t="s">
        <v>175</v>
      </c>
      <c r="G2" s="6" t="s">
        <v>481</v>
      </c>
      <c r="H2" s="6" t="s">
        <v>504</v>
      </c>
      <c r="I2" s="6" t="s">
        <v>511</v>
      </c>
      <c r="J2" s="14">
        <v>2020</v>
      </c>
      <c r="K2" s="14">
        <v>1</v>
      </c>
      <c r="L2" s="15">
        <v>1</v>
      </c>
      <c r="M2" s="108"/>
      <c r="N2" s="19">
        <f>SUM(M2)*K2</f>
        <v>0</v>
      </c>
      <c r="O2" s="108"/>
      <c r="P2" s="20">
        <f>SUM(N2:O3)</f>
        <v>0</v>
      </c>
    </row>
    <row r="3" spans="1:16" ht="15.75" customHeight="1" x14ac:dyDescent="0.3">
      <c r="A3" s="206"/>
      <c r="B3" s="206"/>
      <c r="C3" s="211"/>
      <c r="D3" s="212"/>
      <c r="E3" s="206"/>
      <c r="F3" s="206"/>
      <c r="G3" s="17" t="s">
        <v>481</v>
      </c>
      <c r="H3" s="17" t="s">
        <v>504</v>
      </c>
      <c r="I3" s="17" t="s">
        <v>511</v>
      </c>
      <c r="J3" s="18">
        <v>2020</v>
      </c>
      <c r="K3" s="18">
        <v>1</v>
      </c>
      <c r="L3" s="130">
        <v>1</v>
      </c>
      <c r="M3" s="108"/>
      <c r="N3" s="19">
        <f>SUM(M3)*K3</f>
        <v>0</v>
      </c>
      <c r="O3" s="108"/>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3"/>
    <mergeCell ref="C1:D1"/>
    <mergeCell ref="A2:A3"/>
    <mergeCell ref="B2:B3"/>
    <mergeCell ref="C2:D3"/>
    <mergeCell ref="E2:E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BDDA-B729-437A-8E0C-D5913C4476DB}">
  <sheetPr>
    <tabColor rgb="FF8064A2"/>
  </sheetPr>
  <dimension ref="A1:P10"/>
  <sheetViews>
    <sheetView showGridLines="0" workbookViewId="0">
      <selection activeCell="C1" sqref="A1:XFD1"/>
    </sheetView>
  </sheetViews>
  <sheetFormatPr defaultColWidth="28" defaultRowHeight="14.4" x14ac:dyDescent="0.3"/>
  <cols>
    <col min="1" max="2" width="18" style="1" customWidth="1"/>
    <col min="3" max="3" width="17" style="1" customWidth="1"/>
    <col min="4" max="4" width="10" style="1" customWidth="1"/>
    <col min="5" max="5" width="17" style="1" customWidth="1"/>
    <col min="6" max="6" width="12" style="1" customWidth="1"/>
    <col min="7" max="7" width="19" style="1" customWidth="1"/>
    <col min="8" max="8" width="10"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 width="28" style="2"/>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6">
        <v>230039</v>
      </c>
      <c r="B2" s="6" t="s">
        <v>45</v>
      </c>
      <c r="C2" s="203" t="s">
        <v>512</v>
      </c>
      <c r="D2" s="202"/>
      <c r="E2" s="6" t="s">
        <v>513</v>
      </c>
      <c r="F2" s="6" t="s">
        <v>175</v>
      </c>
      <c r="G2" s="6" t="s">
        <v>481</v>
      </c>
      <c r="H2" s="6" t="s">
        <v>504</v>
      </c>
      <c r="I2" s="6" t="s">
        <v>514</v>
      </c>
      <c r="J2" s="14">
        <v>2014</v>
      </c>
      <c r="K2" s="14">
        <v>1</v>
      </c>
      <c r="L2" s="15">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2346-776C-4AEC-B7DB-7F10257EE92E}">
  <sheetPr>
    <tabColor rgb="FF1F4E79"/>
  </sheetPr>
  <dimension ref="A1:P10"/>
  <sheetViews>
    <sheetView showGridLines="0" topLeftCell="G1" workbookViewId="0">
      <selection activeCell="G1" sqref="A1:XFD1"/>
    </sheetView>
  </sheetViews>
  <sheetFormatPr defaultColWidth="28" defaultRowHeight="14.4" x14ac:dyDescent="0.3"/>
  <cols>
    <col min="1" max="2" width="18" style="1" customWidth="1"/>
    <col min="3" max="3" width="11" style="1" customWidth="1"/>
    <col min="4" max="4" width="10" style="1" customWidth="1"/>
    <col min="5" max="5" width="19" style="1" customWidth="1"/>
    <col min="6" max="6" width="12" style="1" customWidth="1"/>
    <col min="7" max="7" width="19" style="1" customWidth="1"/>
    <col min="8" max="8" width="10" style="1" customWidth="1"/>
    <col min="9" max="9" width="22" style="1" customWidth="1"/>
    <col min="10" max="10" width="13" style="1" customWidth="1"/>
    <col min="11" max="11" width="11" style="1" customWidth="1"/>
    <col min="12" max="12" width="46" customWidth="1"/>
    <col min="13" max="14" width="17" customWidth="1"/>
    <col min="15" max="15" width="18.44140625" bestFit="1" customWidth="1"/>
    <col min="16" max="16" width="28" style="2"/>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x14ac:dyDescent="0.3">
      <c r="A2" s="205">
        <v>230048</v>
      </c>
      <c r="B2" s="205" t="s">
        <v>49</v>
      </c>
      <c r="C2" s="205" t="s">
        <v>515</v>
      </c>
      <c r="D2" s="208"/>
      <c r="E2" s="205" t="s">
        <v>516</v>
      </c>
      <c r="F2" s="205" t="s">
        <v>175</v>
      </c>
      <c r="G2" s="5" t="s">
        <v>481</v>
      </c>
      <c r="H2" s="5" t="s">
        <v>504</v>
      </c>
      <c r="I2" s="5" t="s">
        <v>511</v>
      </c>
      <c r="J2" s="10">
        <v>2020</v>
      </c>
      <c r="K2" s="10">
        <v>1</v>
      </c>
      <c r="L2" s="11">
        <v>1</v>
      </c>
      <c r="M2" s="108"/>
      <c r="N2" s="19">
        <f>SUM(M2)*K2</f>
        <v>0</v>
      </c>
      <c r="O2" s="108"/>
      <c r="P2" s="20">
        <f>SUM(N2:O3)</f>
        <v>0</v>
      </c>
    </row>
    <row r="3" spans="1:16" ht="15.75" customHeight="1" x14ac:dyDescent="0.3">
      <c r="A3" s="206"/>
      <c r="B3" s="206"/>
      <c r="C3" s="211"/>
      <c r="D3" s="212"/>
      <c r="E3" s="206"/>
      <c r="F3" s="206"/>
      <c r="G3" s="7" t="s">
        <v>481</v>
      </c>
      <c r="H3" s="7" t="s">
        <v>517</v>
      </c>
      <c r="I3" s="7" t="s">
        <v>518</v>
      </c>
      <c r="J3" s="9"/>
      <c r="K3" s="12">
        <v>1</v>
      </c>
      <c r="L3" s="13">
        <v>1</v>
      </c>
      <c r="M3" s="108"/>
      <c r="N3" s="19">
        <f>SUM(M3)*K3</f>
        <v>0</v>
      </c>
      <c r="O3" s="108"/>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3"/>
    <mergeCell ref="C1:D1"/>
    <mergeCell ref="A2:A3"/>
    <mergeCell ref="B2:B3"/>
    <mergeCell ref="C2:D3"/>
    <mergeCell ref="E2:E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048BB-86AC-4293-BAE7-D71C63BF3AA6}">
  <sheetPr>
    <tabColor rgb="FF2F5597"/>
  </sheetPr>
  <dimension ref="A1:P10"/>
  <sheetViews>
    <sheetView showGridLines="0" workbookViewId="0">
      <selection activeCell="C1" sqref="A1:XFD1"/>
    </sheetView>
  </sheetViews>
  <sheetFormatPr defaultColWidth="28" defaultRowHeight="14.4" x14ac:dyDescent="0.3"/>
  <cols>
    <col min="1" max="2" width="18" style="131" customWidth="1"/>
    <col min="3" max="3" width="20" style="131" customWidth="1"/>
    <col min="4" max="4" width="10" style="131" customWidth="1"/>
    <col min="5" max="5" width="16" style="131" customWidth="1"/>
    <col min="6" max="6" width="12" style="131" customWidth="1"/>
    <col min="7" max="7" width="19" style="131" customWidth="1"/>
    <col min="8" max="8" width="10" style="131" customWidth="1"/>
    <col min="9" max="9" width="23" style="131" customWidth="1"/>
    <col min="10" max="10" width="13" style="131" customWidth="1"/>
    <col min="11" max="11" width="11" style="131" customWidth="1"/>
    <col min="12" max="12" width="46" customWidth="1"/>
    <col min="13" max="14" width="17" customWidth="1"/>
    <col min="15" max="15" width="18.44140625" bestFit="1" customWidth="1"/>
    <col min="16" max="16" width="28" style="2"/>
    <col min="17" max="16384" width="28" style="13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6">
        <v>230092</v>
      </c>
      <c r="B2" s="6" t="s">
        <v>53</v>
      </c>
      <c r="C2" s="203" t="s">
        <v>519</v>
      </c>
      <c r="D2" s="202"/>
      <c r="E2" s="6" t="s">
        <v>520</v>
      </c>
      <c r="F2" s="6" t="s">
        <v>175</v>
      </c>
      <c r="G2" s="6" t="s">
        <v>481</v>
      </c>
      <c r="H2" s="6" t="s">
        <v>504</v>
      </c>
      <c r="I2" s="6" t="s">
        <v>521</v>
      </c>
      <c r="J2" s="14">
        <v>2017</v>
      </c>
      <c r="K2" s="14">
        <v>1</v>
      </c>
      <c r="L2" s="15">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DBC93-2313-4ED9-B8FE-743AEDB93C63}">
  <sheetPr>
    <tabColor rgb="FF00B0F0"/>
  </sheetPr>
  <dimension ref="A1:P10"/>
  <sheetViews>
    <sheetView showGridLines="0" workbookViewId="0">
      <selection activeCell="C1" sqref="A1:XFD1"/>
    </sheetView>
  </sheetViews>
  <sheetFormatPr defaultRowHeight="14.4" x14ac:dyDescent="0.3"/>
  <cols>
    <col min="1" max="2" width="18" customWidth="1"/>
    <col min="3" max="3" width="23" customWidth="1"/>
    <col min="4" max="4" width="10" customWidth="1"/>
    <col min="5" max="5" width="17" customWidth="1"/>
    <col min="6" max="6" width="14" customWidth="1"/>
    <col min="7" max="7" width="19" customWidth="1"/>
    <col min="8" max="9" width="10" customWidth="1"/>
    <col min="10" max="10" width="13" customWidth="1"/>
    <col min="11" max="11" width="11" customWidth="1"/>
    <col min="12" max="12" width="46" customWidth="1"/>
    <col min="13" max="14" width="17" customWidth="1"/>
    <col min="15" max="15" width="18.44140625" bestFit="1" customWidth="1"/>
    <col min="16" max="16" width="30.33203125"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5">
        <v>230095</v>
      </c>
      <c r="B2" s="5" t="s">
        <v>58</v>
      </c>
      <c r="C2" s="205" t="s">
        <v>522</v>
      </c>
      <c r="D2" s="202"/>
      <c r="E2" s="5" t="s">
        <v>523</v>
      </c>
      <c r="F2" s="5" t="s">
        <v>524</v>
      </c>
      <c r="G2" s="5" t="s">
        <v>481</v>
      </c>
      <c r="H2" s="5" t="s">
        <v>482</v>
      </c>
      <c r="I2" s="5" t="s">
        <v>525</v>
      </c>
      <c r="J2" s="8"/>
      <c r="K2" s="10">
        <v>1</v>
      </c>
      <c r="L2" s="11">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D9B93-D2DD-455F-B268-0304FDA85FC2}">
  <sheetPr>
    <tabColor rgb="FF7030A0"/>
  </sheetPr>
  <dimension ref="A1:P10"/>
  <sheetViews>
    <sheetView showGridLines="0" workbookViewId="0">
      <selection activeCell="C1" sqref="A1:XFD1"/>
    </sheetView>
  </sheetViews>
  <sheetFormatPr defaultColWidth="28" defaultRowHeight="14.4" x14ac:dyDescent="0.3"/>
  <cols>
    <col min="1" max="2" width="18" style="1" customWidth="1"/>
    <col min="3" max="3" width="16" style="1" customWidth="1"/>
    <col min="4" max="4" width="10" style="1" customWidth="1"/>
    <col min="5" max="5" width="13" style="1" customWidth="1"/>
    <col min="6" max="6" width="14" style="1" customWidth="1"/>
    <col min="7" max="7" width="19" style="1" customWidth="1"/>
    <col min="8" max="8" width="10" style="1" customWidth="1"/>
    <col min="9" max="9" width="21"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5">
        <v>230107</v>
      </c>
      <c r="B2" s="5" t="s">
        <v>62</v>
      </c>
      <c r="C2" s="205" t="s">
        <v>526</v>
      </c>
      <c r="D2" s="202"/>
      <c r="E2" s="5" t="s">
        <v>527</v>
      </c>
      <c r="F2" s="5" t="s">
        <v>528</v>
      </c>
      <c r="G2" s="5" t="s">
        <v>481</v>
      </c>
      <c r="H2" s="5" t="s">
        <v>482</v>
      </c>
      <c r="I2" s="5" t="s">
        <v>529</v>
      </c>
      <c r="J2" s="10">
        <v>2003</v>
      </c>
      <c r="K2" s="10">
        <v>2</v>
      </c>
      <c r="L2" s="11">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BF97-37C8-462C-AEFA-05C17E1DA16B}">
  <sheetPr>
    <tabColor rgb="FF548235"/>
  </sheetPr>
  <dimension ref="A1:P10"/>
  <sheetViews>
    <sheetView showGridLines="0" topLeftCell="E1" workbookViewId="0">
      <selection activeCell="E1" sqref="A1:XFD1"/>
    </sheetView>
  </sheetViews>
  <sheetFormatPr defaultColWidth="28" defaultRowHeight="14.4" x14ac:dyDescent="0.3"/>
  <cols>
    <col min="1" max="2" width="18" style="1" customWidth="1"/>
    <col min="3" max="3" width="20" style="1" customWidth="1"/>
    <col min="4" max="4" width="10" style="1" customWidth="1"/>
    <col min="5" max="5" width="18" style="1" customWidth="1"/>
    <col min="6" max="6" width="12" style="1" customWidth="1"/>
    <col min="7" max="7" width="19" style="1" customWidth="1"/>
    <col min="8" max="8" width="10" style="1" customWidth="1"/>
    <col min="9" max="9" width="30" style="1" customWidth="1"/>
    <col min="10" max="10" width="13" style="1" customWidth="1"/>
    <col min="11" max="11" width="11" style="1" customWidth="1"/>
    <col min="12" max="12" width="46" customWidth="1"/>
    <col min="13" max="14" width="17" customWidth="1"/>
    <col min="15" max="15" width="18.44140625" bestFit="1" customWidth="1"/>
    <col min="16" max="16" width="28" style="2"/>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x14ac:dyDescent="0.3">
      <c r="A2" s="203">
        <v>220047</v>
      </c>
      <c r="B2" s="203" t="s">
        <v>66</v>
      </c>
      <c r="C2" s="203" t="s">
        <v>519</v>
      </c>
      <c r="D2" s="208"/>
      <c r="E2" s="203" t="s">
        <v>530</v>
      </c>
      <c r="F2" s="203" t="s">
        <v>175</v>
      </c>
      <c r="G2" s="6" t="s">
        <v>497</v>
      </c>
      <c r="H2" s="6" t="s">
        <v>498</v>
      </c>
      <c r="I2" s="6" t="s">
        <v>531</v>
      </c>
      <c r="J2" s="14">
        <v>2017</v>
      </c>
      <c r="K2" s="14">
        <v>1</v>
      </c>
      <c r="L2" s="15">
        <v>1</v>
      </c>
      <c r="M2" s="108"/>
      <c r="N2" s="19">
        <f>SUM(M2)*K2</f>
        <v>0</v>
      </c>
      <c r="O2" s="108"/>
      <c r="P2" s="20">
        <f>SUM(N2:O3)</f>
        <v>0</v>
      </c>
    </row>
    <row r="3" spans="1:16" ht="30.75" customHeight="1" x14ac:dyDescent="0.3">
      <c r="A3" s="206"/>
      <c r="B3" s="206"/>
      <c r="C3" s="211"/>
      <c r="D3" s="212"/>
      <c r="E3" s="206"/>
      <c r="F3" s="206"/>
      <c r="G3" s="17" t="s">
        <v>532</v>
      </c>
      <c r="H3" s="17" t="s">
        <v>533</v>
      </c>
      <c r="I3" s="17" t="s">
        <v>534</v>
      </c>
      <c r="J3" s="18">
        <v>2024</v>
      </c>
      <c r="K3" s="18">
        <v>1</v>
      </c>
      <c r="L3" s="130">
        <v>1</v>
      </c>
      <c r="M3" s="108"/>
      <c r="N3" s="19">
        <f>SUM(M3)*K3</f>
        <v>0</v>
      </c>
      <c r="O3" s="108"/>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3"/>
    <mergeCell ref="C1:D1"/>
    <mergeCell ref="A2:A3"/>
    <mergeCell ref="B2:B3"/>
    <mergeCell ref="C2:D3"/>
    <mergeCell ref="E2: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6B358-AC57-47BC-AACD-6FF539EDFE88}">
  <sheetPr>
    <tabColor rgb="FF1F4E79"/>
  </sheetPr>
  <dimension ref="A1:P10"/>
  <sheetViews>
    <sheetView showGridLines="0" workbookViewId="0">
      <selection activeCell="C1" sqref="A1:XFD1"/>
    </sheetView>
  </sheetViews>
  <sheetFormatPr defaultColWidth="28" defaultRowHeight="14.4" x14ac:dyDescent="0.3"/>
  <cols>
    <col min="1" max="2" width="18" style="1" customWidth="1"/>
    <col min="3" max="3" width="32" style="1" customWidth="1"/>
    <col min="4" max="4" width="10" style="1" customWidth="1"/>
    <col min="5" max="5" width="15" style="1" customWidth="1"/>
    <col min="6" max="6" width="16" style="1" customWidth="1"/>
    <col min="7" max="7" width="19" style="1" customWidth="1"/>
    <col min="8" max="8" width="10" style="1" customWidth="1"/>
    <col min="9" max="9" width="22"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5">
        <v>220046</v>
      </c>
      <c r="B2" s="5" t="s">
        <v>70</v>
      </c>
      <c r="C2" s="205" t="s">
        <v>535</v>
      </c>
      <c r="D2" s="202"/>
      <c r="E2" s="5" t="s">
        <v>536</v>
      </c>
      <c r="F2" s="5" t="s">
        <v>537</v>
      </c>
      <c r="G2" s="5" t="s">
        <v>481</v>
      </c>
      <c r="H2" s="5" t="s">
        <v>482</v>
      </c>
      <c r="I2" s="5" t="s">
        <v>538</v>
      </c>
      <c r="J2" s="10">
        <v>2020</v>
      </c>
      <c r="K2" s="10">
        <v>1</v>
      </c>
      <c r="L2" s="11">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AD37-3C3B-47A1-BABB-37632F94DA76}">
  <sheetPr>
    <tabColor rgb="FF2F5597"/>
  </sheetPr>
  <dimension ref="A1:P10"/>
  <sheetViews>
    <sheetView showGridLines="0" topLeftCell="F1" workbookViewId="0">
      <selection activeCell="F1" sqref="A1:XFD1"/>
    </sheetView>
  </sheetViews>
  <sheetFormatPr defaultColWidth="28" defaultRowHeight="14.4" x14ac:dyDescent="0.3"/>
  <cols>
    <col min="1" max="2" width="18" style="1" customWidth="1"/>
    <col min="3" max="3" width="35" style="1" customWidth="1"/>
    <col min="4" max="4" width="10" style="1" customWidth="1"/>
    <col min="5" max="5" width="18" style="1" customWidth="1"/>
    <col min="6" max="6" width="12" style="1" customWidth="1"/>
    <col min="7" max="7" width="19" style="1" customWidth="1"/>
    <col min="8" max="8" width="10" style="1" customWidth="1"/>
    <col min="9" max="9" width="17"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5">
        <v>220049</v>
      </c>
      <c r="B2" s="5" t="s">
        <v>74</v>
      </c>
      <c r="C2" s="205" t="s">
        <v>539</v>
      </c>
      <c r="D2" s="202"/>
      <c r="E2" s="5" t="s">
        <v>540</v>
      </c>
      <c r="F2" s="5" t="s">
        <v>175</v>
      </c>
      <c r="G2" s="5" t="s">
        <v>481</v>
      </c>
      <c r="H2" s="5" t="s">
        <v>504</v>
      </c>
      <c r="I2" s="5" t="s">
        <v>541</v>
      </c>
      <c r="J2" s="10">
        <v>2021</v>
      </c>
      <c r="K2" s="10">
        <v>1</v>
      </c>
      <c r="L2" s="11">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24B1-6151-40BC-A08C-81BD39C4F970}">
  <sheetPr>
    <tabColor rgb="FF00B0F0"/>
  </sheetPr>
  <dimension ref="A1:P10"/>
  <sheetViews>
    <sheetView showGridLines="0" topLeftCell="C1" workbookViewId="0">
      <selection activeCell="C1" sqref="A1:XFD1"/>
    </sheetView>
  </sheetViews>
  <sheetFormatPr defaultRowHeight="14.4" x14ac:dyDescent="0.3"/>
  <cols>
    <col min="1" max="2" width="18" customWidth="1"/>
    <col min="3" max="3" width="23" customWidth="1"/>
    <col min="4" max="4" width="10" customWidth="1"/>
    <col min="5" max="5" width="17" customWidth="1"/>
    <col min="6" max="6" width="12" customWidth="1"/>
    <col min="7" max="7" width="19" customWidth="1"/>
    <col min="8" max="8" width="11" customWidth="1"/>
    <col min="9" max="9" width="25" customWidth="1"/>
    <col min="10" max="10" width="13" customWidth="1"/>
    <col min="11" max="11" width="11" customWidth="1"/>
    <col min="12" max="12" width="46" customWidth="1"/>
    <col min="13" max="14" width="17" customWidth="1"/>
    <col min="15" max="15" width="18.44140625" bestFit="1" customWidth="1"/>
    <col min="16" max="16" width="30.33203125"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5">
        <v>220051</v>
      </c>
      <c r="B2" s="5" t="s">
        <v>78</v>
      </c>
      <c r="C2" s="205" t="s">
        <v>542</v>
      </c>
      <c r="D2" s="202"/>
      <c r="E2" s="5" t="s">
        <v>543</v>
      </c>
      <c r="F2" s="5" t="s">
        <v>175</v>
      </c>
      <c r="G2" s="5" t="s">
        <v>544</v>
      </c>
      <c r="H2" s="5" t="s">
        <v>444</v>
      </c>
      <c r="I2" s="5" t="s">
        <v>545</v>
      </c>
      <c r="J2" s="10">
        <v>2008</v>
      </c>
      <c r="K2" s="10">
        <v>1</v>
      </c>
      <c r="L2" s="11">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9B46-2EF6-4487-896D-CC72B7BC0836}">
  <sheetPr>
    <tabColor rgb="FF1F4E79"/>
    <pageSetUpPr fitToPage="1"/>
  </sheetPr>
  <dimension ref="B2:H36"/>
  <sheetViews>
    <sheetView showGridLines="0" tabSelected="1" topLeftCell="A6" zoomScale="80" zoomScaleNormal="80" workbookViewId="0">
      <selection activeCell="H26" sqref="H26"/>
    </sheetView>
  </sheetViews>
  <sheetFormatPr defaultRowHeight="14.4" x14ac:dyDescent="0.3"/>
  <cols>
    <col min="1" max="1" width="3.88671875" customWidth="1"/>
    <col min="2" max="2" width="5.6640625" customWidth="1"/>
    <col min="3" max="3" width="69.109375" customWidth="1"/>
    <col min="4" max="4" width="18.5546875" bestFit="1" customWidth="1"/>
    <col min="5" max="5" width="20.6640625" bestFit="1" customWidth="1"/>
    <col min="6" max="7" width="20.6640625" customWidth="1"/>
    <col min="8" max="8" width="19.44140625" bestFit="1" customWidth="1"/>
    <col min="9" max="11" width="13.44140625" customWidth="1"/>
    <col min="12" max="13" width="12.33203125" customWidth="1"/>
  </cols>
  <sheetData>
    <row r="2" spans="2:8" ht="30" customHeight="1" x14ac:dyDescent="0.3">
      <c r="B2" s="159" t="s">
        <v>263</v>
      </c>
      <c r="C2" s="160"/>
      <c r="D2" s="160"/>
      <c r="E2" s="160"/>
      <c r="F2" s="160"/>
      <c r="G2" s="160"/>
      <c r="H2" s="161"/>
    </row>
    <row r="3" spans="2:8" x14ac:dyDescent="0.3">
      <c r="B3" s="25"/>
      <c r="C3" s="26"/>
      <c r="D3" s="26"/>
      <c r="E3" s="26"/>
      <c r="F3" s="26"/>
      <c r="G3" s="26"/>
      <c r="H3" s="27"/>
    </row>
    <row r="4" spans="2:8" ht="49.5" customHeight="1" x14ac:dyDescent="0.3">
      <c r="B4" s="28"/>
      <c r="C4" s="29" t="s">
        <v>264</v>
      </c>
      <c r="D4" s="162"/>
      <c r="E4" s="163"/>
      <c r="F4" s="164"/>
      <c r="H4" s="30"/>
    </row>
    <row r="5" spans="2:8" ht="14.25" customHeight="1" x14ac:dyDescent="0.3">
      <c r="B5" s="28"/>
      <c r="H5" s="30"/>
    </row>
    <row r="6" spans="2:8" ht="14.25" customHeight="1" x14ac:dyDescent="0.3">
      <c r="B6" s="31"/>
      <c r="C6" s="32"/>
      <c r="D6" s="32"/>
      <c r="E6" s="32"/>
      <c r="F6" s="32"/>
      <c r="G6" s="32"/>
      <c r="H6" s="33"/>
    </row>
    <row r="7" spans="2:8" x14ac:dyDescent="0.3">
      <c r="B7" s="51"/>
      <c r="C7" s="45"/>
      <c r="D7" s="45"/>
      <c r="E7" s="45"/>
      <c r="F7" s="45"/>
      <c r="G7" s="45"/>
      <c r="H7" s="43"/>
    </row>
    <row r="8" spans="2:8" x14ac:dyDescent="0.3">
      <c r="B8" s="38"/>
      <c r="C8" s="39"/>
      <c r="D8" s="39"/>
      <c r="E8" s="39"/>
      <c r="F8" s="98"/>
      <c r="G8" s="39"/>
      <c r="H8" s="90"/>
    </row>
    <row r="9" spans="2:8" x14ac:dyDescent="0.3">
      <c r="B9" s="34"/>
      <c r="C9" s="83" t="s">
        <v>265</v>
      </c>
      <c r="D9" s="21"/>
      <c r="E9" s="21"/>
      <c r="F9" s="99"/>
      <c r="G9" s="83" t="s">
        <v>266</v>
      </c>
      <c r="H9" s="94" t="s">
        <v>267</v>
      </c>
    </row>
    <row r="10" spans="2:8" x14ac:dyDescent="0.3">
      <c r="B10" s="34" t="s">
        <v>268</v>
      </c>
      <c r="C10" s="21" t="s">
        <v>269</v>
      </c>
      <c r="D10" s="21"/>
      <c r="E10" s="54">
        <f>'Contractprijzen Preventief'!I56</f>
        <v>0</v>
      </c>
      <c r="F10" s="100"/>
      <c r="G10" s="127">
        <v>1</v>
      </c>
      <c r="H10" s="94">
        <f>E10*G10</f>
        <v>0</v>
      </c>
    </row>
    <row r="11" spans="2:8" x14ac:dyDescent="0.3">
      <c r="B11" s="34"/>
      <c r="C11" s="21"/>
      <c r="D11" s="21"/>
      <c r="E11" s="21"/>
      <c r="F11" s="99"/>
      <c r="G11" s="99"/>
      <c r="H11" s="94"/>
    </row>
    <row r="12" spans="2:8" x14ac:dyDescent="0.3">
      <c r="B12" s="34" t="s">
        <v>270</v>
      </c>
      <c r="C12" s="21" t="s">
        <v>271</v>
      </c>
      <c r="D12" s="21"/>
      <c r="E12" s="21"/>
      <c r="F12" s="99"/>
      <c r="G12" s="99"/>
      <c r="H12" s="94"/>
    </row>
    <row r="13" spans="2:8" x14ac:dyDescent="0.3">
      <c r="B13" s="34"/>
      <c r="C13" s="21" t="s">
        <v>272</v>
      </c>
      <c r="D13" s="54">
        <f>'Contractprijzen Correctief'!I12</f>
        <v>62500</v>
      </c>
      <c r="E13" s="21"/>
      <c r="F13" s="99"/>
      <c r="G13" s="99"/>
      <c r="H13" s="94"/>
    </row>
    <row r="14" spans="2:8" x14ac:dyDescent="0.3">
      <c r="B14" s="34"/>
      <c r="C14" s="21" t="s">
        <v>273</v>
      </c>
      <c r="D14" s="54">
        <f>'Contractprijzen Correctief'!I18</f>
        <v>0</v>
      </c>
      <c r="E14" s="21"/>
      <c r="F14" s="99"/>
      <c r="G14" s="99"/>
      <c r="H14" s="94"/>
    </row>
    <row r="15" spans="2:8" x14ac:dyDescent="0.3">
      <c r="B15" s="34"/>
      <c r="C15" s="21" t="s">
        <v>274</v>
      </c>
      <c r="D15" s="54">
        <f>'Contractprijzen Correctief'!I23</f>
        <v>0</v>
      </c>
      <c r="E15" s="21"/>
      <c r="F15" s="99"/>
      <c r="G15" s="127">
        <v>3</v>
      </c>
      <c r="H15" s="94">
        <f>E16*G15</f>
        <v>187500</v>
      </c>
    </row>
    <row r="16" spans="2:8" x14ac:dyDescent="0.3">
      <c r="B16" s="34"/>
      <c r="C16" s="21" t="s">
        <v>275</v>
      </c>
      <c r="D16" s="21"/>
      <c r="E16" s="54">
        <f>SUM(D13:D15)</f>
        <v>62500</v>
      </c>
      <c r="F16" s="100"/>
      <c r="G16" s="99"/>
      <c r="H16" s="94"/>
    </row>
    <row r="17" spans="2:8" x14ac:dyDescent="0.3">
      <c r="B17" s="34"/>
      <c r="C17" s="21"/>
      <c r="D17" s="21"/>
      <c r="E17" s="21"/>
      <c r="F17" s="99"/>
      <c r="G17" s="99"/>
      <c r="H17" s="94"/>
    </row>
    <row r="18" spans="2:8" ht="18.75" customHeight="1" x14ac:dyDescent="0.3">
      <c r="B18" s="34" t="s">
        <v>276</v>
      </c>
      <c r="C18" s="21" t="s">
        <v>277</v>
      </c>
      <c r="D18" s="21"/>
      <c r="E18" s="64">
        <f>'Contractprijzen Projecten'!I23</f>
        <v>100000</v>
      </c>
      <c r="F18" s="101"/>
      <c r="G18" s="127">
        <v>1</v>
      </c>
      <c r="H18" s="94">
        <f>E18*G18</f>
        <v>100000</v>
      </c>
    </row>
    <row r="19" spans="2:8" x14ac:dyDescent="0.3">
      <c r="B19" s="34"/>
      <c r="C19" s="21"/>
      <c r="D19" s="21"/>
      <c r="E19" s="21"/>
      <c r="F19" s="99"/>
      <c r="G19" s="99"/>
      <c r="H19" s="94"/>
    </row>
    <row r="20" spans="2:8" x14ac:dyDescent="0.3">
      <c r="B20" s="34" t="s">
        <v>278</v>
      </c>
      <c r="C20" s="21" t="s">
        <v>279</v>
      </c>
      <c r="D20" s="21"/>
      <c r="E20" s="64">
        <f>Nulmeting!I56</f>
        <v>0</v>
      </c>
      <c r="F20" s="101"/>
      <c r="G20" s="127">
        <v>0.5</v>
      </c>
      <c r="H20" s="94">
        <f>E20*G20</f>
        <v>0</v>
      </c>
    </row>
    <row r="21" spans="2:8" x14ac:dyDescent="0.3">
      <c r="B21" s="34"/>
      <c r="C21" s="21"/>
      <c r="D21" s="21"/>
      <c r="E21" s="21"/>
      <c r="F21" s="99"/>
      <c r="G21" s="99"/>
      <c r="H21" s="94"/>
    </row>
    <row r="22" spans="2:8" ht="28.8" x14ac:dyDescent="0.3">
      <c r="B22" s="93"/>
      <c r="C22" s="83" t="s">
        <v>280</v>
      </c>
      <c r="D22" s="95" t="s">
        <v>281</v>
      </c>
      <c r="E22" s="83" t="s">
        <v>282</v>
      </c>
      <c r="F22" s="102" t="s">
        <v>283</v>
      </c>
      <c r="G22" s="99"/>
      <c r="H22" s="94"/>
    </row>
    <row r="23" spans="2:8" ht="28.8" x14ac:dyDescent="0.3">
      <c r="B23" s="93" t="s">
        <v>284</v>
      </c>
      <c r="C23" s="21" t="s">
        <v>285</v>
      </c>
      <c r="D23" s="96">
        <v>0</v>
      </c>
      <c r="E23" s="127">
        <v>4</v>
      </c>
      <c r="F23" s="97">
        <f>D23*E23</f>
        <v>0</v>
      </c>
      <c r="G23" s="127">
        <v>0.25</v>
      </c>
      <c r="H23" s="94">
        <f>F23*G23</f>
        <v>0</v>
      </c>
    </row>
    <row r="24" spans="2:8" x14ac:dyDescent="0.3">
      <c r="B24" s="93"/>
      <c r="C24" s="21"/>
      <c r="D24" s="96"/>
      <c r="E24" s="154"/>
      <c r="F24" s="155"/>
      <c r="G24" s="157" t="s">
        <v>740</v>
      </c>
      <c r="H24" s="156">
        <f>SUM(H10:H23)</f>
        <v>287500</v>
      </c>
    </row>
    <row r="25" spans="2:8" x14ac:dyDescent="0.3">
      <c r="B25" s="93" t="s">
        <v>741</v>
      </c>
      <c r="C25" s="21" t="s">
        <v>742</v>
      </c>
      <c r="D25" s="158">
        <v>0</v>
      </c>
      <c r="E25" s="154"/>
      <c r="F25" s="155"/>
      <c r="G25" s="154"/>
      <c r="H25" s="156">
        <f>H24*D25</f>
        <v>0</v>
      </c>
    </row>
    <row r="26" spans="2:8" x14ac:dyDescent="0.3">
      <c r="B26" s="93"/>
      <c r="C26" s="21" t="s">
        <v>743</v>
      </c>
      <c r="D26" s="158">
        <v>0</v>
      </c>
      <c r="E26" s="154"/>
      <c r="F26" s="155"/>
      <c r="G26" s="154"/>
      <c r="H26" s="156">
        <f>H24*D26</f>
        <v>0</v>
      </c>
    </row>
    <row r="27" spans="2:8" x14ac:dyDescent="0.3">
      <c r="B27" s="36"/>
      <c r="C27" s="21"/>
      <c r="D27" s="37"/>
      <c r="E27" s="37"/>
      <c r="F27" s="103"/>
      <c r="G27" s="37"/>
      <c r="H27" s="91"/>
    </row>
    <row r="28" spans="2:8" ht="21" customHeight="1" x14ac:dyDescent="0.3">
      <c r="B28" s="165" t="s">
        <v>286</v>
      </c>
      <c r="C28" s="166"/>
      <c r="D28" s="166"/>
      <c r="E28" s="166"/>
      <c r="F28" s="166"/>
      <c r="G28" s="166"/>
      <c r="H28" s="92">
        <f>SUM(H24:H27)</f>
        <v>287500</v>
      </c>
    </row>
    <row r="29" spans="2:8" x14ac:dyDescent="0.3">
      <c r="B29" s="25"/>
      <c r="C29" s="26"/>
      <c r="D29" s="26"/>
      <c r="E29" s="26"/>
      <c r="F29" s="26"/>
      <c r="G29" s="26"/>
      <c r="H29" s="27"/>
    </row>
    <row r="30" spans="2:8" x14ac:dyDescent="0.3">
      <c r="B30" s="28"/>
      <c r="C30" s="23" t="s">
        <v>287</v>
      </c>
      <c r="D30" s="162"/>
      <c r="E30" s="163"/>
      <c r="F30" s="164"/>
      <c r="H30" s="30"/>
    </row>
    <row r="31" spans="2:8" x14ac:dyDescent="0.3">
      <c r="B31" s="28"/>
      <c r="C31" s="23"/>
      <c r="H31" s="30"/>
    </row>
    <row r="32" spans="2:8" x14ac:dyDescent="0.3">
      <c r="B32" s="28"/>
      <c r="C32" s="23" t="s">
        <v>288</v>
      </c>
      <c r="D32" s="162"/>
      <c r="E32" s="163"/>
      <c r="F32" s="164"/>
      <c r="H32" s="30"/>
    </row>
    <row r="33" spans="2:8" x14ac:dyDescent="0.3">
      <c r="B33" s="28"/>
      <c r="H33" s="30"/>
    </row>
    <row r="34" spans="2:8" ht="49.5" customHeight="1" x14ac:dyDescent="0.3">
      <c r="B34" s="28"/>
      <c r="C34" s="29" t="s">
        <v>289</v>
      </c>
      <c r="D34" s="162"/>
      <c r="E34" s="163"/>
      <c r="F34" s="164"/>
      <c r="H34" s="30"/>
    </row>
    <row r="35" spans="2:8" ht="14.25" customHeight="1" x14ac:dyDescent="0.3">
      <c r="B35" s="28"/>
      <c r="H35" s="30"/>
    </row>
    <row r="36" spans="2:8" x14ac:dyDescent="0.3">
      <c r="B36" s="51"/>
      <c r="C36" s="45"/>
      <c r="D36" s="45"/>
      <c r="E36" s="45"/>
      <c r="F36" s="45"/>
      <c r="G36" s="45"/>
      <c r="H36" s="43"/>
    </row>
  </sheetData>
  <mergeCells count="6">
    <mergeCell ref="B2:H2"/>
    <mergeCell ref="D4:F4"/>
    <mergeCell ref="B28:G28"/>
    <mergeCell ref="D34:F34"/>
    <mergeCell ref="D32:F32"/>
    <mergeCell ref="D30:F30"/>
  </mergeCells>
  <pageMargins left="0.7" right="0.7" top="0.75" bottom="0.75" header="0.3" footer="0.3"/>
  <pageSetup paperSize="9" scale="7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28B6-9C05-4A6B-9C13-189C765890AD}">
  <sheetPr>
    <tabColor rgb="FFFFC000"/>
  </sheetPr>
  <dimension ref="A1:P10"/>
  <sheetViews>
    <sheetView showGridLines="0" topLeftCell="C1" workbookViewId="0">
      <selection activeCell="C1" sqref="A1:XFD1"/>
    </sheetView>
  </sheetViews>
  <sheetFormatPr defaultColWidth="28" defaultRowHeight="14.4" x14ac:dyDescent="0.3"/>
  <cols>
    <col min="1" max="2" width="18" style="1" customWidth="1"/>
    <col min="3" max="4" width="10" style="1" customWidth="1"/>
    <col min="5" max="5" width="15" style="1" customWidth="1"/>
    <col min="6" max="6" width="12" style="1" customWidth="1"/>
    <col min="7" max="7" width="19" style="1" customWidth="1"/>
    <col min="8" max="8" width="10" style="1" customWidth="1"/>
    <col min="9" max="9" width="15"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5">
        <v>220119</v>
      </c>
      <c r="B2" s="5" t="s">
        <v>80</v>
      </c>
      <c r="C2" s="205" t="s">
        <v>546</v>
      </c>
      <c r="D2" s="202"/>
      <c r="E2" s="5" t="s">
        <v>547</v>
      </c>
      <c r="F2" s="5" t="s">
        <v>175</v>
      </c>
      <c r="G2" s="5" t="s">
        <v>481</v>
      </c>
      <c r="H2" s="5" t="s">
        <v>504</v>
      </c>
      <c r="I2" s="5" t="s">
        <v>548</v>
      </c>
      <c r="J2" s="10">
        <v>2024</v>
      </c>
      <c r="K2" s="10">
        <v>1</v>
      </c>
      <c r="L2" s="11">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F65A2-D1AD-46DF-B55F-CC7313B96895}">
  <sheetPr>
    <tabColor rgb="FF4BACC6"/>
  </sheetPr>
  <dimension ref="A1:P10"/>
  <sheetViews>
    <sheetView showGridLines="0" workbookViewId="0">
      <selection activeCell="C1" sqref="A1:XFD1"/>
    </sheetView>
  </sheetViews>
  <sheetFormatPr defaultColWidth="28" defaultRowHeight="14.4" x14ac:dyDescent="0.3"/>
  <cols>
    <col min="1" max="2" width="18" style="1" customWidth="1"/>
    <col min="3" max="3" width="14" style="1" customWidth="1"/>
    <col min="4" max="4" width="10" style="1" customWidth="1"/>
    <col min="5" max="5" width="19" style="1" customWidth="1"/>
    <col min="6" max="6" width="12" style="1" customWidth="1"/>
    <col min="7" max="7" width="19" style="1" customWidth="1"/>
    <col min="8" max="8" width="10" style="1" customWidth="1"/>
    <col min="9" max="9" width="22"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6.5" customHeight="1" x14ac:dyDescent="0.3">
      <c r="A2" s="5">
        <v>220123</v>
      </c>
      <c r="B2" s="5" t="s">
        <v>84</v>
      </c>
      <c r="C2" s="205" t="s">
        <v>18</v>
      </c>
      <c r="D2" s="202"/>
      <c r="E2" s="5" t="s">
        <v>549</v>
      </c>
      <c r="F2" s="5" t="s">
        <v>175</v>
      </c>
      <c r="G2" s="5" t="s">
        <v>481</v>
      </c>
      <c r="H2" s="5" t="s">
        <v>504</v>
      </c>
      <c r="I2" s="5" t="s">
        <v>550</v>
      </c>
      <c r="J2" s="10">
        <v>2016</v>
      </c>
      <c r="K2" s="10">
        <v>1</v>
      </c>
      <c r="L2" s="11">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3E0F-6858-44D4-A375-46047541378A}">
  <sheetPr>
    <tabColor rgb="FF8064A2"/>
  </sheetPr>
  <dimension ref="A1:P10"/>
  <sheetViews>
    <sheetView showGridLines="0" topLeftCell="C1" workbookViewId="0">
      <selection activeCell="C1" sqref="A1:XFD1"/>
    </sheetView>
  </sheetViews>
  <sheetFormatPr defaultColWidth="28" defaultRowHeight="14.4" x14ac:dyDescent="0.3"/>
  <cols>
    <col min="1" max="2" width="18" style="1" customWidth="1"/>
    <col min="3" max="3" width="22" style="1" customWidth="1"/>
    <col min="4" max="4" width="10" style="1" customWidth="1"/>
    <col min="5" max="5" width="13" style="1" customWidth="1"/>
    <col min="6" max="6" width="12" style="1" customWidth="1"/>
    <col min="7" max="7" width="19" style="1" customWidth="1"/>
    <col min="8" max="8" width="10" style="1" customWidth="1"/>
    <col min="9" max="9" width="16"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6.5" customHeight="1" x14ac:dyDescent="0.3">
      <c r="A2" s="5">
        <v>230066</v>
      </c>
      <c r="B2" s="5" t="s">
        <v>88</v>
      </c>
      <c r="C2" s="205" t="s">
        <v>551</v>
      </c>
      <c r="D2" s="202"/>
      <c r="E2" s="5" t="s">
        <v>552</v>
      </c>
      <c r="F2" s="5" t="s">
        <v>493</v>
      </c>
      <c r="G2" s="5" t="s">
        <v>481</v>
      </c>
      <c r="H2" s="5" t="s">
        <v>504</v>
      </c>
      <c r="I2" s="5" t="s">
        <v>553</v>
      </c>
      <c r="J2" s="10">
        <v>2022</v>
      </c>
      <c r="K2" s="10">
        <v>1</v>
      </c>
      <c r="L2" s="11">
        <v>1</v>
      </c>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E2C97-0812-4A37-9B11-F412D9D7A497}">
  <sheetPr>
    <tabColor rgb="FF00B0F0"/>
  </sheetPr>
  <dimension ref="A1:P10"/>
  <sheetViews>
    <sheetView showGridLines="0" workbookViewId="0">
      <selection activeCell="C1" sqref="A1:XFD1"/>
    </sheetView>
  </sheetViews>
  <sheetFormatPr defaultColWidth="28" defaultRowHeight="14.4" x14ac:dyDescent="0.3"/>
  <cols>
    <col min="1" max="2" width="18" style="1" customWidth="1"/>
    <col min="3" max="3" width="20" style="1" customWidth="1"/>
    <col min="4" max="4" width="10" style="1" customWidth="1"/>
    <col min="5" max="5" width="18" style="1" customWidth="1"/>
    <col min="6" max="6" width="12" style="1" customWidth="1"/>
    <col min="7" max="7" width="19" style="1" customWidth="1"/>
    <col min="8" max="8" width="11" style="1" customWidth="1"/>
    <col min="9" max="9" width="26"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 customHeight="1" x14ac:dyDescent="0.3">
      <c r="A2" s="205">
        <v>220014</v>
      </c>
      <c r="B2" s="205" t="s">
        <v>91</v>
      </c>
      <c r="C2" s="205" t="s">
        <v>554</v>
      </c>
      <c r="D2" s="208"/>
      <c r="E2" s="205" t="s">
        <v>555</v>
      </c>
      <c r="F2" s="205" t="s">
        <v>493</v>
      </c>
      <c r="G2" s="5" t="s">
        <v>481</v>
      </c>
      <c r="H2" s="5" t="s">
        <v>504</v>
      </c>
      <c r="I2" s="5" t="s">
        <v>556</v>
      </c>
      <c r="J2" s="10">
        <v>2023</v>
      </c>
      <c r="K2" s="10">
        <v>1</v>
      </c>
      <c r="L2" s="11">
        <v>1</v>
      </c>
      <c r="M2" s="108"/>
      <c r="N2" s="19">
        <f>SUM(M2)*K2</f>
        <v>0</v>
      </c>
      <c r="O2" s="108"/>
      <c r="P2" s="20">
        <f>SUM(N2:O4)</f>
        <v>0</v>
      </c>
    </row>
    <row r="3" spans="1:16" ht="15" customHeight="1" x14ac:dyDescent="0.3">
      <c r="A3" s="207"/>
      <c r="B3" s="207"/>
      <c r="C3" s="209"/>
      <c r="D3" s="210"/>
      <c r="E3" s="207"/>
      <c r="F3" s="207"/>
      <c r="G3" s="7" t="s">
        <v>557</v>
      </c>
      <c r="H3" s="7" t="s">
        <v>558</v>
      </c>
      <c r="I3" s="7" t="s">
        <v>559</v>
      </c>
      <c r="J3" s="12">
        <v>1980</v>
      </c>
      <c r="K3" s="12">
        <v>1</v>
      </c>
      <c r="L3" s="13">
        <v>1</v>
      </c>
      <c r="M3" s="108"/>
      <c r="N3" s="19">
        <f t="shared" ref="N3:N4" si="0">SUM(M3)*K3</f>
        <v>0</v>
      </c>
      <c r="O3" s="108"/>
      <c r="P3" s="7"/>
    </row>
    <row r="4" spans="1:16" ht="30.75" customHeight="1" x14ac:dyDescent="0.3">
      <c r="A4" s="206"/>
      <c r="B4" s="206"/>
      <c r="C4" s="211"/>
      <c r="D4" s="212"/>
      <c r="E4" s="206"/>
      <c r="F4" s="206"/>
      <c r="G4" s="5" t="s">
        <v>544</v>
      </c>
      <c r="H4" s="5" t="s">
        <v>444</v>
      </c>
      <c r="I4" s="5" t="s">
        <v>560</v>
      </c>
      <c r="J4" s="10">
        <v>2002</v>
      </c>
      <c r="K4" s="10">
        <v>1</v>
      </c>
      <c r="L4" s="11">
        <v>1</v>
      </c>
      <c r="M4" s="108"/>
      <c r="N4" s="19">
        <f t="shared" si="0"/>
        <v>0</v>
      </c>
      <c r="O4" s="108"/>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4"/>
    <mergeCell ref="C1:D1"/>
    <mergeCell ref="A2:A4"/>
    <mergeCell ref="B2:B4"/>
    <mergeCell ref="C2:D4"/>
    <mergeCell ref="E2:E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777D-CAEC-41D9-813D-4170D73A582D}">
  <sheetPr>
    <tabColor rgb="FF7030A0"/>
  </sheetPr>
  <dimension ref="A1:P10"/>
  <sheetViews>
    <sheetView showGridLines="0" topLeftCell="C1" workbookViewId="0">
      <selection activeCell="C1" sqref="A1:XFD1"/>
    </sheetView>
  </sheetViews>
  <sheetFormatPr defaultRowHeight="14.4" x14ac:dyDescent="0.3"/>
  <cols>
    <col min="1" max="2" width="18" customWidth="1"/>
    <col min="3" max="3" width="19" customWidth="1"/>
    <col min="4" max="4" width="10" customWidth="1"/>
    <col min="5" max="5" width="13" customWidth="1"/>
    <col min="6" max="6" width="12" customWidth="1"/>
    <col min="7" max="7" width="19" customWidth="1"/>
    <col min="8" max="8" width="11" customWidth="1"/>
    <col min="9" max="9" width="26" customWidth="1"/>
    <col min="10" max="10" width="13" customWidth="1"/>
    <col min="11" max="11" width="11" customWidth="1"/>
    <col min="12" max="12" width="46" customWidth="1"/>
    <col min="13" max="14" width="17" customWidth="1"/>
    <col min="15" max="15" width="18.44140625" bestFit="1" customWidth="1"/>
    <col min="16" max="16" width="30.33203125"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220114</v>
      </c>
      <c r="B2" s="205" t="s">
        <v>96</v>
      </c>
      <c r="C2" s="205" t="s">
        <v>561</v>
      </c>
      <c r="D2" s="208"/>
      <c r="E2" s="205" t="s">
        <v>562</v>
      </c>
      <c r="F2" s="205" t="s">
        <v>563</v>
      </c>
      <c r="G2" s="5" t="s">
        <v>506</v>
      </c>
      <c r="H2" s="5" t="s">
        <v>504</v>
      </c>
      <c r="I2" s="5" t="s">
        <v>511</v>
      </c>
      <c r="J2" s="10">
        <v>2019</v>
      </c>
      <c r="K2" s="10">
        <v>1</v>
      </c>
      <c r="L2" s="11">
        <v>1</v>
      </c>
      <c r="M2" s="108"/>
      <c r="N2" s="19">
        <f>SUM(M2)*K2</f>
        <v>0</v>
      </c>
      <c r="O2" s="108"/>
      <c r="P2" s="20">
        <f>SUM(N2:O6)</f>
        <v>0</v>
      </c>
    </row>
    <row r="3" spans="1:16" ht="16.5" customHeight="1" x14ac:dyDescent="0.3">
      <c r="A3" s="207"/>
      <c r="B3" s="207"/>
      <c r="C3" s="209"/>
      <c r="D3" s="210"/>
      <c r="E3" s="207"/>
      <c r="F3" s="207"/>
      <c r="G3" s="7" t="s">
        <v>544</v>
      </c>
      <c r="H3" s="7" t="s">
        <v>504</v>
      </c>
      <c r="I3" s="7" t="s">
        <v>564</v>
      </c>
      <c r="J3" s="12">
        <v>2019</v>
      </c>
      <c r="K3" s="12">
        <v>1</v>
      </c>
      <c r="L3" s="13">
        <v>1</v>
      </c>
      <c r="M3" s="108"/>
      <c r="N3" s="19">
        <f t="shared" ref="N3:N4" si="0">SUM(M3)*K3</f>
        <v>0</v>
      </c>
      <c r="O3" s="108"/>
      <c r="P3" s="7"/>
    </row>
    <row r="4" spans="1:16" ht="16.5" customHeight="1" x14ac:dyDescent="0.3">
      <c r="A4" s="207"/>
      <c r="B4" s="207"/>
      <c r="C4" s="209"/>
      <c r="D4" s="210"/>
      <c r="E4" s="207"/>
      <c r="F4" s="207"/>
      <c r="G4" s="5" t="s">
        <v>544</v>
      </c>
      <c r="H4" s="5" t="s">
        <v>504</v>
      </c>
      <c r="I4" s="5" t="s">
        <v>564</v>
      </c>
      <c r="J4" s="10">
        <v>2019</v>
      </c>
      <c r="K4" s="10">
        <v>1</v>
      </c>
      <c r="L4" s="11">
        <v>1</v>
      </c>
      <c r="M4" s="108"/>
      <c r="N4" s="19">
        <f t="shared" si="0"/>
        <v>0</v>
      </c>
      <c r="O4" s="108"/>
      <c r="P4" s="5"/>
    </row>
    <row r="5" spans="1:16" ht="16.5" customHeight="1" x14ac:dyDescent="0.3">
      <c r="A5" s="207"/>
      <c r="B5" s="207"/>
      <c r="C5" s="209"/>
      <c r="D5" s="210"/>
      <c r="E5" s="207"/>
      <c r="F5" s="207"/>
      <c r="G5" s="7" t="s">
        <v>565</v>
      </c>
      <c r="H5" s="7" t="s">
        <v>462</v>
      </c>
      <c r="I5" s="7" t="s">
        <v>566</v>
      </c>
      <c r="J5" s="12">
        <v>2020</v>
      </c>
      <c r="K5" s="12">
        <v>1</v>
      </c>
      <c r="L5" s="13">
        <v>1</v>
      </c>
      <c r="M5" s="108"/>
      <c r="N5" s="19">
        <f t="shared" ref="N5:N6" si="1">SUM(M5)*K5</f>
        <v>0</v>
      </c>
      <c r="O5" s="108"/>
      <c r="P5" s="7"/>
    </row>
    <row r="6" spans="1:16" ht="30.75" customHeight="1" x14ac:dyDescent="0.3">
      <c r="A6" s="206"/>
      <c r="B6" s="206"/>
      <c r="C6" s="211"/>
      <c r="D6" s="212"/>
      <c r="E6" s="206"/>
      <c r="F6" s="206"/>
      <c r="G6" s="5" t="s">
        <v>544</v>
      </c>
      <c r="H6" s="5" t="s">
        <v>444</v>
      </c>
      <c r="I6" s="5" t="s">
        <v>567</v>
      </c>
      <c r="J6" s="8"/>
      <c r="K6" s="10">
        <v>1</v>
      </c>
      <c r="L6" s="11">
        <v>1</v>
      </c>
      <c r="M6" s="108"/>
      <c r="N6" s="19">
        <f t="shared" si="1"/>
        <v>0</v>
      </c>
      <c r="O6" s="108"/>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6"/>
    <mergeCell ref="C1:D1"/>
    <mergeCell ref="A2:A6"/>
    <mergeCell ref="B2:B6"/>
    <mergeCell ref="C2:D6"/>
    <mergeCell ref="E2:E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EF26A-2784-44F6-AC2D-04AA60E00032}">
  <sheetPr>
    <tabColor rgb="FF548235"/>
  </sheetPr>
  <dimension ref="A1:P10"/>
  <sheetViews>
    <sheetView showGridLines="0" topLeftCell="C1" workbookViewId="0">
      <selection activeCell="C1" sqref="A1:XFD1"/>
    </sheetView>
  </sheetViews>
  <sheetFormatPr defaultRowHeight="14.4" x14ac:dyDescent="0.3"/>
  <cols>
    <col min="1" max="2" width="18" customWidth="1"/>
    <col min="3" max="3" width="19" customWidth="1"/>
    <col min="4" max="4" width="10" customWidth="1"/>
    <col min="5" max="5" width="14" customWidth="1"/>
    <col min="6" max="6" width="12" customWidth="1"/>
    <col min="7" max="7" width="19" customWidth="1"/>
    <col min="8" max="8" width="11" customWidth="1"/>
    <col min="9" max="9" width="26" customWidth="1"/>
    <col min="10" max="10" width="13" customWidth="1"/>
    <col min="11" max="11" width="11" customWidth="1"/>
    <col min="12" max="12" width="46" customWidth="1"/>
    <col min="13" max="14" width="17" customWidth="1"/>
    <col min="15" max="15" width="18.44140625" bestFit="1" customWidth="1"/>
    <col min="16" max="16" width="30.33203125"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220156</v>
      </c>
      <c r="B2" s="205" t="s">
        <v>101</v>
      </c>
      <c r="C2" s="205" t="s">
        <v>568</v>
      </c>
      <c r="D2" s="208"/>
      <c r="E2" s="205" t="s">
        <v>569</v>
      </c>
      <c r="F2" s="205" t="s">
        <v>570</v>
      </c>
      <c r="G2" s="5" t="s">
        <v>506</v>
      </c>
      <c r="H2" s="5" t="s">
        <v>482</v>
      </c>
      <c r="I2" s="5" t="s">
        <v>571</v>
      </c>
      <c r="J2" s="10">
        <v>2016</v>
      </c>
      <c r="K2" s="10">
        <v>1</v>
      </c>
      <c r="L2" s="11">
        <v>1</v>
      </c>
      <c r="M2" s="108"/>
      <c r="N2" s="19">
        <f>SUM(M2)*K2</f>
        <v>0</v>
      </c>
      <c r="O2" s="108"/>
      <c r="P2" s="20">
        <f>SUM(N2:O6)</f>
        <v>0</v>
      </c>
    </row>
    <row r="3" spans="1:16" ht="30.75" customHeight="1" x14ac:dyDescent="0.3">
      <c r="A3" s="207"/>
      <c r="B3" s="207"/>
      <c r="C3" s="209"/>
      <c r="D3" s="210"/>
      <c r="E3" s="207"/>
      <c r="F3" s="207"/>
      <c r="G3" s="7" t="s">
        <v>544</v>
      </c>
      <c r="H3" s="7" t="s">
        <v>444</v>
      </c>
      <c r="I3" s="7" t="s">
        <v>572</v>
      </c>
      <c r="J3" s="12">
        <v>2024</v>
      </c>
      <c r="K3" s="12">
        <v>1</v>
      </c>
      <c r="L3" s="13">
        <v>1</v>
      </c>
      <c r="M3" s="108"/>
      <c r="N3" s="19">
        <f t="shared" ref="N3:N6" si="0">SUM(M3)*K3</f>
        <v>0</v>
      </c>
      <c r="O3" s="108"/>
      <c r="P3" s="7"/>
    </row>
    <row r="4" spans="1:16" ht="15.75" customHeight="1" x14ac:dyDescent="0.3">
      <c r="A4" s="207"/>
      <c r="B4" s="207"/>
      <c r="C4" s="209"/>
      <c r="D4" s="210"/>
      <c r="E4" s="207"/>
      <c r="F4" s="207"/>
      <c r="G4" s="5" t="s">
        <v>544</v>
      </c>
      <c r="H4" s="5" t="s">
        <v>482</v>
      </c>
      <c r="I4" s="5" t="s">
        <v>573</v>
      </c>
      <c r="J4" s="8"/>
      <c r="K4" s="10">
        <v>1</v>
      </c>
      <c r="L4" s="5"/>
      <c r="M4" s="108"/>
      <c r="N4" s="19">
        <f t="shared" si="0"/>
        <v>0</v>
      </c>
      <c r="O4" s="108"/>
      <c r="P4" s="5"/>
    </row>
    <row r="5" spans="1:16" ht="30.75" customHeight="1" x14ac:dyDescent="0.3">
      <c r="A5" s="207"/>
      <c r="B5" s="207"/>
      <c r="C5" s="209"/>
      <c r="D5" s="210"/>
      <c r="E5" s="207"/>
      <c r="F5" s="207"/>
      <c r="G5" s="7" t="s">
        <v>557</v>
      </c>
      <c r="H5" s="7" t="s">
        <v>574</v>
      </c>
      <c r="I5" s="7" t="s">
        <v>575</v>
      </c>
      <c r="J5" s="12">
        <v>2016</v>
      </c>
      <c r="K5" s="12">
        <v>1</v>
      </c>
      <c r="L5" s="13">
        <v>1</v>
      </c>
      <c r="M5" s="108"/>
      <c r="N5" s="19">
        <f t="shared" si="0"/>
        <v>0</v>
      </c>
      <c r="O5" s="108"/>
      <c r="P5" s="7"/>
    </row>
    <row r="6" spans="1:16" ht="15.75" customHeight="1" x14ac:dyDescent="0.3">
      <c r="A6" s="206"/>
      <c r="B6" s="206"/>
      <c r="C6" s="211"/>
      <c r="D6" s="212"/>
      <c r="E6" s="206"/>
      <c r="F6" s="206"/>
      <c r="G6" s="5" t="s">
        <v>576</v>
      </c>
      <c r="H6" s="5"/>
      <c r="I6" s="5" t="s">
        <v>577</v>
      </c>
      <c r="J6" s="10">
        <v>2020</v>
      </c>
      <c r="K6" s="10">
        <v>1</v>
      </c>
      <c r="L6" s="11">
        <v>1</v>
      </c>
      <c r="M6" s="108"/>
      <c r="N6" s="19">
        <f t="shared" si="0"/>
        <v>0</v>
      </c>
      <c r="O6" s="108"/>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6"/>
    <mergeCell ref="C1:D1"/>
    <mergeCell ref="A2:A6"/>
    <mergeCell ref="B2:B6"/>
    <mergeCell ref="C2:D6"/>
    <mergeCell ref="E2:E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E339-0B5F-4D52-99FD-08F5A485B7AF}">
  <sheetPr>
    <tabColor rgb="FFC00000"/>
  </sheetPr>
  <dimension ref="A1:P10"/>
  <sheetViews>
    <sheetView showGridLines="0" topLeftCell="C1" workbookViewId="0">
      <selection activeCell="C1" sqref="A1:XFD1"/>
    </sheetView>
  </sheetViews>
  <sheetFormatPr defaultRowHeight="14.4" x14ac:dyDescent="0.3"/>
  <cols>
    <col min="1" max="2" width="18" customWidth="1"/>
    <col min="3" max="3" width="23" customWidth="1"/>
    <col min="4" max="5" width="10" customWidth="1"/>
    <col min="6" max="6" width="13" customWidth="1"/>
    <col min="7" max="7" width="19" customWidth="1"/>
    <col min="8" max="8" width="11" customWidth="1"/>
    <col min="9" max="9" width="27" customWidth="1"/>
    <col min="10" max="10" width="13" customWidth="1"/>
    <col min="11" max="11" width="11" customWidth="1"/>
    <col min="12" max="12" width="46" customWidth="1"/>
    <col min="13" max="14" width="17" customWidth="1"/>
    <col min="15" max="15" width="18.44140625" bestFit="1" customWidth="1"/>
    <col min="16" max="16" width="30.33203125"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220157</v>
      </c>
      <c r="B2" s="205" t="s">
        <v>105</v>
      </c>
      <c r="C2" s="205" t="s">
        <v>578</v>
      </c>
      <c r="D2" s="208"/>
      <c r="E2" s="205" t="s">
        <v>579</v>
      </c>
      <c r="F2" s="205" t="s">
        <v>480</v>
      </c>
      <c r="G2" s="5" t="s">
        <v>481</v>
      </c>
      <c r="H2" s="5" t="s">
        <v>504</v>
      </c>
      <c r="I2" s="5" t="s">
        <v>580</v>
      </c>
      <c r="J2" s="10">
        <v>2014</v>
      </c>
      <c r="K2" s="10">
        <v>1</v>
      </c>
      <c r="L2" s="11">
        <v>1</v>
      </c>
      <c r="M2" s="108"/>
      <c r="N2" s="19">
        <f>SUM(M2)*K2</f>
        <v>0</v>
      </c>
      <c r="O2" s="108"/>
      <c r="P2" s="20">
        <f>SUM(N2:O5)</f>
        <v>0</v>
      </c>
    </row>
    <row r="3" spans="1:16" ht="30.75" customHeight="1" x14ac:dyDescent="0.3">
      <c r="A3" s="207"/>
      <c r="B3" s="207"/>
      <c r="C3" s="209"/>
      <c r="D3" s="210"/>
      <c r="E3" s="207"/>
      <c r="F3" s="207"/>
      <c r="G3" s="7" t="s">
        <v>532</v>
      </c>
      <c r="H3" s="7" t="s">
        <v>581</v>
      </c>
      <c r="I3" s="7" t="s">
        <v>582</v>
      </c>
      <c r="J3" s="12">
        <v>2014</v>
      </c>
      <c r="K3" s="12">
        <v>1</v>
      </c>
      <c r="L3" s="13">
        <v>1</v>
      </c>
      <c r="M3" s="108"/>
      <c r="N3" s="19">
        <f t="shared" ref="N3:N5" si="0">SUM(M3)*K3</f>
        <v>0</v>
      </c>
      <c r="O3" s="108"/>
      <c r="P3" s="7"/>
    </row>
    <row r="4" spans="1:16" ht="30.75" customHeight="1" x14ac:dyDescent="0.3">
      <c r="A4" s="207"/>
      <c r="B4" s="207"/>
      <c r="C4" s="209"/>
      <c r="D4" s="210"/>
      <c r="E4" s="207"/>
      <c r="F4" s="207"/>
      <c r="G4" s="5" t="s">
        <v>544</v>
      </c>
      <c r="H4" s="5" t="s">
        <v>444</v>
      </c>
      <c r="I4" s="5" t="s">
        <v>567</v>
      </c>
      <c r="J4" s="10">
        <v>2014</v>
      </c>
      <c r="K4" s="10">
        <v>1</v>
      </c>
      <c r="L4" s="11">
        <v>1</v>
      </c>
      <c r="M4" s="108"/>
      <c r="N4" s="19">
        <f t="shared" si="0"/>
        <v>0</v>
      </c>
      <c r="O4" s="108"/>
      <c r="P4" s="5"/>
    </row>
    <row r="5" spans="1:16" ht="15.75" customHeight="1" x14ac:dyDescent="0.3">
      <c r="A5" s="206"/>
      <c r="B5" s="206"/>
      <c r="C5" s="211"/>
      <c r="D5" s="212"/>
      <c r="E5" s="206"/>
      <c r="F5" s="206"/>
      <c r="G5" s="7" t="s">
        <v>576</v>
      </c>
      <c r="H5" s="7"/>
      <c r="I5" s="7" t="s">
        <v>583</v>
      </c>
      <c r="J5" s="12">
        <v>2020</v>
      </c>
      <c r="K5" s="12">
        <v>1</v>
      </c>
      <c r="L5" s="13">
        <v>1</v>
      </c>
      <c r="M5" s="108"/>
      <c r="N5" s="19">
        <f t="shared" si="0"/>
        <v>0</v>
      </c>
      <c r="O5" s="108"/>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5"/>
    <mergeCell ref="C1:D1"/>
    <mergeCell ref="A2:A5"/>
    <mergeCell ref="B2:B5"/>
    <mergeCell ref="C2:D5"/>
    <mergeCell ref="E2:E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438F-50D4-4CFC-8F48-CDFFFB6C3259}">
  <sheetPr>
    <tabColor rgb="FFFFC000"/>
  </sheetPr>
  <dimension ref="A1:P10"/>
  <sheetViews>
    <sheetView showGridLines="0" topLeftCell="C1" workbookViewId="0">
      <selection activeCell="C1" sqref="A1:XFD1"/>
    </sheetView>
  </sheetViews>
  <sheetFormatPr defaultRowHeight="14.4" x14ac:dyDescent="0.3"/>
  <cols>
    <col min="1" max="2" width="18" customWidth="1"/>
    <col min="3" max="3" width="23" customWidth="1"/>
    <col min="4" max="4" width="10" customWidth="1"/>
    <col min="5" max="5" width="14" customWidth="1"/>
    <col min="6" max="6" width="12" customWidth="1"/>
    <col min="7" max="7" width="19" customWidth="1"/>
    <col min="8" max="8" width="10" customWidth="1"/>
    <col min="9" max="9" width="24" customWidth="1"/>
    <col min="10" max="10" width="13" customWidth="1"/>
    <col min="11" max="11" width="11" customWidth="1"/>
    <col min="12" max="12" width="46" customWidth="1"/>
    <col min="13" max="14" width="17" customWidth="1"/>
    <col min="15" max="15" width="18.44140625" bestFit="1" customWidth="1"/>
    <col min="16" max="16" width="30.33203125"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5">
        <v>220127</v>
      </c>
      <c r="B2" s="5" t="s">
        <v>110</v>
      </c>
      <c r="C2" s="205" t="s">
        <v>542</v>
      </c>
      <c r="D2" s="202"/>
      <c r="E2" s="5" t="s">
        <v>584</v>
      </c>
      <c r="F2" s="5" t="s">
        <v>175</v>
      </c>
      <c r="G2" s="5" t="s">
        <v>585</v>
      </c>
      <c r="H2" s="5"/>
      <c r="I2" s="5" t="s">
        <v>586</v>
      </c>
      <c r="J2" s="8"/>
      <c r="K2" s="8">
        <v>1</v>
      </c>
      <c r="L2" s="5"/>
      <c r="M2" s="108"/>
      <c r="N2" s="19">
        <f>SUM(M2)*K2</f>
        <v>0</v>
      </c>
      <c r="O2" s="108"/>
      <c r="P2" s="20">
        <f>SUM(N2:O2)</f>
        <v>0</v>
      </c>
    </row>
    <row r="3" spans="1:16" x14ac:dyDescent="0.3">
      <c r="A3" s="7"/>
      <c r="B3" s="7"/>
      <c r="C3" s="7"/>
      <c r="D3" s="7"/>
      <c r="E3" s="7"/>
      <c r="F3" s="7"/>
      <c r="G3" s="7"/>
      <c r="H3" s="7"/>
      <c r="I3" s="7"/>
      <c r="J3" s="9"/>
      <c r="K3" s="9"/>
      <c r="L3" s="7"/>
      <c r="M3" s="7"/>
      <c r="N3" s="7"/>
      <c r="O3" s="7"/>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59BF-B29E-4C57-A355-35FCE1C86ACA}">
  <sheetPr>
    <tabColor rgb="FF7030A0"/>
  </sheetPr>
  <dimension ref="A1:P10"/>
  <sheetViews>
    <sheetView showGridLines="0" topLeftCell="F1" workbookViewId="0">
      <selection activeCell="F1" sqref="A1:XFD1"/>
    </sheetView>
  </sheetViews>
  <sheetFormatPr defaultColWidth="28" defaultRowHeight="14.4" x14ac:dyDescent="0.3"/>
  <cols>
    <col min="1" max="2" width="18" style="1" customWidth="1"/>
    <col min="3" max="3" width="44" style="1" customWidth="1"/>
    <col min="4" max="4" width="10" style="1" customWidth="1"/>
    <col min="5" max="5" width="18" style="1" customWidth="1"/>
    <col min="6" max="6" width="12" style="1" customWidth="1"/>
    <col min="7" max="7" width="19" style="1" customWidth="1"/>
    <col min="8" max="8" width="16" style="1" customWidth="1"/>
    <col min="9" max="9" width="15"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13">
        <v>240801</v>
      </c>
      <c r="B2" s="213" t="s">
        <v>115</v>
      </c>
      <c r="C2" s="213" t="s">
        <v>587</v>
      </c>
      <c r="D2" s="208"/>
      <c r="E2" s="213" t="s">
        <v>588</v>
      </c>
      <c r="F2" s="213" t="s">
        <v>175</v>
      </c>
      <c r="G2" s="132" t="s">
        <v>481</v>
      </c>
      <c r="H2" s="132" t="s">
        <v>589</v>
      </c>
      <c r="I2" s="132" t="s">
        <v>590</v>
      </c>
      <c r="J2" s="133">
        <v>2015</v>
      </c>
      <c r="K2" s="133">
        <v>1</v>
      </c>
      <c r="L2" s="134">
        <v>1</v>
      </c>
      <c r="M2" s="108"/>
      <c r="N2" s="19">
        <f>SUM(M2)*K2</f>
        <v>0</v>
      </c>
      <c r="O2" s="108"/>
      <c r="P2" s="20">
        <f>SUM(N2:O3)</f>
        <v>0</v>
      </c>
    </row>
    <row r="3" spans="1:16" ht="45.75" customHeight="1" x14ac:dyDescent="0.3">
      <c r="A3" s="206"/>
      <c r="B3" s="206"/>
      <c r="C3" s="211"/>
      <c r="D3" s="212"/>
      <c r="E3" s="206"/>
      <c r="F3" s="206"/>
      <c r="G3" s="135" t="s">
        <v>544</v>
      </c>
      <c r="H3" s="135" t="s">
        <v>591</v>
      </c>
      <c r="I3" s="135" t="s">
        <v>592</v>
      </c>
      <c r="J3" s="136">
        <v>2015</v>
      </c>
      <c r="K3" s="136">
        <v>1</v>
      </c>
      <c r="L3" s="137">
        <v>1</v>
      </c>
      <c r="M3" s="108"/>
      <c r="N3" s="19">
        <f>SUM(M3)*K3</f>
        <v>0</v>
      </c>
      <c r="O3" s="108"/>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3"/>
    <mergeCell ref="C1:D1"/>
    <mergeCell ref="A2:A3"/>
    <mergeCell ref="B2:B3"/>
    <mergeCell ref="C2:D3"/>
    <mergeCell ref="E2:E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D20D9-69B4-48B9-A47F-79A345C67E40}">
  <sheetPr>
    <tabColor rgb="FFFFC000"/>
  </sheetPr>
  <dimension ref="A1:P13"/>
  <sheetViews>
    <sheetView showGridLines="0" topLeftCell="E1" workbookViewId="0">
      <selection activeCell="E1" sqref="A1:XFD1"/>
    </sheetView>
  </sheetViews>
  <sheetFormatPr defaultColWidth="28" defaultRowHeight="14.4" x14ac:dyDescent="0.3"/>
  <cols>
    <col min="1" max="2" width="18" style="1" customWidth="1"/>
    <col min="3" max="3" width="11" style="1" customWidth="1"/>
    <col min="4" max="4" width="10" style="1" customWidth="1"/>
    <col min="5" max="5" width="15" style="1" customWidth="1"/>
    <col min="6" max="6" width="12" style="1" customWidth="1"/>
    <col min="7" max="7" width="19" style="1" customWidth="1"/>
    <col min="8" max="8" width="16" style="1" customWidth="1"/>
    <col min="9" max="9" width="25"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3">
        <v>240805</v>
      </c>
      <c r="B2" s="203" t="s">
        <v>118</v>
      </c>
      <c r="C2" s="203" t="s">
        <v>593</v>
      </c>
      <c r="D2" s="208"/>
      <c r="E2" s="203" t="s">
        <v>594</v>
      </c>
      <c r="F2" s="203" t="s">
        <v>175</v>
      </c>
      <c r="G2" s="6" t="s">
        <v>481</v>
      </c>
      <c r="H2" s="6" t="s">
        <v>504</v>
      </c>
      <c r="I2" s="6" t="s">
        <v>595</v>
      </c>
      <c r="J2" s="14">
        <v>2020</v>
      </c>
      <c r="K2" s="14">
        <v>1</v>
      </c>
      <c r="L2" s="15">
        <v>1</v>
      </c>
      <c r="M2" s="108"/>
      <c r="N2" s="19">
        <f>SUM(M2)*K2</f>
        <v>0</v>
      </c>
      <c r="O2" s="108"/>
      <c r="P2" s="20">
        <f>SUM(N2:O13)</f>
        <v>0</v>
      </c>
    </row>
    <row r="3" spans="1:16" ht="45.75" customHeight="1" x14ac:dyDescent="0.3">
      <c r="A3" s="207"/>
      <c r="B3" s="207"/>
      <c r="C3" s="209"/>
      <c r="D3" s="210"/>
      <c r="E3" s="207"/>
      <c r="F3" s="207"/>
      <c r="G3" s="17" t="s">
        <v>544</v>
      </c>
      <c r="H3" s="17" t="s">
        <v>591</v>
      </c>
      <c r="I3" s="17" t="s">
        <v>596</v>
      </c>
      <c r="J3" s="18">
        <v>2024</v>
      </c>
      <c r="K3" s="18">
        <v>1</v>
      </c>
      <c r="L3" s="130">
        <v>1</v>
      </c>
      <c r="M3" s="108"/>
      <c r="N3" s="19">
        <f t="shared" ref="N3:N5" si="0">SUM(M3)*K3</f>
        <v>0</v>
      </c>
      <c r="O3" s="108"/>
      <c r="P3" s="7"/>
    </row>
    <row r="4" spans="1:16" ht="15.75" customHeight="1" x14ac:dyDescent="0.3">
      <c r="A4" s="207"/>
      <c r="B4" s="207"/>
      <c r="C4" s="209"/>
      <c r="D4" s="210"/>
      <c r="E4" s="207"/>
      <c r="F4" s="207"/>
      <c r="G4" s="6" t="s">
        <v>597</v>
      </c>
      <c r="H4" s="6" t="s">
        <v>449</v>
      </c>
      <c r="I4" s="6" t="s">
        <v>598</v>
      </c>
      <c r="J4" s="138"/>
      <c r="K4" s="14">
        <v>1</v>
      </c>
      <c r="L4" s="15">
        <v>1</v>
      </c>
      <c r="M4" s="108"/>
      <c r="N4" s="19">
        <f t="shared" si="0"/>
        <v>0</v>
      </c>
      <c r="O4" s="108"/>
      <c r="P4" s="5"/>
    </row>
    <row r="5" spans="1:16" ht="15.75" customHeight="1" x14ac:dyDescent="0.3">
      <c r="A5" s="207"/>
      <c r="B5" s="207"/>
      <c r="C5" s="209"/>
      <c r="D5" s="210"/>
      <c r="E5" s="207"/>
      <c r="F5" s="207"/>
      <c r="G5" s="17" t="s">
        <v>597</v>
      </c>
      <c r="H5" s="17" t="s">
        <v>462</v>
      </c>
      <c r="I5" s="17" t="s">
        <v>599</v>
      </c>
      <c r="J5" s="18">
        <v>2008</v>
      </c>
      <c r="K5" s="18">
        <v>1</v>
      </c>
      <c r="L5" s="130">
        <v>1</v>
      </c>
      <c r="M5" s="108"/>
      <c r="N5" s="19">
        <f t="shared" si="0"/>
        <v>0</v>
      </c>
      <c r="O5" s="108"/>
      <c r="P5" s="7"/>
    </row>
    <row r="6" spans="1:16" ht="15.75" customHeight="1" x14ac:dyDescent="0.3">
      <c r="A6" s="207"/>
      <c r="B6" s="207"/>
      <c r="C6" s="209"/>
      <c r="D6" s="210"/>
      <c r="E6" s="207"/>
      <c r="F6" s="207"/>
      <c r="G6" s="6" t="s">
        <v>600</v>
      </c>
      <c r="H6" s="6" t="s">
        <v>601</v>
      </c>
      <c r="I6" s="6" t="s">
        <v>602</v>
      </c>
      <c r="J6" s="138"/>
      <c r="K6" s="14">
        <v>1</v>
      </c>
      <c r="L6" s="15">
        <v>1</v>
      </c>
      <c r="M6" s="108"/>
      <c r="N6" s="19">
        <f t="shared" ref="N6:N13" si="1">SUM(M6)*K6</f>
        <v>0</v>
      </c>
      <c r="O6" s="108"/>
      <c r="P6" s="5"/>
    </row>
    <row r="7" spans="1:16" ht="15.75" customHeight="1" x14ac:dyDescent="0.3">
      <c r="A7" s="207"/>
      <c r="B7" s="207"/>
      <c r="C7" s="209"/>
      <c r="D7" s="210"/>
      <c r="E7" s="207"/>
      <c r="F7" s="207"/>
      <c r="G7" s="17" t="s">
        <v>576</v>
      </c>
      <c r="H7" s="17" t="s">
        <v>435</v>
      </c>
      <c r="I7" s="17" t="s">
        <v>603</v>
      </c>
      <c r="J7" s="18">
        <v>2005</v>
      </c>
      <c r="K7" s="18">
        <v>1</v>
      </c>
      <c r="L7" s="130">
        <v>1</v>
      </c>
      <c r="M7" s="108"/>
      <c r="N7" s="19">
        <f t="shared" si="1"/>
        <v>0</v>
      </c>
      <c r="O7" s="108"/>
      <c r="P7" s="7"/>
    </row>
    <row r="8" spans="1:16" ht="15.75" customHeight="1" x14ac:dyDescent="0.3">
      <c r="A8" s="207"/>
      <c r="B8" s="207"/>
      <c r="C8" s="209"/>
      <c r="D8" s="210"/>
      <c r="E8" s="207"/>
      <c r="F8" s="207"/>
      <c r="G8" s="6" t="s">
        <v>576</v>
      </c>
      <c r="H8" s="6" t="s">
        <v>435</v>
      </c>
      <c r="I8" s="6" t="s">
        <v>604</v>
      </c>
      <c r="J8" s="14">
        <v>2004</v>
      </c>
      <c r="K8" s="14">
        <v>1</v>
      </c>
      <c r="L8" s="15">
        <v>1</v>
      </c>
      <c r="M8" s="108"/>
      <c r="N8" s="19">
        <f t="shared" si="1"/>
        <v>0</v>
      </c>
      <c r="O8" s="108"/>
      <c r="P8" s="5"/>
    </row>
    <row r="9" spans="1:16" ht="15.75" customHeight="1" x14ac:dyDescent="0.3">
      <c r="A9" s="207"/>
      <c r="B9" s="207"/>
      <c r="C9" s="209"/>
      <c r="D9" s="210"/>
      <c r="E9" s="207"/>
      <c r="F9" s="207"/>
      <c r="G9" s="17" t="s">
        <v>597</v>
      </c>
      <c r="H9" s="17" t="s">
        <v>449</v>
      </c>
      <c r="I9" s="17" t="s">
        <v>605</v>
      </c>
      <c r="J9" s="18">
        <v>2004</v>
      </c>
      <c r="K9" s="18">
        <v>1</v>
      </c>
      <c r="L9" s="130">
        <v>1</v>
      </c>
      <c r="M9" s="108"/>
      <c r="N9" s="19">
        <f t="shared" si="1"/>
        <v>0</v>
      </c>
      <c r="O9" s="108"/>
      <c r="P9" s="7"/>
    </row>
    <row r="10" spans="1:16" ht="27.9" customHeight="1" x14ac:dyDescent="0.3">
      <c r="A10" s="207"/>
      <c r="B10" s="207"/>
      <c r="C10" s="209"/>
      <c r="D10" s="210"/>
      <c r="E10" s="207"/>
      <c r="F10" s="207"/>
      <c r="G10" s="6" t="s">
        <v>606</v>
      </c>
      <c r="H10" s="6" t="s">
        <v>607</v>
      </c>
      <c r="I10" s="6" t="s">
        <v>608</v>
      </c>
      <c r="J10" s="138"/>
      <c r="K10" s="14">
        <v>1</v>
      </c>
      <c r="L10" s="15">
        <v>1</v>
      </c>
      <c r="M10" s="108"/>
      <c r="N10" s="19">
        <f t="shared" si="1"/>
        <v>0</v>
      </c>
      <c r="O10" s="108"/>
      <c r="P10" s="5"/>
    </row>
    <row r="11" spans="1:16" ht="15.75" customHeight="1" x14ac:dyDescent="0.3">
      <c r="A11" s="207"/>
      <c r="B11" s="207"/>
      <c r="C11" s="209"/>
      <c r="D11" s="210"/>
      <c r="E11" s="207"/>
      <c r="F11" s="207"/>
      <c r="G11" s="17" t="s">
        <v>606</v>
      </c>
      <c r="H11" s="17" t="s">
        <v>474</v>
      </c>
      <c r="I11" s="17" t="s">
        <v>609</v>
      </c>
      <c r="J11" s="139"/>
      <c r="K11" s="18">
        <v>2</v>
      </c>
      <c r="L11" s="130">
        <v>1</v>
      </c>
      <c r="M11" s="108"/>
      <c r="N11" s="19">
        <f t="shared" si="1"/>
        <v>0</v>
      </c>
      <c r="O11" s="108"/>
      <c r="P11" s="7"/>
    </row>
    <row r="12" spans="1:16" ht="30.75" customHeight="1" x14ac:dyDescent="0.3">
      <c r="A12" s="207"/>
      <c r="B12" s="207"/>
      <c r="C12" s="209"/>
      <c r="D12" s="210"/>
      <c r="E12" s="207"/>
      <c r="F12" s="207"/>
      <c r="G12" s="6" t="s">
        <v>610</v>
      </c>
      <c r="H12" s="6" t="s">
        <v>607</v>
      </c>
      <c r="I12" s="6" t="s">
        <v>611</v>
      </c>
      <c r="J12" s="138"/>
      <c r="K12" s="14">
        <v>3</v>
      </c>
      <c r="L12" s="15">
        <v>1</v>
      </c>
      <c r="M12" s="108"/>
      <c r="N12" s="19">
        <f t="shared" si="1"/>
        <v>0</v>
      </c>
      <c r="O12" s="108"/>
      <c r="P12" s="5"/>
    </row>
    <row r="13" spans="1:16" ht="15.75" customHeight="1" x14ac:dyDescent="0.3">
      <c r="A13" s="206"/>
      <c r="B13" s="206"/>
      <c r="C13" s="211"/>
      <c r="D13" s="212"/>
      <c r="E13" s="206"/>
      <c r="F13" s="206"/>
      <c r="G13" s="17" t="s">
        <v>557</v>
      </c>
      <c r="H13" s="17" t="s">
        <v>440</v>
      </c>
      <c r="I13" s="17" t="s">
        <v>612</v>
      </c>
      <c r="J13" s="139"/>
      <c r="K13" s="18">
        <v>1</v>
      </c>
      <c r="L13" s="130">
        <v>1</v>
      </c>
      <c r="M13" s="108"/>
      <c r="N13" s="19">
        <f t="shared" si="1"/>
        <v>0</v>
      </c>
      <c r="O13" s="108"/>
      <c r="P13" s="7"/>
    </row>
  </sheetData>
  <mergeCells count="6">
    <mergeCell ref="F2:F13"/>
    <mergeCell ref="C1:D1"/>
    <mergeCell ref="A2:A13"/>
    <mergeCell ref="B2:B13"/>
    <mergeCell ref="C2:D13"/>
    <mergeCell ref="E2:E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5D6D-12B6-4C0B-89C0-F925435FE76B}">
  <sheetPr>
    <tabColor theme="3" tint="0.249977111117893"/>
    <pageSetUpPr fitToPage="1"/>
  </sheetPr>
  <dimension ref="B2:I59"/>
  <sheetViews>
    <sheetView showGridLines="0" topLeftCell="A33" zoomScaleNormal="100" workbookViewId="0">
      <selection activeCell="J53" sqref="J53"/>
    </sheetView>
  </sheetViews>
  <sheetFormatPr defaultRowHeight="14.4" x14ac:dyDescent="0.3"/>
  <cols>
    <col min="1" max="1" width="3.88671875" customWidth="1"/>
    <col min="2" max="2" width="33" customWidth="1"/>
    <col min="3" max="3" width="17" customWidth="1"/>
    <col min="4" max="4" width="18.5546875" bestFit="1" customWidth="1"/>
    <col min="5" max="5" width="20.6640625" bestFit="1" customWidth="1"/>
    <col min="6" max="8" width="20.6640625" customWidth="1"/>
    <col min="9" max="9" width="13.5546875" customWidth="1"/>
    <col min="10" max="10" width="10" bestFit="1" customWidth="1"/>
    <col min="11" max="11" width="16" customWidth="1"/>
    <col min="12" max="14" width="13.44140625" customWidth="1"/>
    <col min="15" max="16" width="12.33203125" customWidth="1"/>
  </cols>
  <sheetData>
    <row r="2" spans="2:9" ht="30" customHeight="1" x14ac:dyDescent="0.3">
      <c r="B2" s="159" t="s">
        <v>290</v>
      </c>
      <c r="C2" s="160"/>
      <c r="D2" s="160"/>
      <c r="E2" s="160"/>
      <c r="F2" s="160"/>
      <c r="G2" s="160"/>
      <c r="H2" s="160"/>
      <c r="I2" s="161"/>
    </row>
    <row r="3" spans="2:9" ht="28.8" x14ac:dyDescent="0.3">
      <c r="B3" s="41" t="s">
        <v>0</v>
      </c>
      <c r="C3" s="42" t="s">
        <v>1</v>
      </c>
      <c r="D3" s="42" t="s">
        <v>2</v>
      </c>
      <c r="E3" s="42" t="s">
        <v>3</v>
      </c>
      <c r="F3" s="42" t="s">
        <v>4</v>
      </c>
      <c r="G3" s="42" t="s">
        <v>5</v>
      </c>
      <c r="H3" s="42" t="s">
        <v>9</v>
      </c>
      <c r="I3" s="43" t="s">
        <v>291</v>
      </c>
    </row>
    <row r="4" spans="2:9" x14ac:dyDescent="0.3">
      <c r="B4" s="116" t="s">
        <v>13</v>
      </c>
      <c r="C4" s="117" t="s">
        <v>14</v>
      </c>
      <c r="D4" s="118">
        <v>220065</v>
      </c>
      <c r="E4" s="118" t="s">
        <v>15</v>
      </c>
      <c r="F4" s="118" t="s">
        <v>16</v>
      </c>
      <c r="G4" s="118">
        <v>71</v>
      </c>
      <c r="H4" s="118" t="s">
        <v>18</v>
      </c>
      <c r="I4" s="119">
        <f>'220065 Stadswerk'!P2</f>
        <v>0</v>
      </c>
    </row>
    <row r="5" spans="2:9" x14ac:dyDescent="0.3">
      <c r="B5" s="120" t="s">
        <v>21</v>
      </c>
      <c r="C5" s="4" t="s">
        <v>14</v>
      </c>
      <c r="D5" s="7">
        <v>230104</v>
      </c>
      <c r="E5" s="7" t="s">
        <v>22</v>
      </c>
      <c r="F5" s="7" t="s">
        <v>23</v>
      </c>
      <c r="G5" s="7">
        <v>9</v>
      </c>
      <c r="H5" s="7" t="s">
        <v>25</v>
      </c>
      <c r="I5" s="40">
        <f>'230104 Dorpshuis de Hoeksteen'!P2</f>
        <v>0</v>
      </c>
    </row>
    <row r="6" spans="2:9" x14ac:dyDescent="0.3">
      <c r="B6" s="121" t="s">
        <v>26</v>
      </c>
      <c r="C6" s="4" t="s">
        <v>14</v>
      </c>
      <c r="D6" s="5">
        <v>230105</v>
      </c>
      <c r="E6" s="5" t="s">
        <v>27</v>
      </c>
      <c r="F6" s="5" t="s">
        <v>28</v>
      </c>
      <c r="G6" s="5" t="s">
        <v>29</v>
      </c>
      <c r="H6" s="5" t="s">
        <v>25</v>
      </c>
      <c r="I6" s="40">
        <f>'230105 De Woeste Hoeve'!P2</f>
        <v>0</v>
      </c>
    </row>
    <row r="7" spans="2:9" x14ac:dyDescent="0.3">
      <c r="B7" s="120" t="s">
        <v>31</v>
      </c>
      <c r="C7" s="4" t="s">
        <v>14</v>
      </c>
      <c r="D7" s="7">
        <v>230010</v>
      </c>
      <c r="E7" s="7" t="s">
        <v>32</v>
      </c>
      <c r="F7" s="7" t="s">
        <v>33</v>
      </c>
      <c r="G7" s="7">
        <v>30</v>
      </c>
      <c r="H7" s="7" t="s">
        <v>35</v>
      </c>
      <c r="I7" s="40">
        <f>'230010 Groenpost Oudorp'!P2</f>
        <v>0</v>
      </c>
    </row>
    <row r="8" spans="2:9" x14ac:dyDescent="0.3">
      <c r="B8" s="121" t="s">
        <v>36</v>
      </c>
      <c r="C8" s="4" t="s">
        <v>14</v>
      </c>
      <c r="D8" s="5">
        <v>230037</v>
      </c>
      <c r="E8" s="5" t="s">
        <v>37</v>
      </c>
      <c r="F8" s="5" t="s">
        <v>38</v>
      </c>
      <c r="G8" s="5">
        <v>29</v>
      </c>
      <c r="H8" s="5" t="s">
        <v>25</v>
      </c>
      <c r="I8" s="40">
        <f>'230037 Egelantier'!P2</f>
        <v>0</v>
      </c>
    </row>
    <row r="9" spans="2:9" x14ac:dyDescent="0.3">
      <c r="B9" s="120" t="s">
        <v>40</v>
      </c>
      <c r="C9" s="4" t="s">
        <v>14</v>
      </c>
      <c r="D9" s="7">
        <v>230038</v>
      </c>
      <c r="E9" s="7" t="s">
        <v>41</v>
      </c>
      <c r="F9" s="7" t="s">
        <v>42</v>
      </c>
      <c r="G9" s="7">
        <v>3</v>
      </c>
      <c r="H9" s="7" t="s">
        <v>25</v>
      </c>
      <c r="I9" s="40">
        <f>'230038 Kinderdagverblijf'!P2</f>
        <v>0</v>
      </c>
    </row>
    <row r="10" spans="2:9" x14ac:dyDescent="0.3">
      <c r="B10" s="121" t="s">
        <v>44</v>
      </c>
      <c r="C10" s="4" t="s">
        <v>14</v>
      </c>
      <c r="D10" s="5">
        <v>230039</v>
      </c>
      <c r="E10" s="5" t="s">
        <v>45</v>
      </c>
      <c r="F10" s="5" t="s">
        <v>46</v>
      </c>
      <c r="G10" s="5">
        <v>438</v>
      </c>
      <c r="H10" s="5" t="s">
        <v>25</v>
      </c>
      <c r="I10" s="40">
        <f>'230039 KDV Muiderkring'!P2</f>
        <v>0</v>
      </c>
    </row>
    <row r="11" spans="2:9" x14ac:dyDescent="0.3">
      <c r="B11" s="121" t="s">
        <v>48</v>
      </c>
      <c r="C11" s="4" t="s">
        <v>14</v>
      </c>
      <c r="D11" s="5">
        <v>230048</v>
      </c>
      <c r="E11" s="5" t="s">
        <v>49</v>
      </c>
      <c r="F11" s="5" t="s">
        <v>50</v>
      </c>
      <c r="G11" s="5">
        <v>106</v>
      </c>
      <c r="H11" s="5" t="s">
        <v>25</v>
      </c>
      <c r="I11" s="40">
        <f>'230048 Buurthuis'!P2</f>
        <v>0</v>
      </c>
    </row>
    <row r="12" spans="2:9" x14ac:dyDescent="0.3">
      <c r="B12" s="120" t="s">
        <v>52</v>
      </c>
      <c r="C12" s="4" t="s">
        <v>14</v>
      </c>
      <c r="D12" s="21">
        <v>230092</v>
      </c>
      <c r="E12" s="7" t="s">
        <v>53</v>
      </c>
      <c r="F12" s="7" t="s">
        <v>54</v>
      </c>
      <c r="G12" s="7">
        <v>305</v>
      </c>
      <c r="H12" s="7" t="s">
        <v>56</v>
      </c>
      <c r="I12" s="40">
        <f>'230092 Werkplaats'!P2</f>
        <v>0</v>
      </c>
    </row>
    <row r="13" spans="2:9" x14ac:dyDescent="0.3">
      <c r="B13" s="121" t="s">
        <v>57</v>
      </c>
      <c r="C13" s="4" t="s">
        <v>14</v>
      </c>
      <c r="D13" s="5">
        <v>230095</v>
      </c>
      <c r="E13" s="5" t="s">
        <v>58</v>
      </c>
      <c r="F13" s="5" t="s">
        <v>59</v>
      </c>
      <c r="G13" s="5">
        <v>1</v>
      </c>
      <c r="H13" s="5" t="s">
        <v>25</v>
      </c>
      <c r="I13" s="40">
        <f>'230095 Trefpunt Markenbinnen'!P2</f>
        <v>0</v>
      </c>
    </row>
    <row r="14" spans="2:9" x14ac:dyDescent="0.3">
      <c r="B14" s="120" t="s">
        <v>61</v>
      </c>
      <c r="C14" s="4" t="s">
        <v>14</v>
      </c>
      <c r="D14" s="7">
        <v>230107</v>
      </c>
      <c r="E14" s="7" t="s">
        <v>62</v>
      </c>
      <c r="F14" s="7" t="s">
        <v>63</v>
      </c>
      <c r="G14" s="7">
        <v>6</v>
      </c>
      <c r="H14" s="7" t="s">
        <v>25</v>
      </c>
      <c r="I14" s="40">
        <f>'230107 De Ruijterstok'!P2</f>
        <v>0</v>
      </c>
    </row>
    <row r="15" spans="2:9" x14ac:dyDescent="0.3">
      <c r="B15" s="121" t="s">
        <v>65</v>
      </c>
      <c r="C15" s="4" t="s">
        <v>14</v>
      </c>
      <c r="D15" s="5">
        <v>220047</v>
      </c>
      <c r="E15" s="5" t="s">
        <v>66</v>
      </c>
      <c r="F15" s="5" t="s">
        <v>67</v>
      </c>
      <c r="G15" s="5">
        <v>29</v>
      </c>
      <c r="H15" s="5" t="s">
        <v>56</v>
      </c>
      <c r="I15" s="40">
        <f>'230107 De Ruijterstok'!P2</f>
        <v>0</v>
      </c>
    </row>
    <row r="16" spans="2:9" x14ac:dyDescent="0.3">
      <c r="B16" s="121" t="s">
        <v>69</v>
      </c>
      <c r="C16" s="4" t="s">
        <v>14</v>
      </c>
      <c r="D16" s="5">
        <v>220046</v>
      </c>
      <c r="E16" s="5" t="s">
        <v>70</v>
      </c>
      <c r="F16" s="5" t="s">
        <v>54</v>
      </c>
      <c r="G16" s="5" t="s">
        <v>71</v>
      </c>
      <c r="H16" s="5" t="s">
        <v>25</v>
      </c>
      <c r="I16" s="40">
        <f>'220046 Peuterspeelzaal West'!P2</f>
        <v>0</v>
      </c>
    </row>
    <row r="17" spans="2:9" x14ac:dyDescent="0.3">
      <c r="B17" s="121" t="s">
        <v>73</v>
      </c>
      <c r="C17" s="4" t="s">
        <v>14</v>
      </c>
      <c r="D17" s="5">
        <v>220049</v>
      </c>
      <c r="E17" s="5" t="s">
        <v>74</v>
      </c>
      <c r="F17" s="5" t="s">
        <v>75</v>
      </c>
      <c r="G17" s="5">
        <v>6</v>
      </c>
      <c r="H17" s="5" t="s">
        <v>18</v>
      </c>
      <c r="I17" s="40">
        <f>'220049 Idee-Atelier'!P2</f>
        <v>0</v>
      </c>
    </row>
    <row r="18" spans="2:9" x14ac:dyDescent="0.3">
      <c r="B18" s="121" t="s">
        <v>77</v>
      </c>
      <c r="C18" s="4" t="s">
        <v>14</v>
      </c>
      <c r="D18" s="5">
        <v>220051</v>
      </c>
      <c r="E18" s="5" t="s">
        <v>78</v>
      </c>
      <c r="F18" s="5" t="s">
        <v>75</v>
      </c>
      <c r="G18" s="5">
        <v>12</v>
      </c>
      <c r="H18" s="5" t="s">
        <v>35</v>
      </c>
      <c r="I18" s="40">
        <f>'220051 Passantendouche Haven'!P2</f>
        <v>0</v>
      </c>
    </row>
    <row r="19" spans="2:9" x14ac:dyDescent="0.3">
      <c r="B19" s="121" t="s">
        <v>79</v>
      </c>
      <c r="C19" s="4" t="s">
        <v>14</v>
      </c>
      <c r="D19" s="5">
        <v>220119</v>
      </c>
      <c r="E19" s="5" t="s">
        <v>80</v>
      </c>
      <c r="F19" s="5" t="s">
        <v>81</v>
      </c>
      <c r="G19" s="5">
        <v>16</v>
      </c>
      <c r="H19" s="5" t="s">
        <v>25</v>
      </c>
      <c r="I19" s="40">
        <f>'L060050 Klein Alkmaar, KDV'!P2</f>
        <v>0</v>
      </c>
    </row>
    <row r="20" spans="2:9" x14ac:dyDescent="0.3">
      <c r="B20" s="121" t="s">
        <v>83</v>
      </c>
      <c r="C20" s="4" t="s">
        <v>14</v>
      </c>
      <c r="D20" s="5">
        <v>220123</v>
      </c>
      <c r="E20" s="5" t="s">
        <v>84</v>
      </c>
      <c r="F20" s="5" t="s">
        <v>85</v>
      </c>
      <c r="G20" s="5">
        <v>2</v>
      </c>
      <c r="H20" s="5" t="s">
        <v>56</v>
      </c>
      <c r="I20" s="40">
        <f>'220123 Bedrijfspand'!P2</f>
        <v>0</v>
      </c>
    </row>
    <row r="21" spans="2:9" x14ac:dyDescent="0.3">
      <c r="B21" s="121" t="s">
        <v>87</v>
      </c>
      <c r="C21" s="4" t="s">
        <v>14</v>
      </c>
      <c r="D21" s="5">
        <v>230066</v>
      </c>
      <c r="E21" s="5" t="s">
        <v>88</v>
      </c>
      <c r="F21" s="5" t="s">
        <v>33</v>
      </c>
      <c r="G21" s="5">
        <v>28</v>
      </c>
      <c r="H21" s="5" t="s">
        <v>89</v>
      </c>
      <c r="I21" s="40">
        <f>'230066 Voormalige Brandweer'!P2</f>
        <v>0</v>
      </c>
    </row>
    <row r="22" spans="2:9" x14ac:dyDescent="0.3">
      <c r="B22" s="121" t="s">
        <v>90</v>
      </c>
      <c r="C22" s="4" t="s">
        <v>14</v>
      </c>
      <c r="D22" s="5">
        <v>220014</v>
      </c>
      <c r="E22" s="5" t="s">
        <v>91</v>
      </c>
      <c r="F22" s="5" t="s">
        <v>92</v>
      </c>
      <c r="G22" s="5" t="s">
        <v>93</v>
      </c>
      <c r="H22" s="5" t="s">
        <v>18</v>
      </c>
      <c r="I22" s="40">
        <f>'220014 Gezondheidscentrum'!P2</f>
        <v>0</v>
      </c>
    </row>
    <row r="23" spans="2:9" x14ac:dyDescent="0.3">
      <c r="B23" s="121" t="s">
        <v>95</v>
      </c>
      <c r="C23" s="4" t="s">
        <v>14</v>
      </c>
      <c r="D23" s="5">
        <v>220114</v>
      </c>
      <c r="E23" s="5" t="s">
        <v>96</v>
      </c>
      <c r="F23" s="5" t="s">
        <v>97</v>
      </c>
      <c r="G23" s="5">
        <v>2</v>
      </c>
      <c r="H23" s="5" t="s">
        <v>99</v>
      </c>
      <c r="I23" s="40">
        <f>'220114 Brandweer Koedijk'!P2</f>
        <v>0</v>
      </c>
    </row>
    <row r="24" spans="2:9" x14ac:dyDescent="0.3">
      <c r="B24" s="121" t="s">
        <v>100</v>
      </c>
      <c r="C24" s="4" t="s">
        <v>14</v>
      </c>
      <c r="D24" s="5">
        <v>220156</v>
      </c>
      <c r="E24" s="5" t="s">
        <v>101</v>
      </c>
      <c r="F24" s="5" t="s">
        <v>102</v>
      </c>
      <c r="G24" s="5">
        <v>2</v>
      </c>
      <c r="H24" s="5" t="s">
        <v>99</v>
      </c>
      <c r="I24" s="40">
        <f>'220156 Brandweer de Rijp'!P2</f>
        <v>0</v>
      </c>
    </row>
    <row r="25" spans="2:9" x14ac:dyDescent="0.3">
      <c r="B25" s="121" t="s">
        <v>104</v>
      </c>
      <c r="C25" s="4" t="s">
        <v>14</v>
      </c>
      <c r="D25" s="5">
        <v>220157</v>
      </c>
      <c r="E25" s="5" t="s">
        <v>105</v>
      </c>
      <c r="F25" s="5" t="s">
        <v>106</v>
      </c>
      <c r="G25" s="5" t="s">
        <v>107</v>
      </c>
      <c r="H25" s="5" t="s">
        <v>99</v>
      </c>
      <c r="I25" s="40">
        <f>'220157 Brandweer Stompetoren'!P2</f>
        <v>0</v>
      </c>
    </row>
    <row r="26" spans="2:9" x14ac:dyDescent="0.3">
      <c r="B26" s="121" t="s">
        <v>109</v>
      </c>
      <c r="C26" s="4" t="s">
        <v>14</v>
      </c>
      <c r="D26" s="5">
        <v>220127</v>
      </c>
      <c r="E26" s="5" t="s">
        <v>110</v>
      </c>
      <c r="F26" s="5" t="s">
        <v>111</v>
      </c>
      <c r="G26" s="5">
        <v>200</v>
      </c>
      <c r="H26" s="5" t="s">
        <v>113</v>
      </c>
      <c r="I26" s="40">
        <f>'220127 Passantendouche Haven '!P2</f>
        <v>0</v>
      </c>
    </row>
    <row r="27" spans="2:9" x14ac:dyDescent="0.3">
      <c r="B27" s="121" t="s">
        <v>114</v>
      </c>
      <c r="C27" s="4" t="s">
        <v>14</v>
      </c>
      <c r="D27" s="5">
        <v>240801</v>
      </c>
      <c r="E27" s="5" t="s">
        <v>115</v>
      </c>
      <c r="F27" s="5" t="s">
        <v>116</v>
      </c>
      <c r="G27" s="5">
        <v>23</v>
      </c>
      <c r="H27" s="5" t="s">
        <v>56</v>
      </c>
      <c r="I27" s="40">
        <f>'240801 Sportschool No Limit'!P2</f>
        <v>0</v>
      </c>
    </row>
    <row r="28" spans="2:9" x14ac:dyDescent="0.3">
      <c r="B28" s="121" t="s">
        <v>117</v>
      </c>
      <c r="C28" s="4" t="s">
        <v>14</v>
      </c>
      <c r="D28" s="5">
        <v>240805</v>
      </c>
      <c r="E28" s="5" t="s">
        <v>118</v>
      </c>
      <c r="F28" s="5" t="s">
        <v>119</v>
      </c>
      <c r="G28" s="5">
        <v>18</v>
      </c>
      <c r="H28" s="5" t="s">
        <v>121</v>
      </c>
      <c r="I28" s="40">
        <f>'240805 Gymlokaal '!P2</f>
        <v>0</v>
      </c>
    </row>
    <row r="29" spans="2:9" x14ac:dyDescent="0.3">
      <c r="B29" s="121" t="s">
        <v>122</v>
      </c>
      <c r="C29" s="4" t="s">
        <v>14</v>
      </c>
      <c r="D29" s="5">
        <v>240806</v>
      </c>
      <c r="E29" s="5" t="s">
        <v>123</v>
      </c>
      <c r="F29" s="5" t="s">
        <v>124</v>
      </c>
      <c r="G29" s="5">
        <v>11</v>
      </c>
      <c r="H29" s="5" t="s">
        <v>126</v>
      </c>
      <c r="I29" s="40">
        <f>'240806 Gymlokaal'!P2</f>
        <v>0</v>
      </c>
    </row>
    <row r="30" spans="2:9" x14ac:dyDescent="0.3">
      <c r="B30" s="121" t="s">
        <v>127</v>
      </c>
      <c r="C30" s="4" t="s">
        <v>14</v>
      </c>
      <c r="D30" s="5">
        <v>240807</v>
      </c>
      <c r="E30" s="5" t="s">
        <v>128</v>
      </c>
      <c r="F30" s="5" t="s">
        <v>119</v>
      </c>
      <c r="G30" s="5">
        <v>20</v>
      </c>
      <c r="H30" s="5" t="s">
        <v>121</v>
      </c>
      <c r="I30" s="40">
        <f>'240807 Gymlokaal '!P2</f>
        <v>0</v>
      </c>
    </row>
    <row r="31" spans="2:9" x14ac:dyDescent="0.3">
      <c r="B31" s="121" t="s">
        <v>129</v>
      </c>
      <c r="C31" s="4" t="s">
        <v>14</v>
      </c>
      <c r="D31" s="5">
        <v>24808</v>
      </c>
      <c r="E31" s="5" t="s">
        <v>130</v>
      </c>
      <c r="F31" s="5" t="s">
        <v>124</v>
      </c>
      <c r="G31" s="5">
        <v>13</v>
      </c>
      <c r="H31" s="5" t="s">
        <v>126</v>
      </c>
      <c r="I31" s="40">
        <f>'24808 Gymlokaal'!P2</f>
        <v>0</v>
      </c>
    </row>
    <row r="32" spans="2:9" x14ac:dyDescent="0.3">
      <c r="B32" s="120" t="s">
        <v>131</v>
      </c>
      <c r="C32" s="4" t="s">
        <v>14</v>
      </c>
      <c r="D32" s="7">
        <v>240812</v>
      </c>
      <c r="E32" s="7" t="s">
        <v>132</v>
      </c>
      <c r="F32" s="7" t="s">
        <v>133</v>
      </c>
      <c r="G32" s="7">
        <v>18</v>
      </c>
      <c r="H32" s="7" t="s">
        <v>121</v>
      </c>
      <c r="I32" s="40">
        <f>'240812 Gymlokaal'!P2</f>
        <v>0</v>
      </c>
    </row>
    <row r="33" spans="2:9" x14ac:dyDescent="0.3">
      <c r="B33" s="121" t="s">
        <v>135</v>
      </c>
      <c r="C33" s="4" t="s">
        <v>14</v>
      </c>
      <c r="D33" s="5">
        <v>240813</v>
      </c>
      <c r="E33" s="5" t="s">
        <v>136</v>
      </c>
      <c r="F33" s="5" t="s">
        <v>137</v>
      </c>
      <c r="G33" s="5">
        <v>19</v>
      </c>
      <c r="H33" s="5" t="s">
        <v>121</v>
      </c>
      <c r="I33" s="40">
        <f>'240813 Gymlokaal '!P2</f>
        <v>0</v>
      </c>
    </row>
    <row r="34" spans="2:9" x14ac:dyDescent="0.3">
      <c r="B34" s="120" t="s">
        <v>139</v>
      </c>
      <c r="C34" s="4" t="s">
        <v>14</v>
      </c>
      <c r="D34" s="7">
        <v>240814</v>
      </c>
      <c r="E34" s="7" t="s">
        <v>140</v>
      </c>
      <c r="F34" s="7" t="s">
        <v>141</v>
      </c>
      <c r="G34" s="7">
        <v>4</v>
      </c>
      <c r="H34" s="7" t="s">
        <v>143</v>
      </c>
      <c r="I34" s="40">
        <f>'240814 Gymlokaal '!P2</f>
        <v>0</v>
      </c>
    </row>
    <row r="35" spans="2:9" x14ac:dyDescent="0.3">
      <c r="B35" s="121" t="s">
        <v>144</v>
      </c>
      <c r="C35" s="4" t="s">
        <v>14</v>
      </c>
      <c r="D35" s="5">
        <v>240815</v>
      </c>
      <c r="E35" s="5" t="s">
        <v>145</v>
      </c>
      <c r="F35" s="5" t="s">
        <v>146</v>
      </c>
      <c r="G35" s="5">
        <v>101</v>
      </c>
      <c r="H35" s="5" t="s">
        <v>121</v>
      </c>
      <c r="I35" s="40">
        <f>'240815 Gymlokaal '!P2</f>
        <v>0</v>
      </c>
    </row>
    <row r="36" spans="2:9" x14ac:dyDescent="0.3">
      <c r="B36" s="120" t="s">
        <v>148</v>
      </c>
      <c r="C36" s="4" t="s">
        <v>14</v>
      </c>
      <c r="D36" s="7">
        <v>240816</v>
      </c>
      <c r="E36" s="7" t="s">
        <v>149</v>
      </c>
      <c r="F36" s="7" t="s">
        <v>150</v>
      </c>
      <c r="G36" s="7" t="s">
        <v>151</v>
      </c>
      <c r="H36" s="7" t="s">
        <v>121</v>
      </c>
      <c r="I36" s="35">
        <f>'240816 Gymlokaal '!P2</f>
        <v>0</v>
      </c>
    </row>
    <row r="37" spans="2:9" x14ac:dyDescent="0.3">
      <c r="B37" s="121" t="s">
        <v>153</v>
      </c>
      <c r="C37" s="4" t="s">
        <v>14</v>
      </c>
      <c r="D37" s="5">
        <v>240829</v>
      </c>
      <c r="E37" s="5" t="s">
        <v>154</v>
      </c>
      <c r="F37" s="5" t="s">
        <v>155</v>
      </c>
      <c r="G37" s="5" t="s">
        <v>156</v>
      </c>
      <c r="H37" s="5" t="s">
        <v>121</v>
      </c>
      <c r="I37" s="35">
        <f>'240829 Gymlokaal'!P2</f>
        <v>0</v>
      </c>
    </row>
    <row r="38" spans="2:9" x14ac:dyDescent="0.3">
      <c r="B38" s="121" t="s">
        <v>158</v>
      </c>
      <c r="C38" s="4" t="s">
        <v>14</v>
      </c>
      <c r="D38" s="5">
        <v>240833</v>
      </c>
      <c r="E38" s="5" t="s">
        <v>159</v>
      </c>
      <c r="F38" s="5" t="s">
        <v>160</v>
      </c>
      <c r="G38" s="5" t="s">
        <v>161</v>
      </c>
      <c r="H38" s="5" t="s">
        <v>121</v>
      </c>
      <c r="I38" s="35">
        <f>'240833 Gymlokaal '!P2</f>
        <v>0</v>
      </c>
    </row>
    <row r="39" spans="2:9" x14ac:dyDescent="0.3">
      <c r="B39" s="121" t="s">
        <v>163</v>
      </c>
      <c r="C39" s="4" t="s">
        <v>14</v>
      </c>
      <c r="D39" s="5">
        <v>240835</v>
      </c>
      <c r="E39" s="5" t="s">
        <v>164</v>
      </c>
      <c r="F39" s="5" t="s">
        <v>165</v>
      </c>
      <c r="G39" s="5" t="s">
        <v>166</v>
      </c>
      <c r="H39" s="5" t="s">
        <v>121</v>
      </c>
      <c r="I39" s="35">
        <f>'240835 Gymlokaal  '!P2</f>
        <v>0</v>
      </c>
    </row>
    <row r="40" spans="2:9" x14ac:dyDescent="0.3">
      <c r="B40" s="120" t="s">
        <v>168</v>
      </c>
      <c r="C40" s="4" t="s">
        <v>14</v>
      </c>
      <c r="D40" s="21">
        <v>240836</v>
      </c>
      <c r="E40" s="7" t="s">
        <v>169</v>
      </c>
      <c r="F40" s="7" t="s">
        <v>170</v>
      </c>
      <c r="G40" s="7" t="s">
        <v>71</v>
      </c>
      <c r="H40" s="7" t="s">
        <v>121</v>
      </c>
      <c r="I40" s="35">
        <f>'240836 Gymlokaal  '!P2</f>
        <v>0</v>
      </c>
    </row>
    <row r="41" spans="2:9" x14ac:dyDescent="0.3">
      <c r="B41" s="34" t="s">
        <v>172</v>
      </c>
      <c r="C41" s="4" t="s">
        <v>14</v>
      </c>
      <c r="D41" s="21">
        <v>240822</v>
      </c>
      <c r="E41" s="21" t="s">
        <v>173</v>
      </c>
      <c r="F41" s="21" t="s">
        <v>174</v>
      </c>
      <c r="G41" s="21">
        <v>1</v>
      </c>
      <c r="H41" s="21" t="s">
        <v>121</v>
      </c>
      <c r="I41" s="35">
        <f>'240822 Gymlokaal'!P2</f>
        <v>0</v>
      </c>
    </row>
    <row r="42" spans="2:9" x14ac:dyDescent="0.3">
      <c r="B42" s="34" t="s">
        <v>177</v>
      </c>
      <c r="C42" s="4" t="s">
        <v>14</v>
      </c>
      <c r="D42" s="21">
        <v>240809</v>
      </c>
      <c r="E42" s="21" t="s">
        <v>178</v>
      </c>
      <c r="F42" s="21" t="s">
        <v>179</v>
      </c>
      <c r="G42" s="21" t="s">
        <v>180</v>
      </c>
      <c r="H42" s="21" t="s">
        <v>121</v>
      </c>
      <c r="I42" s="35">
        <f>'240809 Gymlokaal'!P2</f>
        <v>0</v>
      </c>
    </row>
    <row r="43" spans="2:9" ht="43.2" x14ac:dyDescent="0.3">
      <c r="B43" s="34" t="s">
        <v>182</v>
      </c>
      <c r="C43" s="4" t="s">
        <v>14</v>
      </c>
      <c r="D43" s="21">
        <v>290051</v>
      </c>
      <c r="E43" s="21" t="s">
        <v>183</v>
      </c>
      <c r="F43" s="21" t="s">
        <v>184</v>
      </c>
      <c r="G43" s="21" t="s">
        <v>185</v>
      </c>
      <c r="H43" s="21" t="s">
        <v>186</v>
      </c>
      <c r="I43" s="35">
        <f>'290051 Gymlokaal'!P2</f>
        <v>0</v>
      </c>
    </row>
    <row r="44" spans="2:9" x14ac:dyDescent="0.3">
      <c r="B44" s="34" t="s">
        <v>187</v>
      </c>
      <c r="C44" s="4" t="s">
        <v>14</v>
      </c>
      <c r="D44" s="21">
        <v>220195</v>
      </c>
      <c r="E44" s="21" t="s">
        <v>188</v>
      </c>
      <c r="F44" s="21" t="s">
        <v>189</v>
      </c>
      <c r="G44" s="21">
        <v>31</v>
      </c>
      <c r="H44" s="21" t="s">
        <v>18</v>
      </c>
      <c r="I44" s="35">
        <f>'220195 Wijkboerderij'!P2</f>
        <v>0</v>
      </c>
    </row>
    <row r="45" spans="2:9" x14ac:dyDescent="0.3">
      <c r="B45" s="34" t="s">
        <v>292</v>
      </c>
      <c r="C45" s="4" t="s">
        <v>14</v>
      </c>
      <c r="D45" s="21">
        <v>230106</v>
      </c>
      <c r="E45" s="21" t="s">
        <v>192</v>
      </c>
      <c r="F45" s="21" t="s">
        <v>193</v>
      </c>
      <c r="G45" s="21">
        <v>43</v>
      </c>
      <c r="H45" s="21" t="s">
        <v>25</v>
      </c>
      <c r="I45" s="35">
        <f>'230106 Dorpshuis t Wavertje'!P2</f>
        <v>0</v>
      </c>
    </row>
    <row r="46" spans="2:9" x14ac:dyDescent="0.3">
      <c r="B46" s="34" t="s">
        <v>293</v>
      </c>
      <c r="C46" s="4" t="s">
        <v>14</v>
      </c>
      <c r="D46" s="21" t="s">
        <v>196</v>
      </c>
      <c r="E46" s="21" t="s">
        <v>196</v>
      </c>
      <c r="F46" s="21" t="s">
        <v>197</v>
      </c>
      <c r="G46" s="21" t="s">
        <v>198</v>
      </c>
      <c r="H46" s="21" t="s">
        <v>25</v>
      </c>
      <c r="I46" s="35">
        <f>'buurthuis t Honk De Hoeksteen'!P2</f>
        <v>0</v>
      </c>
    </row>
    <row r="47" spans="2:9" x14ac:dyDescent="0.3">
      <c r="B47" s="34" t="s">
        <v>200</v>
      </c>
      <c r="C47" s="4" t="s">
        <v>14</v>
      </c>
      <c r="D47" s="21">
        <v>220176</v>
      </c>
      <c r="E47" s="21" t="s">
        <v>201</v>
      </c>
      <c r="F47" s="21" t="s">
        <v>202</v>
      </c>
      <c r="G47" s="21">
        <v>5</v>
      </c>
      <c r="H47" s="21" t="s">
        <v>204</v>
      </c>
      <c r="I47" s="35">
        <f>'220176 Poppodium Victorie'!P2</f>
        <v>0</v>
      </c>
    </row>
    <row r="48" spans="2:9" x14ac:dyDescent="0.3">
      <c r="B48" s="34" t="s">
        <v>205</v>
      </c>
      <c r="C48" s="153" t="s">
        <v>14</v>
      </c>
      <c r="D48" s="21">
        <v>230069</v>
      </c>
      <c r="E48" s="21" t="s">
        <v>206</v>
      </c>
      <c r="F48" s="21" t="s">
        <v>207</v>
      </c>
      <c r="G48" s="21">
        <v>2</v>
      </c>
      <c r="H48" s="21" t="s">
        <v>204</v>
      </c>
      <c r="I48" s="35">
        <f>'230069 Theater de Vest'!P2</f>
        <v>0</v>
      </c>
    </row>
    <row r="49" spans="2:9" x14ac:dyDescent="0.3">
      <c r="B49" s="34" t="s">
        <v>209</v>
      </c>
      <c r="C49" s="153" t="s">
        <v>14</v>
      </c>
      <c r="D49" s="21">
        <v>220073</v>
      </c>
      <c r="E49" s="21" t="s">
        <v>210</v>
      </c>
      <c r="F49" s="21" t="s">
        <v>207</v>
      </c>
      <c r="G49" s="21">
        <v>2</v>
      </c>
      <c r="H49" s="21" t="s">
        <v>211</v>
      </c>
      <c r="I49" s="35">
        <f>'220073 Parkeergarage De Vest'!P2</f>
        <v>0</v>
      </c>
    </row>
    <row r="50" spans="2:9" x14ac:dyDescent="0.3">
      <c r="B50" s="34" t="s">
        <v>212</v>
      </c>
      <c r="C50" s="153" t="s">
        <v>14</v>
      </c>
      <c r="D50" s="21">
        <v>220074</v>
      </c>
      <c r="E50" s="21" t="s">
        <v>213</v>
      </c>
      <c r="F50" s="21" t="s">
        <v>207</v>
      </c>
      <c r="G50" s="21">
        <v>4</v>
      </c>
      <c r="H50" s="21" t="s">
        <v>214</v>
      </c>
      <c r="I50" s="35">
        <f>'220074 Fietsenstalling De Overd'!P2</f>
        <v>0</v>
      </c>
    </row>
    <row r="51" spans="2:9" ht="28.8" x14ac:dyDescent="0.3">
      <c r="B51" s="34" t="s">
        <v>215</v>
      </c>
      <c r="C51" s="153" t="s">
        <v>14</v>
      </c>
      <c r="D51" s="21">
        <v>220070</v>
      </c>
      <c r="E51" s="21" t="s">
        <v>216</v>
      </c>
      <c r="F51" s="21" t="s">
        <v>217</v>
      </c>
      <c r="G51" s="21">
        <v>16</v>
      </c>
      <c r="H51" s="21" t="s">
        <v>211</v>
      </c>
      <c r="I51" s="35">
        <f>'220070 Parkeergarage Karperton '!P2</f>
        <v>0</v>
      </c>
    </row>
    <row r="52" spans="2:9" ht="28.8" x14ac:dyDescent="0.3">
      <c r="B52" s="34" t="s">
        <v>219</v>
      </c>
      <c r="C52" s="153" t="s">
        <v>14</v>
      </c>
      <c r="D52" s="21">
        <v>220071</v>
      </c>
      <c r="E52" s="21" t="s">
        <v>220</v>
      </c>
      <c r="F52" s="21" t="s">
        <v>75</v>
      </c>
      <c r="G52" s="21" t="s">
        <v>71</v>
      </c>
      <c r="H52" s="21" t="s">
        <v>211</v>
      </c>
      <c r="I52" s="35">
        <f>'220071 Parkeergarage Kanaalschi'!P2</f>
        <v>0</v>
      </c>
    </row>
    <row r="53" spans="2:9" x14ac:dyDescent="0.3">
      <c r="B53" s="34" t="s">
        <v>221</v>
      </c>
      <c r="C53" s="153" t="s">
        <v>14</v>
      </c>
      <c r="D53" s="21">
        <v>220050</v>
      </c>
      <c r="E53" s="21" t="s">
        <v>222</v>
      </c>
      <c r="F53" s="21" t="s">
        <v>75</v>
      </c>
      <c r="G53" s="21">
        <v>8</v>
      </c>
      <c r="H53" s="21" t="s">
        <v>18</v>
      </c>
      <c r="I53" s="35">
        <f>'220050 Servicekantoor P1'!P2</f>
        <v>0</v>
      </c>
    </row>
    <row r="54" spans="2:9" x14ac:dyDescent="0.3">
      <c r="B54" s="34" t="s">
        <v>223</v>
      </c>
      <c r="C54" s="153" t="s">
        <v>14</v>
      </c>
      <c r="D54" s="21">
        <v>220128</v>
      </c>
      <c r="E54" s="21" t="s">
        <v>224</v>
      </c>
      <c r="F54" s="21" t="s">
        <v>225</v>
      </c>
      <c r="G54" s="21">
        <v>4</v>
      </c>
      <c r="H54" s="21" t="s">
        <v>211</v>
      </c>
      <c r="I54" s="35">
        <f>'220128 Schelphoekgarage'!P2</f>
        <v>0</v>
      </c>
    </row>
    <row r="55" spans="2:9" x14ac:dyDescent="0.3">
      <c r="B55" s="36" t="s">
        <v>227</v>
      </c>
      <c r="C55" s="153" t="s">
        <v>14</v>
      </c>
      <c r="D55" s="21">
        <v>220072</v>
      </c>
      <c r="E55" s="21" t="s">
        <v>228</v>
      </c>
      <c r="F55" s="37" t="s">
        <v>229</v>
      </c>
      <c r="G55" s="37">
        <v>70</v>
      </c>
      <c r="H55" s="37" t="s">
        <v>211</v>
      </c>
      <c r="I55" s="152">
        <f>'220072 Singelgarage'!P2</f>
        <v>0</v>
      </c>
    </row>
    <row r="56" spans="2:9" ht="15.6" x14ac:dyDescent="0.3">
      <c r="C56" s="112"/>
      <c r="F56" s="113" t="s">
        <v>294</v>
      </c>
      <c r="G56" s="114"/>
      <c r="H56" s="114"/>
      <c r="I56" s="115">
        <f>SUM(I4:I55)</f>
        <v>0</v>
      </c>
    </row>
    <row r="59" spans="2:9" x14ac:dyDescent="0.3">
      <c r="B59" s="16"/>
    </row>
  </sheetData>
  <mergeCells count="1">
    <mergeCell ref="B2:I2"/>
  </mergeCells>
  <hyperlinks>
    <hyperlink ref="C4" location="'220065 Stadswerk'!A1" display="Ga naar tabblad" xr:uid="{F2C7F925-752C-4037-9A1A-9F1615778804}"/>
    <hyperlink ref="C5" location="'230104 Dorpshuis de Hoeksteen'!A1" display="Ga naar tabblad" xr:uid="{37B5A365-0B38-4CE1-9A0E-273F7B57FAB0}"/>
    <hyperlink ref="C6" location="'230105 De Woeste Hoeve'!A1" display="Ga naar tabblad" xr:uid="{ABB4141A-5822-452A-B03F-3DEB33EDE5D8}"/>
    <hyperlink ref="C7" location="'230010 Groenpost Oudorp'!A1" display="Ga naar tabblad" xr:uid="{53CDA92B-20D2-47B2-B4A8-729EB71B3825}"/>
    <hyperlink ref="C8" location="'230037 Egelantier'!A1" display="Ga naar tabblad" xr:uid="{8FFEB79F-8CB2-4B53-AE8F-C323E5BF0628}"/>
    <hyperlink ref="C9" location="'230038 Kinderdagverblijf'!A1" display="Ga naar tabblad" xr:uid="{5E16E739-A77F-411B-BF8F-25608AA8F332}"/>
    <hyperlink ref="C10" location="'230039 KDV Muiderkring'!A1" display="Ga naar tabblad" xr:uid="{1FDB3C8A-BCD3-4081-BD52-791CDB9CE6E5}"/>
    <hyperlink ref="C11" location="'230048 Buurthuis'!A1" display="Ga naar tabblad" xr:uid="{852E46AA-9089-4B78-A935-D50AAF378A8B}"/>
    <hyperlink ref="C12" location="'230092 Werkplaats'!A1" display="Ga naar tabblad" xr:uid="{C0987C1D-76AA-4AC2-B422-CA3CB1A39466}"/>
    <hyperlink ref="C13" location="'230095 Trefpunt Markenbinnen'!A1" display="Ga naar tabblad" xr:uid="{BAD47A8D-915A-4260-96FC-1B83E0E86176}"/>
    <hyperlink ref="C14" location="'230107 De Ruijterstok'!A1" display="Ga naar tabblad" xr:uid="{FB0363D6-36D9-432B-8CDD-AC79A453D4C8}"/>
    <hyperlink ref="C15" location="'220047 Werkplaats '!A1" display="Ga naar tabblad" xr:uid="{A7D21DF8-CCBE-4EFC-B893-09B9FB3308E5}"/>
    <hyperlink ref="C16" location="'220046 Peuterspeelzaal West'!A1" display="Ga naar tabblad" xr:uid="{247F5CAD-BFEE-4EF2-9832-1E9C0165665A}"/>
    <hyperlink ref="C17" location="'220049 Idee-Atelier'!A1" display="Ga naar tabblad" xr:uid="{8C32CA45-6C98-4255-9444-746CB433F134}"/>
    <hyperlink ref="C18" location="'220051 Passantendouche Haven'!A1" display="Ga naar tabblad" xr:uid="{DF63AA9B-B157-4AC8-A52A-702FA438C476}"/>
    <hyperlink ref="C19" location="'L060050 Klein Alkmaar, KDV'!A1" display="Ga naar tabblad" xr:uid="{51F049D2-AD1E-4B40-9C39-0C40EE9236F3}"/>
    <hyperlink ref="C20" location="'220123 Bedrijfspand'!A1" display="Ga naar tabblad" xr:uid="{A95475FE-D506-4EF4-948E-7B92017E158F}"/>
    <hyperlink ref="C21" location="'230066 Voormalige Brandweer'!A1" display="Ga naar tabblad" xr:uid="{5D153749-1626-4512-8A38-ADF82B6AC42F}"/>
    <hyperlink ref="C22" location="'220014 Gezondheidscentrum'!A1" display="Ga naar tabblad" xr:uid="{40568D37-4063-48A3-B41D-E8C46C1DFC3C}"/>
    <hyperlink ref="C23" location="'220114 Brandweer Koedijk'!A1" display="Ga naar tabblad" xr:uid="{6808D443-6BEE-4675-B458-E52E80862A96}"/>
    <hyperlink ref="C24" location="'220156 Brandweer de Rijp'!A1" display="Ga naar tabblad" xr:uid="{F1150329-7EE9-416F-8CC3-E576FFD6717D}"/>
    <hyperlink ref="C25" location="'220157 Brandweer Stompetoren'!A1" display="Ga naar tabblad" xr:uid="{7F33621E-3FEF-4759-B5A3-DFE5F36D85D3}"/>
    <hyperlink ref="C26" location="'220127 Passantendouche Haven '!A1" display="Ga naar tabblad" xr:uid="{996658B4-6E84-462C-A037-7C98387897E6}"/>
    <hyperlink ref="C27" location="'240801 Sportschool No Limit'!A1" display="Ga naar tabblad" xr:uid="{82D9567B-8002-4FAC-B07B-A6FC917C5A3F}"/>
    <hyperlink ref="C28" location="'240805 Gymlokaal '!A1" display="Ga naar tabblad" xr:uid="{3E99C688-325B-47AB-BF94-21E5A0B5036A}"/>
    <hyperlink ref="C29" location="'240806 Gymlokaal'!A1" display="Ga naar tabblad" xr:uid="{68C6DC3D-8C4F-4017-815D-1490C0220936}"/>
    <hyperlink ref="C30" location="'240807 Gymlokaal '!A1" display="Ga naar tabblad" xr:uid="{E0B9E3F7-AE53-4BD1-91A8-C39CDF046738}"/>
    <hyperlink ref="C31" location="'24808 Gymlokaal'!A1" display="Ga naar tabblad" xr:uid="{8854A981-E9F7-47E0-9188-5E80DB7ED6FB}"/>
    <hyperlink ref="C32" location="'240812 Gymlokaal'!A1" display="Ga naar tabblad" xr:uid="{2497F8CF-A3D6-45B0-AF77-6E7949B7704B}"/>
    <hyperlink ref="C33" location="'240813 Gymlokaal '!A1" display="Ga naar tabblad" xr:uid="{754B2826-796C-4C88-85B8-832A06C847F6}"/>
    <hyperlink ref="C34" location="'240814 Gymlokaal '!A1" display="Ga naar tabblad" xr:uid="{2FDC5A8A-E622-4FEF-9078-D0CB54F6B01F}"/>
    <hyperlink ref="C35" location="'240815 Gymlokaal '!A1" display="Ga naar tabblad" xr:uid="{9260D712-05F6-4121-B319-8160A7088806}"/>
    <hyperlink ref="C36" location="'240816 Gymlokaal '!A1" display="Ga naar tabblad" xr:uid="{B1DADED5-D630-4CA6-A1B2-96D191C30EF4}"/>
    <hyperlink ref="C37" location="'240829 Gymlokaal'!A1" display="Ga naar tabblad" xr:uid="{12D56DD1-3B75-4051-999A-71B1C53ACEC7}"/>
    <hyperlink ref="C38" location="'240833 Gymlokaal '!A1" display="Ga naar tabblad" xr:uid="{36214553-C800-43A1-8770-FA01A56CFC8A}"/>
    <hyperlink ref="C39" location="'240835 Gymlokaal  '!A1" display="Ga naar tabblad" xr:uid="{53FF6094-FEDD-45C3-BF2F-342B296F9F1F}"/>
    <hyperlink ref="C40" location="'240836 Gymlokaal  '!A1" display="Ga naar tabblad" xr:uid="{44F80EC6-59F4-418F-A27D-A8D23F2AEF67}"/>
    <hyperlink ref="C41" location="'240822 Gymlokaal'!A1" display="Ga naar tabblad" xr:uid="{2A8259B3-C60E-4416-AE65-A61C7F2C89E5}"/>
    <hyperlink ref="C42" location="'240809 Gymlokaal'!A1" display="Ga naar tabblad" xr:uid="{421FD565-CE47-4B71-97D2-7B0E5DA7BEF6}"/>
    <hyperlink ref="C43" location="'290051 Gymlokaal'!A1" display="Ga naar tabblad" xr:uid="{E18A224C-9081-4DC0-A840-0197559AD408}"/>
    <hyperlink ref="C44" location="'220195 Wijkboerderij'!A1" display="Ga naar tabblad" xr:uid="{69690EC8-3604-4990-A453-CBEFBF0EF89E}"/>
    <hyperlink ref="C45" location="'230106 Dorpshuis t Wavertje'!A1" display="Ga naar tabblad" xr:uid="{DECE33DD-C8F4-465E-AD49-7C7FA8C3DCE9}"/>
    <hyperlink ref="C46" location="'buurthuis t Honk De Hoeksteen'!A1" display="Ga naar tabblad" xr:uid="{1CC1394B-DC8E-4424-B60C-E2FBAE6984A3}"/>
    <hyperlink ref="C47" location="'220176 Poppodium Victorie'!A1" display="Ga naar tabblad" xr:uid="{5B64080E-CA64-467F-B096-6EF6F835E448}"/>
    <hyperlink ref="C48" location="'230069 Theater de Vest'!A1" display="Ga naar tabblad" xr:uid="{A22B8ACB-6A11-47B9-BD89-17E819FE14DF}"/>
    <hyperlink ref="C49" location="'220073 Parkeergarage De Vest'!A1" display="Ga naar tabblad" xr:uid="{27460570-7742-4B95-A7EC-3A02893900F3}"/>
    <hyperlink ref="C50" location="'220074 Fietsenstalling De Overd'!A1" display="Ga naar tabblad" xr:uid="{EDE1416E-74D9-4446-81C0-C5C84F240547}"/>
    <hyperlink ref="C51" location="'220070 Parkeergarage Karperton '!A1" display="Ga naar tabblad" xr:uid="{04F26ED5-FEFA-4F2D-BE02-2EDB3AE65999}"/>
    <hyperlink ref="C52" location="'220071 Parkeergarage Kanaalschi'!A1" display="Ga naar tabblad" xr:uid="{6FC5F475-E0BE-4C35-974D-C437F569F6E2}"/>
    <hyperlink ref="C53" location="'220050 Servicekantoor P1'!A1" display="Ga naar tabblad" xr:uid="{0C5A259D-BF76-4739-8D8F-0F86BEE19F51}"/>
    <hyperlink ref="C54" location="'220128 Schelphoekgarage'!A1" display="Ga naar tabblad" xr:uid="{E0431690-CD0B-4224-BEF1-FF25F7A3F9CF}"/>
    <hyperlink ref="C55" location="'220072 Singelgarage'!A1" display="Ga naar tabblad" xr:uid="{973B6525-2BC4-44A6-8D8F-95ADAA33EEF1}"/>
  </hyperlinks>
  <pageMargins left="0.7" right="0.7" top="0.75" bottom="0.75" header="0.3" footer="0.3"/>
  <pageSetup paperSize="9" fitToHeight="0" orientation="portrait" r:id="rId1"/>
  <ignoredErrors>
    <ignoredError sqref="I42" formula="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AE914-33DF-4571-9A2A-8DD6DA857DC0}">
  <sheetPr>
    <tabColor rgb="FF4BACC6"/>
  </sheetPr>
  <dimension ref="A1:P10"/>
  <sheetViews>
    <sheetView showGridLines="0" topLeftCell="C1" workbookViewId="0">
      <selection activeCell="C1" sqref="A1:XFD1"/>
    </sheetView>
  </sheetViews>
  <sheetFormatPr defaultRowHeight="14.4" x14ac:dyDescent="0.3"/>
  <cols>
    <col min="1" max="2" width="18" customWidth="1"/>
    <col min="3" max="3" width="11" customWidth="1"/>
    <col min="4" max="4" width="10" customWidth="1"/>
    <col min="5" max="5" width="20" customWidth="1"/>
    <col min="6" max="6" width="12" customWidth="1"/>
    <col min="7" max="7" width="19" customWidth="1"/>
    <col min="8" max="8" width="13" customWidth="1"/>
    <col min="9" max="9" width="24" customWidth="1"/>
    <col min="10" max="10" width="13" customWidth="1"/>
    <col min="11" max="11" width="11" customWidth="1"/>
    <col min="12" max="12" width="46" customWidth="1"/>
    <col min="13" max="14" width="17" customWidth="1"/>
    <col min="15" max="15" width="18.44140625" bestFit="1" customWidth="1"/>
    <col min="16" max="16" width="30.33203125"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3">
        <v>240806</v>
      </c>
      <c r="B2" s="203" t="s">
        <v>123</v>
      </c>
      <c r="C2" s="203" t="s">
        <v>593</v>
      </c>
      <c r="D2" s="208"/>
      <c r="E2" s="203" t="s">
        <v>613</v>
      </c>
      <c r="F2" s="203" t="s">
        <v>175</v>
      </c>
      <c r="G2" s="6" t="s">
        <v>481</v>
      </c>
      <c r="H2" s="6" t="s">
        <v>504</v>
      </c>
      <c r="I2" s="6" t="s">
        <v>614</v>
      </c>
      <c r="J2" s="14">
        <v>2025</v>
      </c>
      <c r="K2" s="14">
        <v>3</v>
      </c>
      <c r="L2" s="15">
        <v>1</v>
      </c>
      <c r="M2" s="108"/>
      <c r="N2" s="19">
        <f>SUM(M2)*K2</f>
        <v>0</v>
      </c>
      <c r="O2" s="108"/>
      <c r="P2" s="20">
        <f>SUM(N2:O8)</f>
        <v>0</v>
      </c>
    </row>
    <row r="3" spans="1:16" ht="15.75" customHeight="1" x14ac:dyDescent="0.3">
      <c r="A3" s="207"/>
      <c r="B3" s="207"/>
      <c r="C3" s="209"/>
      <c r="D3" s="210"/>
      <c r="E3" s="207"/>
      <c r="F3" s="207"/>
      <c r="G3" s="17" t="s">
        <v>544</v>
      </c>
      <c r="H3" s="17" t="s">
        <v>615</v>
      </c>
      <c r="I3" s="7" t="s">
        <v>616</v>
      </c>
      <c r="J3" s="18">
        <v>2025</v>
      </c>
      <c r="K3" s="18">
        <v>1</v>
      </c>
      <c r="L3" s="130">
        <v>1</v>
      </c>
      <c r="M3" s="108"/>
      <c r="N3" s="19">
        <f t="shared" ref="N3:N8" si="0">SUM(M3)*K3</f>
        <v>0</v>
      </c>
      <c r="O3" s="108"/>
      <c r="P3" s="7"/>
    </row>
    <row r="4" spans="1:16" ht="15.75" customHeight="1" x14ac:dyDescent="0.3">
      <c r="A4" s="207"/>
      <c r="B4" s="207"/>
      <c r="C4" s="209"/>
      <c r="D4" s="210"/>
      <c r="E4" s="207"/>
      <c r="F4" s="207"/>
      <c r="G4" s="6" t="s">
        <v>544</v>
      </c>
      <c r="H4" s="6" t="s">
        <v>617</v>
      </c>
      <c r="I4" s="6" t="s">
        <v>618</v>
      </c>
      <c r="J4" s="14">
        <v>2005</v>
      </c>
      <c r="K4" s="14">
        <v>1</v>
      </c>
      <c r="L4" s="15">
        <v>1</v>
      </c>
      <c r="M4" s="108"/>
      <c r="N4" s="19">
        <f t="shared" si="0"/>
        <v>0</v>
      </c>
      <c r="O4" s="108"/>
      <c r="P4" s="5"/>
    </row>
    <row r="5" spans="1:16" ht="15.75" customHeight="1" x14ac:dyDescent="0.3">
      <c r="A5" s="207"/>
      <c r="B5" s="207"/>
      <c r="C5" s="209"/>
      <c r="D5" s="210"/>
      <c r="E5" s="207"/>
      <c r="F5" s="207"/>
      <c r="G5" s="17" t="s">
        <v>576</v>
      </c>
      <c r="H5" s="17" t="s">
        <v>435</v>
      </c>
      <c r="I5" s="17" t="s">
        <v>619</v>
      </c>
      <c r="J5" s="18">
        <v>2025</v>
      </c>
      <c r="K5" s="18">
        <v>3</v>
      </c>
      <c r="L5" s="130">
        <v>1</v>
      </c>
      <c r="M5" s="108"/>
      <c r="N5" s="19">
        <f t="shared" si="0"/>
        <v>0</v>
      </c>
      <c r="O5" s="108"/>
      <c r="P5" s="7"/>
    </row>
    <row r="6" spans="1:16" ht="30.75" customHeight="1" x14ac:dyDescent="0.3">
      <c r="A6" s="207"/>
      <c r="B6" s="207"/>
      <c r="C6" s="209"/>
      <c r="D6" s="210"/>
      <c r="E6" s="207"/>
      <c r="F6" s="207"/>
      <c r="G6" s="6" t="s">
        <v>557</v>
      </c>
      <c r="H6" s="6" t="s">
        <v>620</v>
      </c>
      <c r="I6" s="6" t="s">
        <v>621</v>
      </c>
      <c r="J6" s="14">
        <v>2005</v>
      </c>
      <c r="K6" s="14">
        <v>1</v>
      </c>
      <c r="L6" s="15">
        <v>1</v>
      </c>
      <c r="M6" s="108"/>
      <c r="N6" s="19">
        <f t="shared" si="0"/>
        <v>0</v>
      </c>
      <c r="O6" s="108"/>
      <c r="P6" s="5"/>
    </row>
    <row r="7" spans="1:16" ht="15.75" customHeight="1" x14ac:dyDescent="0.3">
      <c r="A7" s="207"/>
      <c r="B7" s="207"/>
      <c r="C7" s="209"/>
      <c r="D7" s="210"/>
      <c r="E7" s="207"/>
      <c r="F7" s="207"/>
      <c r="G7" s="17" t="s">
        <v>622</v>
      </c>
      <c r="H7" s="17" t="s">
        <v>623</v>
      </c>
      <c r="I7" s="17" t="s">
        <v>624</v>
      </c>
      <c r="J7" s="18">
        <v>2005</v>
      </c>
      <c r="K7" s="18">
        <v>1</v>
      </c>
      <c r="L7" s="130">
        <v>1</v>
      </c>
      <c r="M7" s="108"/>
      <c r="N7" s="19">
        <f t="shared" si="0"/>
        <v>0</v>
      </c>
      <c r="O7" s="108"/>
      <c r="P7" s="7"/>
    </row>
    <row r="8" spans="1:16" ht="15.75" customHeight="1" x14ac:dyDescent="0.3">
      <c r="A8" s="206"/>
      <c r="B8" s="206"/>
      <c r="C8" s="211"/>
      <c r="D8" s="212"/>
      <c r="E8" s="206"/>
      <c r="F8" s="206"/>
      <c r="G8" s="6" t="s">
        <v>557</v>
      </c>
      <c r="H8" s="6" t="s">
        <v>440</v>
      </c>
      <c r="I8" s="6" t="s">
        <v>612</v>
      </c>
      <c r="J8" s="138"/>
      <c r="K8" s="14">
        <v>1</v>
      </c>
      <c r="L8" s="15">
        <v>1</v>
      </c>
      <c r="M8" s="108"/>
      <c r="N8" s="19">
        <f t="shared" si="0"/>
        <v>0</v>
      </c>
      <c r="O8" s="108"/>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8"/>
    <mergeCell ref="C1:D1"/>
    <mergeCell ref="A2:A8"/>
    <mergeCell ref="B2:B8"/>
    <mergeCell ref="C2:D8"/>
    <mergeCell ref="E2:E8"/>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17C0C-BD9E-4042-A02D-AF686F152214}">
  <sheetPr>
    <tabColor rgb="FF8064A2"/>
  </sheetPr>
  <dimension ref="A1:P11"/>
  <sheetViews>
    <sheetView showGridLines="0" workbookViewId="0">
      <selection activeCell="C1" sqref="A1:XFD1"/>
    </sheetView>
  </sheetViews>
  <sheetFormatPr defaultColWidth="28" defaultRowHeight="14.4" x14ac:dyDescent="0.3"/>
  <cols>
    <col min="1" max="2" width="18" style="1" customWidth="1"/>
    <col min="3" max="3" width="11" style="1" customWidth="1"/>
    <col min="4" max="4" width="10" style="1" customWidth="1"/>
    <col min="5" max="5" width="15" style="1" customWidth="1"/>
    <col min="6" max="6" width="12" style="1" customWidth="1"/>
    <col min="7" max="7" width="19" style="1" customWidth="1"/>
    <col min="8" max="8" width="13" style="1" customWidth="1"/>
    <col min="9" max="9" width="20"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3">
        <v>240807</v>
      </c>
      <c r="B2" s="203" t="s">
        <v>128</v>
      </c>
      <c r="C2" s="203" t="s">
        <v>593</v>
      </c>
      <c r="D2" s="208"/>
      <c r="E2" s="203" t="s">
        <v>625</v>
      </c>
      <c r="F2" s="203" t="s">
        <v>175</v>
      </c>
      <c r="G2" s="6" t="s">
        <v>481</v>
      </c>
      <c r="H2" s="6" t="s">
        <v>504</v>
      </c>
      <c r="I2" s="6" t="s">
        <v>595</v>
      </c>
      <c r="J2" s="14">
        <v>2020</v>
      </c>
      <c r="K2" s="14">
        <v>1</v>
      </c>
      <c r="L2" s="15">
        <v>1</v>
      </c>
      <c r="M2" s="108"/>
      <c r="N2" s="19">
        <f>SUM(M2)*K2</f>
        <v>0</v>
      </c>
      <c r="O2" s="108"/>
      <c r="P2" s="20">
        <f>SUM(N2:O11)</f>
        <v>0</v>
      </c>
    </row>
    <row r="3" spans="1:16" ht="15.75" customHeight="1" x14ac:dyDescent="0.3">
      <c r="A3" s="207"/>
      <c r="B3" s="207"/>
      <c r="C3" s="209"/>
      <c r="D3" s="210"/>
      <c r="E3" s="207"/>
      <c r="F3" s="207"/>
      <c r="G3" s="17" t="s">
        <v>544</v>
      </c>
      <c r="H3" s="17" t="s">
        <v>626</v>
      </c>
      <c r="I3" s="17" t="s">
        <v>627</v>
      </c>
      <c r="J3" s="18">
        <v>2025</v>
      </c>
      <c r="K3" s="18">
        <v>1</v>
      </c>
      <c r="L3" s="130">
        <v>1</v>
      </c>
      <c r="M3" s="108"/>
      <c r="N3" s="19">
        <f t="shared" ref="N3:N8" si="0">SUM(M3)*K3</f>
        <v>0</v>
      </c>
      <c r="O3" s="108"/>
      <c r="P3" s="7"/>
    </row>
    <row r="4" spans="1:16" ht="15.75" customHeight="1" x14ac:dyDescent="0.3">
      <c r="A4" s="207"/>
      <c r="B4" s="207"/>
      <c r="C4" s="209"/>
      <c r="D4" s="210"/>
      <c r="E4" s="207"/>
      <c r="F4" s="207"/>
      <c r="G4" s="6" t="s">
        <v>600</v>
      </c>
      <c r="H4" s="6" t="s">
        <v>601</v>
      </c>
      <c r="I4" s="6" t="s">
        <v>628</v>
      </c>
      <c r="J4" s="138"/>
      <c r="K4" s="14">
        <v>1</v>
      </c>
      <c r="L4" s="15">
        <v>1</v>
      </c>
      <c r="M4" s="108"/>
      <c r="N4" s="19">
        <f t="shared" si="0"/>
        <v>0</v>
      </c>
      <c r="O4" s="108"/>
      <c r="P4" s="5"/>
    </row>
    <row r="5" spans="1:16" ht="15.75" customHeight="1" x14ac:dyDescent="0.3">
      <c r="A5" s="207"/>
      <c r="B5" s="207"/>
      <c r="C5" s="209"/>
      <c r="D5" s="210"/>
      <c r="E5" s="207"/>
      <c r="F5" s="207"/>
      <c r="G5" s="17" t="s">
        <v>576</v>
      </c>
      <c r="H5" s="17" t="s">
        <v>435</v>
      </c>
      <c r="I5" s="17" t="s">
        <v>604</v>
      </c>
      <c r="J5" s="18">
        <v>2014</v>
      </c>
      <c r="K5" s="18">
        <v>1</v>
      </c>
      <c r="L5" s="130">
        <v>1</v>
      </c>
      <c r="M5" s="108"/>
      <c r="N5" s="19">
        <f t="shared" si="0"/>
        <v>0</v>
      </c>
      <c r="O5" s="108"/>
      <c r="P5" s="7"/>
    </row>
    <row r="6" spans="1:16" ht="15.75" customHeight="1" x14ac:dyDescent="0.3">
      <c r="A6" s="207"/>
      <c r="B6" s="207"/>
      <c r="C6" s="209"/>
      <c r="D6" s="210"/>
      <c r="E6" s="207"/>
      <c r="F6" s="207"/>
      <c r="G6" s="6" t="s">
        <v>597</v>
      </c>
      <c r="H6" s="6" t="s">
        <v>449</v>
      </c>
      <c r="I6" s="6" t="s">
        <v>629</v>
      </c>
      <c r="J6" s="14">
        <v>2005</v>
      </c>
      <c r="K6" s="14">
        <v>2</v>
      </c>
      <c r="L6" s="15">
        <v>1</v>
      </c>
      <c r="M6" s="108"/>
      <c r="N6" s="19">
        <f t="shared" si="0"/>
        <v>0</v>
      </c>
      <c r="O6" s="108"/>
      <c r="P6" s="5"/>
    </row>
    <row r="7" spans="1:16" ht="30.75" customHeight="1" x14ac:dyDescent="0.3">
      <c r="A7" s="207"/>
      <c r="B7" s="207"/>
      <c r="C7" s="209"/>
      <c r="D7" s="210"/>
      <c r="E7" s="207"/>
      <c r="F7" s="207"/>
      <c r="G7" s="17" t="s">
        <v>606</v>
      </c>
      <c r="H7" s="17" t="s">
        <v>607</v>
      </c>
      <c r="I7" s="17" t="s">
        <v>608</v>
      </c>
      <c r="J7" s="139"/>
      <c r="K7" s="18">
        <v>3</v>
      </c>
      <c r="L7" s="130">
        <v>1</v>
      </c>
      <c r="M7" s="108"/>
      <c r="N7" s="19">
        <f t="shared" si="0"/>
        <v>0</v>
      </c>
      <c r="O7" s="108"/>
      <c r="P7" s="7"/>
    </row>
    <row r="8" spans="1:16" ht="30.75" customHeight="1" x14ac:dyDescent="0.3">
      <c r="A8" s="207"/>
      <c r="B8" s="207"/>
      <c r="C8" s="209"/>
      <c r="D8" s="210"/>
      <c r="E8" s="207"/>
      <c r="F8" s="207"/>
      <c r="G8" s="6" t="s">
        <v>606</v>
      </c>
      <c r="H8" s="6" t="s">
        <v>607</v>
      </c>
      <c r="I8" s="6" t="s">
        <v>611</v>
      </c>
      <c r="J8" s="138"/>
      <c r="K8" s="14">
        <v>3</v>
      </c>
      <c r="L8" s="15">
        <v>1</v>
      </c>
      <c r="M8" s="108"/>
      <c r="N8" s="19">
        <f t="shared" si="0"/>
        <v>0</v>
      </c>
      <c r="O8" s="108"/>
      <c r="P8" s="5"/>
    </row>
    <row r="9" spans="1:16" ht="15.75" customHeight="1" x14ac:dyDescent="0.3">
      <c r="A9" s="207"/>
      <c r="B9" s="207"/>
      <c r="C9" s="209"/>
      <c r="D9" s="210"/>
      <c r="E9" s="207"/>
      <c r="F9" s="207"/>
      <c r="G9" s="17" t="s">
        <v>610</v>
      </c>
      <c r="H9" s="17" t="s">
        <v>474</v>
      </c>
      <c r="I9" s="17" t="s">
        <v>609</v>
      </c>
      <c r="J9" s="139"/>
      <c r="K9" s="18">
        <v>2</v>
      </c>
      <c r="L9" s="130">
        <v>1</v>
      </c>
      <c r="M9" s="108"/>
      <c r="N9" s="19">
        <f t="shared" ref="N9:N11" si="1">SUM(M9)*K9</f>
        <v>0</v>
      </c>
      <c r="O9" s="108"/>
      <c r="P9" s="7"/>
    </row>
    <row r="10" spans="1:16" ht="27.9" customHeight="1" x14ac:dyDescent="0.3">
      <c r="A10" s="207"/>
      <c r="B10" s="207"/>
      <c r="C10" s="209"/>
      <c r="D10" s="210"/>
      <c r="E10" s="207"/>
      <c r="F10" s="207"/>
      <c r="G10" s="6" t="s">
        <v>557</v>
      </c>
      <c r="H10" s="6" t="s">
        <v>440</v>
      </c>
      <c r="I10" s="6" t="s">
        <v>612</v>
      </c>
      <c r="J10" s="138"/>
      <c r="K10" s="14">
        <v>1</v>
      </c>
      <c r="L10" s="15">
        <v>1</v>
      </c>
      <c r="M10" s="108"/>
      <c r="N10" s="19">
        <f t="shared" si="1"/>
        <v>0</v>
      </c>
      <c r="O10" s="108"/>
      <c r="P10" s="5"/>
    </row>
    <row r="11" spans="1:16" ht="30.75" customHeight="1" x14ac:dyDescent="0.3">
      <c r="A11" s="206"/>
      <c r="B11" s="206"/>
      <c r="C11" s="211"/>
      <c r="D11" s="212"/>
      <c r="E11" s="206"/>
      <c r="F11" s="206"/>
      <c r="G11" s="17" t="s">
        <v>557</v>
      </c>
      <c r="H11" s="17" t="s">
        <v>620</v>
      </c>
      <c r="I11" s="17" t="s">
        <v>621</v>
      </c>
      <c r="J11" s="139"/>
      <c r="K11" s="18">
        <v>1</v>
      </c>
      <c r="L11" s="130">
        <v>1</v>
      </c>
      <c r="M11" s="108"/>
      <c r="N11" s="19">
        <f t="shared" si="1"/>
        <v>0</v>
      </c>
      <c r="O11" s="108"/>
      <c r="P11" s="7"/>
    </row>
  </sheetData>
  <mergeCells count="6">
    <mergeCell ref="F2:F11"/>
    <mergeCell ref="C1:D1"/>
    <mergeCell ref="A2:A11"/>
    <mergeCell ref="B2:B11"/>
    <mergeCell ref="C2:D11"/>
    <mergeCell ref="E2:E1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7F9DF-CB6E-4CB1-B671-9369B2A743F3}">
  <sheetPr>
    <tabColor rgb="FF1F4E79"/>
  </sheetPr>
  <dimension ref="A1:P10"/>
  <sheetViews>
    <sheetView showGridLines="0" topLeftCell="B1" workbookViewId="0">
      <selection activeCell="B1" sqref="A1:XFD1"/>
    </sheetView>
  </sheetViews>
  <sheetFormatPr defaultRowHeight="14.4" x14ac:dyDescent="0.3"/>
  <cols>
    <col min="1" max="2" width="18" customWidth="1"/>
    <col min="3" max="3" width="11" customWidth="1"/>
    <col min="4" max="4" width="10" customWidth="1"/>
    <col min="5" max="5" width="20" customWidth="1"/>
    <col min="6" max="6" width="12" customWidth="1"/>
    <col min="7" max="7" width="19" customWidth="1"/>
    <col min="8" max="8" width="13" customWidth="1"/>
    <col min="9" max="9" width="20" customWidth="1"/>
    <col min="10" max="10" width="13" customWidth="1"/>
    <col min="11" max="11" width="11" customWidth="1"/>
    <col min="12" max="12" width="46" customWidth="1"/>
    <col min="13" max="14" width="17" customWidth="1"/>
    <col min="15" max="15" width="18.44140625" bestFit="1" customWidth="1"/>
    <col min="16" max="16" width="30.33203125"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24808</v>
      </c>
      <c r="B2" s="205" t="s">
        <v>130</v>
      </c>
      <c r="C2" s="205" t="s">
        <v>593</v>
      </c>
      <c r="D2" s="208"/>
      <c r="E2" s="205" t="s">
        <v>630</v>
      </c>
      <c r="F2" s="205" t="s">
        <v>175</v>
      </c>
      <c r="G2" s="5" t="s">
        <v>481</v>
      </c>
      <c r="H2" s="5" t="s">
        <v>504</v>
      </c>
      <c r="I2" s="5" t="s">
        <v>614</v>
      </c>
      <c r="J2" s="10">
        <v>2025</v>
      </c>
      <c r="K2" s="10">
        <v>3</v>
      </c>
      <c r="L2" s="11">
        <v>1</v>
      </c>
      <c r="M2" s="108"/>
      <c r="N2" s="19">
        <f>SUM(M2)*K2</f>
        <v>0</v>
      </c>
      <c r="O2" s="108"/>
      <c r="P2" s="20">
        <f>SUM(N2:O8)</f>
        <v>0</v>
      </c>
    </row>
    <row r="3" spans="1:16" ht="15.75" customHeight="1" x14ac:dyDescent="0.3">
      <c r="A3" s="207"/>
      <c r="B3" s="207"/>
      <c r="C3" s="209"/>
      <c r="D3" s="210"/>
      <c r="E3" s="207"/>
      <c r="F3" s="207"/>
      <c r="G3" s="7" t="s">
        <v>544</v>
      </c>
      <c r="H3" s="7" t="s">
        <v>631</v>
      </c>
      <c r="I3" s="7" t="s">
        <v>616</v>
      </c>
      <c r="J3" s="12">
        <v>2025</v>
      </c>
      <c r="K3" s="12">
        <v>1</v>
      </c>
      <c r="L3" s="13">
        <v>1</v>
      </c>
      <c r="M3" s="108"/>
      <c r="N3" s="19">
        <f t="shared" ref="N3:N8" si="0">SUM(M3)*K3</f>
        <v>0</v>
      </c>
      <c r="O3" s="108"/>
      <c r="P3" s="7"/>
    </row>
    <row r="4" spans="1:16" ht="15.75" customHeight="1" x14ac:dyDescent="0.3">
      <c r="A4" s="207"/>
      <c r="B4" s="207"/>
      <c r="C4" s="209"/>
      <c r="D4" s="210"/>
      <c r="E4" s="207"/>
      <c r="F4" s="207"/>
      <c r="G4" s="5" t="s">
        <v>576</v>
      </c>
      <c r="H4" s="5" t="s">
        <v>632</v>
      </c>
      <c r="I4" s="5" t="s">
        <v>633</v>
      </c>
      <c r="J4" s="8"/>
      <c r="K4" s="10">
        <v>2</v>
      </c>
      <c r="L4" s="11">
        <v>1</v>
      </c>
      <c r="M4" s="108"/>
      <c r="N4" s="19">
        <f t="shared" si="0"/>
        <v>0</v>
      </c>
      <c r="O4" s="108"/>
      <c r="P4" s="5"/>
    </row>
    <row r="5" spans="1:16" ht="15.75" customHeight="1" x14ac:dyDescent="0.3">
      <c r="A5" s="207"/>
      <c r="B5" s="207"/>
      <c r="C5" s="209"/>
      <c r="D5" s="210"/>
      <c r="E5" s="207"/>
      <c r="F5" s="207"/>
      <c r="G5" s="7" t="s">
        <v>576</v>
      </c>
      <c r="H5" s="7" t="s">
        <v>435</v>
      </c>
      <c r="I5" s="7" t="s">
        <v>634</v>
      </c>
      <c r="J5" s="12">
        <v>2017</v>
      </c>
      <c r="K5" s="12">
        <v>1</v>
      </c>
      <c r="L5" s="13">
        <v>1</v>
      </c>
      <c r="M5" s="108"/>
      <c r="N5" s="19">
        <f t="shared" si="0"/>
        <v>0</v>
      </c>
      <c r="O5" s="108"/>
      <c r="P5" s="7"/>
    </row>
    <row r="6" spans="1:16" ht="15.75" customHeight="1" x14ac:dyDescent="0.3">
      <c r="A6" s="207"/>
      <c r="B6" s="207"/>
      <c r="C6" s="209"/>
      <c r="D6" s="210"/>
      <c r="E6" s="207"/>
      <c r="F6" s="207"/>
      <c r="G6" s="5" t="s">
        <v>597</v>
      </c>
      <c r="H6" s="5" t="s">
        <v>462</v>
      </c>
      <c r="I6" s="5" t="s">
        <v>635</v>
      </c>
      <c r="J6" s="10">
        <v>2005</v>
      </c>
      <c r="K6" s="10">
        <v>2</v>
      </c>
      <c r="L6" s="11">
        <v>1</v>
      </c>
      <c r="M6" s="108"/>
      <c r="N6" s="19">
        <f t="shared" si="0"/>
        <v>0</v>
      </c>
      <c r="O6" s="108"/>
      <c r="P6" s="5"/>
    </row>
    <row r="7" spans="1:16" ht="30.75" customHeight="1" x14ac:dyDescent="0.3">
      <c r="A7" s="207"/>
      <c r="B7" s="207"/>
      <c r="C7" s="209"/>
      <c r="D7" s="210"/>
      <c r="E7" s="207"/>
      <c r="F7" s="207"/>
      <c r="G7" s="7" t="s">
        <v>557</v>
      </c>
      <c r="H7" s="7" t="s">
        <v>620</v>
      </c>
      <c r="I7" s="7" t="s">
        <v>621</v>
      </c>
      <c r="J7" s="9"/>
      <c r="K7" s="12">
        <v>1</v>
      </c>
      <c r="L7" s="13">
        <v>1</v>
      </c>
      <c r="M7" s="108"/>
      <c r="N7" s="19">
        <f t="shared" si="0"/>
        <v>0</v>
      </c>
      <c r="O7" s="108"/>
      <c r="P7" s="7"/>
    </row>
    <row r="8" spans="1:16" ht="15.75" customHeight="1" x14ac:dyDescent="0.3">
      <c r="A8" s="206"/>
      <c r="B8" s="206"/>
      <c r="C8" s="211"/>
      <c r="D8" s="212"/>
      <c r="E8" s="206"/>
      <c r="F8" s="206"/>
      <c r="G8" s="5" t="s">
        <v>557</v>
      </c>
      <c r="H8" s="5" t="s">
        <v>440</v>
      </c>
      <c r="I8" s="5" t="s">
        <v>612</v>
      </c>
      <c r="J8" s="8"/>
      <c r="K8" s="10">
        <v>1</v>
      </c>
      <c r="L8" s="11">
        <v>1</v>
      </c>
      <c r="M8" s="108"/>
      <c r="N8" s="19">
        <f t="shared" si="0"/>
        <v>0</v>
      </c>
      <c r="O8" s="108"/>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8"/>
    <mergeCell ref="C1:D1"/>
    <mergeCell ref="A2:A8"/>
    <mergeCell ref="B2:B8"/>
    <mergeCell ref="C2:D8"/>
    <mergeCell ref="E2:E8"/>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F8301-6DD7-40B3-8219-98607196612D}">
  <sheetPr>
    <tabColor rgb="FF00B0F0"/>
  </sheetPr>
  <dimension ref="A1:P10"/>
  <sheetViews>
    <sheetView showGridLines="0" topLeftCell="E1" workbookViewId="0">
      <selection activeCell="E1" sqref="A1:XFD1"/>
    </sheetView>
  </sheetViews>
  <sheetFormatPr defaultColWidth="28" defaultRowHeight="14.4" x14ac:dyDescent="0.3"/>
  <cols>
    <col min="1" max="2" width="18" style="1" customWidth="1"/>
    <col min="3" max="3" width="11" style="1" customWidth="1"/>
    <col min="4" max="4" width="10" style="1" customWidth="1"/>
    <col min="5" max="5" width="21" style="1" customWidth="1"/>
    <col min="6" max="6" width="12" style="1" customWidth="1"/>
    <col min="7" max="7" width="19" style="1" customWidth="1"/>
    <col min="8" max="8" width="13" style="1" customWidth="1"/>
    <col min="9" max="9" width="22"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3">
        <v>240812</v>
      </c>
      <c r="B2" s="203" t="s">
        <v>132</v>
      </c>
      <c r="C2" s="203" t="s">
        <v>593</v>
      </c>
      <c r="D2" s="208"/>
      <c r="E2" s="203" t="s">
        <v>636</v>
      </c>
      <c r="F2" s="203" t="s">
        <v>175</v>
      </c>
      <c r="G2" s="6" t="s">
        <v>481</v>
      </c>
      <c r="H2" s="6" t="s">
        <v>504</v>
      </c>
      <c r="I2" s="6" t="s">
        <v>637</v>
      </c>
      <c r="J2" s="14">
        <v>2011</v>
      </c>
      <c r="K2" s="14">
        <v>1</v>
      </c>
      <c r="L2" s="15">
        <v>1</v>
      </c>
      <c r="M2" s="108"/>
      <c r="N2" s="19">
        <f>SUM(M2)*K2</f>
        <v>0</v>
      </c>
      <c r="O2" s="108"/>
      <c r="P2" s="20">
        <f>SUM(N2:O9)</f>
        <v>0</v>
      </c>
    </row>
    <row r="3" spans="1:16" ht="15.75" customHeight="1" x14ac:dyDescent="0.3">
      <c r="A3" s="207"/>
      <c r="B3" s="207"/>
      <c r="C3" s="209"/>
      <c r="D3" s="210"/>
      <c r="E3" s="207"/>
      <c r="F3" s="207"/>
      <c r="G3" s="17" t="s">
        <v>544</v>
      </c>
      <c r="H3" s="17" t="s">
        <v>631</v>
      </c>
      <c r="I3" s="17" t="s">
        <v>638</v>
      </c>
      <c r="J3" s="18">
        <v>2010</v>
      </c>
      <c r="K3" s="18">
        <v>1</v>
      </c>
      <c r="L3" s="130">
        <v>1</v>
      </c>
      <c r="M3" s="108"/>
      <c r="N3" s="19">
        <f t="shared" ref="N3:N8" si="0">SUM(M3)*K3</f>
        <v>0</v>
      </c>
      <c r="O3" s="108"/>
      <c r="P3" s="7"/>
    </row>
    <row r="4" spans="1:16" ht="15.75" customHeight="1" x14ac:dyDescent="0.3">
      <c r="A4" s="207"/>
      <c r="B4" s="207"/>
      <c r="C4" s="209"/>
      <c r="D4" s="210"/>
      <c r="E4" s="207"/>
      <c r="F4" s="207"/>
      <c r="G4" s="6" t="s">
        <v>576</v>
      </c>
      <c r="H4" s="6" t="s">
        <v>639</v>
      </c>
      <c r="I4" s="6" t="s">
        <v>640</v>
      </c>
      <c r="J4" s="14">
        <v>2011</v>
      </c>
      <c r="K4" s="14">
        <v>1</v>
      </c>
      <c r="L4" s="15">
        <v>1</v>
      </c>
      <c r="M4" s="108"/>
      <c r="N4" s="19">
        <f t="shared" si="0"/>
        <v>0</v>
      </c>
      <c r="O4" s="108"/>
      <c r="P4" s="5"/>
    </row>
    <row r="5" spans="1:16" ht="15.75" customHeight="1" x14ac:dyDescent="0.3">
      <c r="A5" s="207"/>
      <c r="B5" s="207"/>
      <c r="C5" s="209"/>
      <c r="D5" s="210"/>
      <c r="E5" s="207"/>
      <c r="F5" s="207"/>
      <c r="G5" s="17" t="s">
        <v>641</v>
      </c>
      <c r="H5" s="17" t="s">
        <v>462</v>
      </c>
      <c r="I5" s="17" t="s">
        <v>642</v>
      </c>
      <c r="J5" s="18">
        <v>2010</v>
      </c>
      <c r="K5" s="18">
        <v>2</v>
      </c>
      <c r="L5" s="130">
        <v>1</v>
      </c>
      <c r="M5" s="108"/>
      <c r="N5" s="19">
        <f t="shared" si="0"/>
        <v>0</v>
      </c>
      <c r="O5" s="108"/>
      <c r="P5" s="7"/>
    </row>
    <row r="6" spans="1:16" ht="15.75" customHeight="1" x14ac:dyDescent="0.3">
      <c r="A6" s="207"/>
      <c r="B6" s="207"/>
      <c r="C6" s="209"/>
      <c r="D6" s="210"/>
      <c r="E6" s="207"/>
      <c r="F6" s="207"/>
      <c r="G6" s="6" t="s">
        <v>600</v>
      </c>
      <c r="H6" s="6" t="s">
        <v>601</v>
      </c>
      <c r="I6" s="6" t="s">
        <v>602</v>
      </c>
      <c r="J6" s="138"/>
      <c r="K6" s="14">
        <v>1</v>
      </c>
      <c r="L6" s="15">
        <v>1</v>
      </c>
      <c r="M6" s="108"/>
      <c r="N6" s="19">
        <f t="shared" si="0"/>
        <v>0</v>
      </c>
      <c r="O6" s="108"/>
      <c r="P6" s="5"/>
    </row>
    <row r="7" spans="1:16" ht="30.75" customHeight="1" x14ac:dyDescent="0.3">
      <c r="A7" s="207"/>
      <c r="B7" s="207"/>
      <c r="C7" s="209"/>
      <c r="D7" s="210"/>
      <c r="E7" s="207"/>
      <c r="F7" s="207"/>
      <c r="G7" s="17" t="s">
        <v>606</v>
      </c>
      <c r="H7" s="17" t="s">
        <v>607</v>
      </c>
      <c r="I7" s="17" t="s">
        <v>608</v>
      </c>
      <c r="J7" s="139"/>
      <c r="K7" s="18">
        <v>4</v>
      </c>
      <c r="L7" s="130">
        <v>1</v>
      </c>
      <c r="M7" s="108"/>
      <c r="N7" s="19">
        <f t="shared" si="0"/>
        <v>0</v>
      </c>
      <c r="O7" s="108"/>
      <c r="P7" s="7"/>
    </row>
    <row r="8" spans="1:16" ht="15.75" customHeight="1" x14ac:dyDescent="0.3">
      <c r="A8" s="207"/>
      <c r="B8" s="207"/>
      <c r="C8" s="209"/>
      <c r="D8" s="210"/>
      <c r="E8" s="207"/>
      <c r="F8" s="207"/>
      <c r="G8" s="6" t="s">
        <v>557</v>
      </c>
      <c r="H8" s="6" t="s">
        <v>440</v>
      </c>
      <c r="I8" s="6" t="s">
        <v>612</v>
      </c>
      <c r="J8" s="138"/>
      <c r="K8" s="14">
        <v>1</v>
      </c>
      <c r="L8" s="15">
        <v>1</v>
      </c>
      <c r="M8" s="108"/>
      <c r="N8" s="19">
        <f t="shared" si="0"/>
        <v>0</v>
      </c>
      <c r="O8" s="108"/>
      <c r="P8" s="5"/>
    </row>
    <row r="9" spans="1:16" ht="30.75" customHeight="1" x14ac:dyDescent="0.3">
      <c r="A9" s="206"/>
      <c r="B9" s="206"/>
      <c r="C9" s="211"/>
      <c r="D9" s="212"/>
      <c r="E9" s="206"/>
      <c r="F9" s="206"/>
      <c r="G9" s="17" t="s">
        <v>557</v>
      </c>
      <c r="H9" s="17" t="s">
        <v>620</v>
      </c>
      <c r="I9" s="17" t="s">
        <v>621</v>
      </c>
      <c r="J9" s="139"/>
      <c r="K9" s="18">
        <v>1</v>
      </c>
      <c r="L9" s="130">
        <v>1</v>
      </c>
      <c r="M9" s="108"/>
      <c r="N9" s="19">
        <f t="shared" ref="N9" si="1">SUM(M9)*K9</f>
        <v>0</v>
      </c>
      <c r="O9" s="108"/>
      <c r="P9" s="7"/>
    </row>
    <row r="10" spans="1:16" ht="27.9" customHeight="1" x14ac:dyDescent="0.3">
      <c r="A10" s="5"/>
      <c r="B10" s="5"/>
      <c r="C10" s="5"/>
      <c r="D10" s="5"/>
      <c r="E10" s="5"/>
      <c r="F10" s="5"/>
      <c r="G10" s="5"/>
      <c r="H10" s="5"/>
      <c r="I10" s="5"/>
      <c r="J10" s="8"/>
      <c r="K10" s="8"/>
      <c r="L10" s="5"/>
      <c r="M10" s="5"/>
      <c r="N10" s="5"/>
      <c r="O10" s="5"/>
      <c r="P10" s="5"/>
    </row>
  </sheetData>
  <mergeCells count="6">
    <mergeCell ref="F2:F9"/>
    <mergeCell ref="C1:D1"/>
    <mergeCell ref="A2:A9"/>
    <mergeCell ref="B2:B9"/>
    <mergeCell ref="C2:D9"/>
    <mergeCell ref="E2:E9"/>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AD28-4670-401A-9BF1-C24F09101C95}">
  <sheetPr>
    <tabColor rgb="FF7030A0"/>
  </sheetPr>
  <dimension ref="A1:P10"/>
  <sheetViews>
    <sheetView showGridLines="0" topLeftCell="E1" workbookViewId="0">
      <selection activeCell="I13" sqref="I13"/>
    </sheetView>
  </sheetViews>
  <sheetFormatPr defaultColWidth="28" defaultRowHeight="14.4" x14ac:dyDescent="0.3"/>
  <cols>
    <col min="1" max="2" width="18" style="1" customWidth="1"/>
    <col min="3" max="3" width="11" style="1" customWidth="1"/>
    <col min="4" max="4" width="10" style="1" customWidth="1"/>
    <col min="5" max="5" width="23" style="1" customWidth="1"/>
    <col min="6" max="6" width="12" style="1" customWidth="1"/>
    <col min="7" max="7" width="19" style="1" customWidth="1"/>
    <col min="8" max="8" width="10" style="1" customWidth="1"/>
    <col min="9" max="9" width="24"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240813</v>
      </c>
      <c r="B2" s="205" t="s">
        <v>136</v>
      </c>
      <c r="C2" s="205" t="s">
        <v>593</v>
      </c>
      <c r="D2" s="208"/>
      <c r="E2" s="205" t="s">
        <v>643</v>
      </c>
      <c r="F2" s="205" t="s">
        <v>175</v>
      </c>
      <c r="G2" s="5" t="s">
        <v>600</v>
      </c>
      <c r="H2" s="5" t="s">
        <v>601</v>
      </c>
      <c r="I2" s="5" t="s">
        <v>602</v>
      </c>
      <c r="J2" s="8"/>
      <c r="K2" s="10">
        <v>1</v>
      </c>
      <c r="L2" s="11">
        <v>1</v>
      </c>
      <c r="M2" s="108"/>
      <c r="N2" s="19">
        <f>SUM(M2)*K2</f>
        <v>0</v>
      </c>
      <c r="O2" s="108"/>
      <c r="P2" s="20">
        <f>SUM(N2:O4)</f>
        <v>0</v>
      </c>
    </row>
    <row r="3" spans="1:16" ht="15.75" customHeight="1" x14ac:dyDescent="0.3">
      <c r="A3" s="207"/>
      <c r="B3" s="207"/>
      <c r="C3" s="209"/>
      <c r="D3" s="210"/>
      <c r="E3" s="207"/>
      <c r="F3" s="207"/>
      <c r="G3" s="7" t="s">
        <v>557</v>
      </c>
      <c r="H3" s="7" t="s">
        <v>440</v>
      </c>
      <c r="I3" s="7" t="s">
        <v>612</v>
      </c>
      <c r="J3" s="9"/>
      <c r="K3" s="12">
        <v>1</v>
      </c>
      <c r="L3" s="13">
        <v>1</v>
      </c>
      <c r="M3" s="108"/>
      <c r="N3" s="19">
        <f t="shared" ref="N3:N4" si="0">SUM(M3)*K3</f>
        <v>0</v>
      </c>
      <c r="O3" s="108"/>
      <c r="P3" s="7"/>
    </row>
    <row r="4" spans="1:16" ht="15.75" customHeight="1" x14ac:dyDescent="0.3">
      <c r="A4" s="206"/>
      <c r="B4" s="206"/>
      <c r="C4" s="211"/>
      <c r="D4" s="212"/>
      <c r="E4" s="206"/>
      <c r="F4" s="206"/>
      <c r="G4" s="5" t="s">
        <v>544</v>
      </c>
      <c r="H4" s="5" t="s">
        <v>631</v>
      </c>
      <c r="I4" s="5" t="s">
        <v>644</v>
      </c>
      <c r="J4" s="10">
        <v>2009</v>
      </c>
      <c r="K4" s="10">
        <v>1</v>
      </c>
      <c r="L4" s="11">
        <v>1</v>
      </c>
      <c r="M4" s="108"/>
      <c r="N4" s="19">
        <f t="shared" si="0"/>
        <v>0</v>
      </c>
      <c r="O4" s="108"/>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4"/>
    <mergeCell ref="C1:D1"/>
    <mergeCell ref="A2:A4"/>
    <mergeCell ref="B2:B4"/>
    <mergeCell ref="C2:D4"/>
    <mergeCell ref="E2:E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A646C-839C-47D1-BE2E-3C630A3656FE}">
  <sheetPr>
    <tabColor rgb="FF548235"/>
  </sheetPr>
  <dimension ref="A1:P10"/>
  <sheetViews>
    <sheetView showGridLines="0" topLeftCell="F1" workbookViewId="0">
      <selection activeCell="F1" sqref="A1:XFD1"/>
    </sheetView>
  </sheetViews>
  <sheetFormatPr defaultColWidth="28" defaultRowHeight="14.4" x14ac:dyDescent="0.3"/>
  <cols>
    <col min="1" max="2" width="18" style="1" customWidth="1"/>
    <col min="3" max="3" width="11" style="1" customWidth="1"/>
    <col min="4" max="4" width="10" style="1" customWidth="1"/>
    <col min="5" max="5" width="17" style="1" customWidth="1"/>
    <col min="6" max="6" width="12" style="1" customWidth="1"/>
    <col min="7" max="7" width="19" style="1" customWidth="1"/>
    <col min="8" max="8" width="16" style="1" customWidth="1"/>
    <col min="9" max="9" width="23"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240814</v>
      </c>
      <c r="B2" s="205" t="s">
        <v>140</v>
      </c>
      <c r="C2" s="205" t="s">
        <v>593</v>
      </c>
      <c r="D2" s="208"/>
      <c r="E2" s="205" t="s">
        <v>645</v>
      </c>
      <c r="F2" s="205" t="s">
        <v>175</v>
      </c>
      <c r="G2" s="5" t="s">
        <v>481</v>
      </c>
      <c r="H2" s="5" t="s">
        <v>504</v>
      </c>
      <c r="I2" s="5" t="s">
        <v>646</v>
      </c>
      <c r="J2" s="10">
        <v>2024</v>
      </c>
      <c r="K2" s="10">
        <v>1</v>
      </c>
      <c r="L2" s="11">
        <v>1</v>
      </c>
      <c r="M2" s="108"/>
      <c r="N2" s="19">
        <f>SUM(M2)*K2</f>
        <v>0</v>
      </c>
      <c r="O2" s="108"/>
      <c r="P2" s="20">
        <f>SUM(N2:O5)</f>
        <v>0</v>
      </c>
    </row>
    <row r="3" spans="1:16" ht="45.75" customHeight="1" x14ac:dyDescent="0.3">
      <c r="A3" s="207"/>
      <c r="B3" s="207"/>
      <c r="C3" s="209"/>
      <c r="D3" s="210"/>
      <c r="E3" s="207"/>
      <c r="F3" s="207"/>
      <c r="G3" s="7" t="s">
        <v>544</v>
      </c>
      <c r="H3" s="7" t="s">
        <v>591</v>
      </c>
      <c r="I3" s="7" t="s">
        <v>596</v>
      </c>
      <c r="J3" s="12">
        <v>2024</v>
      </c>
      <c r="K3" s="12">
        <v>1</v>
      </c>
      <c r="L3" s="13">
        <v>1</v>
      </c>
      <c r="M3" s="108"/>
      <c r="N3" s="19">
        <f t="shared" ref="N3:N4" si="0">SUM(M3)*K3</f>
        <v>0</v>
      </c>
      <c r="O3" s="108"/>
      <c r="P3" s="7"/>
    </row>
    <row r="4" spans="1:16" ht="15.75" customHeight="1" x14ac:dyDescent="0.3">
      <c r="A4" s="207"/>
      <c r="B4" s="207"/>
      <c r="C4" s="209"/>
      <c r="D4" s="210"/>
      <c r="E4" s="207"/>
      <c r="F4" s="207"/>
      <c r="G4" s="5" t="s">
        <v>600</v>
      </c>
      <c r="H4" s="5" t="s">
        <v>601</v>
      </c>
      <c r="I4" s="5" t="s">
        <v>602</v>
      </c>
      <c r="J4" s="8"/>
      <c r="K4" s="10">
        <v>1</v>
      </c>
      <c r="L4" s="11">
        <v>1</v>
      </c>
      <c r="M4" s="108"/>
      <c r="N4" s="19">
        <f t="shared" si="0"/>
        <v>0</v>
      </c>
      <c r="O4" s="108"/>
      <c r="P4" s="5"/>
    </row>
    <row r="5" spans="1:16" ht="15.75" customHeight="1" x14ac:dyDescent="0.3">
      <c r="A5" s="206"/>
      <c r="B5" s="206"/>
      <c r="C5" s="211"/>
      <c r="D5" s="212"/>
      <c r="E5" s="206"/>
      <c r="F5" s="206"/>
      <c r="G5" s="7" t="s">
        <v>557</v>
      </c>
      <c r="H5" s="7" t="s">
        <v>440</v>
      </c>
      <c r="I5" s="7" t="s">
        <v>612</v>
      </c>
      <c r="J5" s="9"/>
      <c r="K5" s="12">
        <v>1</v>
      </c>
      <c r="L5" s="13">
        <v>1</v>
      </c>
      <c r="M5" s="108"/>
      <c r="N5" s="19">
        <f t="shared" ref="N5" si="1">SUM(M5)*K5</f>
        <v>0</v>
      </c>
      <c r="O5" s="108"/>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5"/>
    <mergeCell ref="C1:D1"/>
    <mergeCell ref="A2:A5"/>
    <mergeCell ref="B2:B5"/>
    <mergeCell ref="C2:D5"/>
    <mergeCell ref="E2:E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F8EC3-1A12-4E25-ABAA-31A6FCC54661}">
  <sheetPr>
    <tabColor rgb="FFC00000"/>
  </sheetPr>
  <dimension ref="A1:P10"/>
  <sheetViews>
    <sheetView showGridLines="0" topLeftCell="J1" workbookViewId="0">
      <selection activeCell="J1" sqref="A1:XFD1"/>
    </sheetView>
  </sheetViews>
  <sheetFormatPr defaultColWidth="28" defaultRowHeight="14.4" x14ac:dyDescent="0.3"/>
  <cols>
    <col min="1" max="2" width="18" style="1" customWidth="1"/>
    <col min="3" max="3" width="11" style="1" customWidth="1"/>
    <col min="4" max="4" width="10" style="1" customWidth="1"/>
    <col min="5" max="5" width="14" style="1" customWidth="1"/>
    <col min="6" max="6" width="12" style="1" customWidth="1"/>
    <col min="7" max="7" width="19" style="1" customWidth="1"/>
    <col min="8" max="8" width="11"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240815</v>
      </c>
      <c r="B2" s="205" t="s">
        <v>145</v>
      </c>
      <c r="C2" s="205" t="s">
        <v>593</v>
      </c>
      <c r="D2" s="208"/>
      <c r="E2" s="205" t="s">
        <v>647</v>
      </c>
      <c r="F2" s="205" t="s">
        <v>175</v>
      </c>
      <c r="G2" s="5" t="s">
        <v>544</v>
      </c>
      <c r="H2" s="5" t="s">
        <v>631</v>
      </c>
      <c r="I2" s="5" t="s">
        <v>648</v>
      </c>
      <c r="J2" s="10">
        <v>2002</v>
      </c>
      <c r="K2" s="10">
        <v>1</v>
      </c>
      <c r="L2" s="11">
        <v>1</v>
      </c>
      <c r="M2" s="108"/>
      <c r="N2" s="19">
        <f>SUM(M2)*K2</f>
        <v>0</v>
      </c>
      <c r="O2" s="108"/>
      <c r="P2" s="20">
        <f>SUM(N2:O5)</f>
        <v>0</v>
      </c>
    </row>
    <row r="3" spans="1:16" ht="30.75" customHeight="1" x14ac:dyDescent="0.3">
      <c r="A3" s="207"/>
      <c r="B3" s="207"/>
      <c r="C3" s="209"/>
      <c r="D3" s="210"/>
      <c r="E3" s="207"/>
      <c r="F3" s="207"/>
      <c r="G3" s="7" t="s">
        <v>641</v>
      </c>
      <c r="H3" s="7" t="s">
        <v>649</v>
      </c>
      <c r="I3" s="7" t="s">
        <v>650</v>
      </c>
      <c r="J3" s="12">
        <v>2020</v>
      </c>
      <c r="K3" s="12">
        <v>1</v>
      </c>
      <c r="L3" s="13">
        <v>1</v>
      </c>
      <c r="M3" s="108"/>
      <c r="N3" s="19">
        <f t="shared" ref="N3:N5" si="0">SUM(M3)*K3</f>
        <v>0</v>
      </c>
      <c r="O3" s="108"/>
      <c r="P3" s="7"/>
    </row>
    <row r="4" spans="1:16" ht="15.75" customHeight="1" x14ac:dyDescent="0.3">
      <c r="A4" s="207"/>
      <c r="B4" s="207"/>
      <c r="C4" s="209"/>
      <c r="D4" s="210"/>
      <c r="E4" s="207"/>
      <c r="F4" s="207"/>
      <c r="G4" s="5" t="s">
        <v>600</v>
      </c>
      <c r="H4" s="5" t="s">
        <v>601</v>
      </c>
      <c r="I4" s="5" t="s">
        <v>602</v>
      </c>
      <c r="J4" s="8"/>
      <c r="K4" s="10">
        <v>1</v>
      </c>
      <c r="L4" s="11">
        <v>1</v>
      </c>
      <c r="M4" s="108"/>
      <c r="N4" s="19">
        <f t="shared" si="0"/>
        <v>0</v>
      </c>
      <c r="O4" s="108"/>
      <c r="P4" s="5"/>
    </row>
    <row r="5" spans="1:16" ht="15.75" customHeight="1" x14ac:dyDescent="0.3">
      <c r="A5" s="206"/>
      <c r="B5" s="206"/>
      <c r="C5" s="211"/>
      <c r="D5" s="212"/>
      <c r="E5" s="206"/>
      <c r="F5" s="206"/>
      <c r="G5" s="7" t="s">
        <v>557</v>
      </c>
      <c r="H5" s="7" t="s">
        <v>440</v>
      </c>
      <c r="I5" s="7" t="s">
        <v>612</v>
      </c>
      <c r="J5" s="9"/>
      <c r="K5" s="12">
        <v>1</v>
      </c>
      <c r="L5" s="13">
        <v>1</v>
      </c>
      <c r="M5" s="108"/>
      <c r="N5" s="19">
        <f t="shared" si="0"/>
        <v>0</v>
      </c>
      <c r="O5" s="108"/>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5"/>
    <mergeCell ref="C1:D1"/>
    <mergeCell ref="A2:A5"/>
    <mergeCell ref="B2:B5"/>
    <mergeCell ref="C2:D5"/>
    <mergeCell ref="E2:E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F8CC-6DDC-47F3-86A5-83FE10702259}">
  <sheetPr>
    <tabColor rgb="FFFFC000"/>
  </sheetPr>
  <dimension ref="A1:P13"/>
  <sheetViews>
    <sheetView showGridLines="0" topLeftCell="E1" workbookViewId="0">
      <selection activeCell="E1" sqref="A1:XFD1"/>
    </sheetView>
  </sheetViews>
  <sheetFormatPr defaultColWidth="28" defaultRowHeight="14.4" x14ac:dyDescent="0.3"/>
  <cols>
    <col min="1" max="2" width="18" style="1" customWidth="1"/>
    <col min="3" max="3" width="11" style="1" customWidth="1"/>
    <col min="4" max="4" width="10" style="1" customWidth="1"/>
    <col min="5" max="5" width="18" style="1" customWidth="1"/>
    <col min="6" max="6" width="12" style="1" customWidth="1"/>
    <col min="7" max="7" width="19" style="1" customWidth="1"/>
    <col min="8" max="8" width="18" style="1" customWidth="1"/>
    <col min="9" max="9" width="20"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3">
        <v>240816</v>
      </c>
      <c r="B2" s="203" t="s">
        <v>149</v>
      </c>
      <c r="C2" s="203" t="s">
        <v>593</v>
      </c>
      <c r="D2" s="208"/>
      <c r="E2" s="203" t="s">
        <v>651</v>
      </c>
      <c r="F2" s="203" t="s">
        <v>175</v>
      </c>
      <c r="G2" s="6" t="s">
        <v>481</v>
      </c>
      <c r="H2" s="6" t="s">
        <v>504</v>
      </c>
      <c r="I2" s="6" t="s">
        <v>652</v>
      </c>
      <c r="J2" s="14">
        <v>2011</v>
      </c>
      <c r="K2" s="14">
        <v>1</v>
      </c>
      <c r="L2" s="15">
        <v>1</v>
      </c>
      <c r="M2" s="108"/>
      <c r="N2" s="19">
        <f>SUM(M2)*K2</f>
        <v>0</v>
      </c>
      <c r="O2" s="108"/>
      <c r="P2" s="20">
        <f>SUM(N2:O13)</f>
        <v>0</v>
      </c>
    </row>
    <row r="3" spans="1:16" ht="15.75" customHeight="1" x14ac:dyDescent="0.3">
      <c r="A3" s="207"/>
      <c r="B3" s="207"/>
      <c r="C3" s="209"/>
      <c r="D3" s="210"/>
      <c r="E3" s="207"/>
      <c r="F3" s="207"/>
      <c r="G3" s="140" t="s">
        <v>544</v>
      </c>
      <c r="H3" s="140" t="s">
        <v>631</v>
      </c>
      <c r="I3" s="140" t="s">
        <v>653</v>
      </c>
      <c r="J3" s="141">
        <v>2024</v>
      </c>
      <c r="K3" s="141">
        <v>1</v>
      </c>
      <c r="L3" s="142">
        <v>1</v>
      </c>
      <c r="M3" s="108"/>
      <c r="N3" s="19">
        <f t="shared" ref="N3:N9" si="0">SUM(M3)*K3</f>
        <v>0</v>
      </c>
      <c r="O3" s="108"/>
      <c r="P3" s="7"/>
    </row>
    <row r="4" spans="1:16" ht="15.75" customHeight="1" x14ac:dyDescent="0.3">
      <c r="A4" s="207"/>
      <c r="B4" s="207"/>
      <c r="C4" s="209"/>
      <c r="D4" s="210"/>
      <c r="E4" s="207"/>
      <c r="F4" s="207"/>
      <c r="G4" s="6" t="s">
        <v>654</v>
      </c>
      <c r="H4" s="6" t="s">
        <v>655</v>
      </c>
      <c r="I4" s="6" t="s">
        <v>656</v>
      </c>
      <c r="J4" s="14">
        <v>2003</v>
      </c>
      <c r="K4" s="14">
        <v>1</v>
      </c>
      <c r="L4" s="15">
        <v>1</v>
      </c>
      <c r="M4" s="108"/>
      <c r="N4" s="19">
        <f t="shared" si="0"/>
        <v>0</v>
      </c>
      <c r="O4" s="108"/>
      <c r="P4" s="5"/>
    </row>
    <row r="5" spans="1:16" ht="30.75" customHeight="1" x14ac:dyDescent="0.3">
      <c r="A5" s="207"/>
      <c r="B5" s="207"/>
      <c r="C5" s="209"/>
      <c r="D5" s="210"/>
      <c r="E5" s="207"/>
      <c r="F5" s="207"/>
      <c r="G5" s="140" t="s">
        <v>641</v>
      </c>
      <c r="H5" s="140" t="s">
        <v>649</v>
      </c>
      <c r="I5" s="140" t="s">
        <v>657</v>
      </c>
      <c r="J5" s="141">
        <v>2018</v>
      </c>
      <c r="K5" s="141">
        <v>1</v>
      </c>
      <c r="L5" s="142">
        <v>1</v>
      </c>
      <c r="M5" s="108"/>
      <c r="N5" s="19">
        <f t="shared" si="0"/>
        <v>0</v>
      </c>
      <c r="O5" s="108"/>
      <c r="P5" s="7"/>
    </row>
    <row r="6" spans="1:16" ht="15.75" customHeight="1" x14ac:dyDescent="0.3">
      <c r="A6" s="207"/>
      <c r="B6" s="207"/>
      <c r="C6" s="209"/>
      <c r="D6" s="210"/>
      <c r="E6" s="207"/>
      <c r="F6" s="207"/>
      <c r="G6" s="6" t="s">
        <v>600</v>
      </c>
      <c r="H6" s="6" t="s">
        <v>601</v>
      </c>
      <c r="I6" s="6" t="s">
        <v>602</v>
      </c>
      <c r="J6" s="138"/>
      <c r="K6" s="14">
        <v>1</v>
      </c>
      <c r="L6" s="15">
        <v>1</v>
      </c>
      <c r="M6" s="108"/>
      <c r="N6" s="19">
        <f t="shared" si="0"/>
        <v>0</v>
      </c>
      <c r="O6" s="108"/>
      <c r="P6" s="5"/>
    </row>
    <row r="7" spans="1:16" ht="15.75" customHeight="1" x14ac:dyDescent="0.3">
      <c r="A7" s="207"/>
      <c r="B7" s="207"/>
      <c r="C7" s="209"/>
      <c r="D7" s="210"/>
      <c r="E7" s="207"/>
      <c r="F7" s="207"/>
      <c r="G7" s="140" t="s">
        <v>576</v>
      </c>
      <c r="H7" s="140" t="s">
        <v>435</v>
      </c>
      <c r="I7" s="140" t="s">
        <v>658</v>
      </c>
      <c r="J7" s="141">
        <v>2009</v>
      </c>
      <c r="K7" s="141">
        <v>1</v>
      </c>
      <c r="L7" s="142">
        <v>1</v>
      </c>
      <c r="M7" s="108"/>
      <c r="N7" s="19">
        <f t="shared" si="0"/>
        <v>0</v>
      </c>
      <c r="O7" s="108"/>
      <c r="P7" s="7"/>
    </row>
    <row r="8" spans="1:16" ht="15.75" customHeight="1" x14ac:dyDescent="0.3">
      <c r="A8" s="207"/>
      <c r="B8" s="207"/>
      <c r="C8" s="209"/>
      <c r="D8" s="210"/>
      <c r="E8" s="207"/>
      <c r="F8" s="207"/>
      <c r="G8" s="6" t="s">
        <v>597</v>
      </c>
      <c r="H8" s="6" t="s">
        <v>462</v>
      </c>
      <c r="I8" s="6" t="s">
        <v>659</v>
      </c>
      <c r="J8" s="14">
        <v>2003</v>
      </c>
      <c r="K8" s="14">
        <v>1</v>
      </c>
      <c r="L8" s="15">
        <v>1</v>
      </c>
      <c r="M8" s="108"/>
      <c r="N8" s="19">
        <f t="shared" si="0"/>
        <v>0</v>
      </c>
      <c r="O8" s="108"/>
      <c r="P8" s="5"/>
    </row>
    <row r="9" spans="1:16" ht="15.75" customHeight="1" x14ac:dyDescent="0.3">
      <c r="A9" s="207"/>
      <c r="B9" s="207"/>
      <c r="C9" s="209"/>
      <c r="D9" s="210"/>
      <c r="E9" s="207"/>
      <c r="F9" s="207"/>
      <c r="G9" s="140" t="s">
        <v>597</v>
      </c>
      <c r="H9" s="140" t="s">
        <v>462</v>
      </c>
      <c r="I9" s="140" t="s">
        <v>660</v>
      </c>
      <c r="J9" s="141">
        <v>2008</v>
      </c>
      <c r="K9" s="141">
        <v>1</v>
      </c>
      <c r="L9" s="142">
        <v>1</v>
      </c>
      <c r="M9" s="108"/>
      <c r="N9" s="19">
        <f t="shared" si="0"/>
        <v>0</v>
      </c>
      <c r="O9" s="108"/>
      <c r="P9" s="7"/>
    </row>
    <row r="10" spans="1:16" ht="27.9" customHeight="1" x14ac:dyDescent="0.3">
      <c r="A10" s="207"/>
      <c r="B10" s="207"/>
      <c r="C10" s="209"/>
      <c r="D10" s="210"/>
      <c r="E10" s="207"/>
      <c r="F10" s="207"/>
      <c r="G10" s="6" t="s">
        <v>610</v>
      </c>
      <c r="H10" s="6" t="s">
        <v>474</v>
      </c>
      <c r="I10" s="6" t="s">
        <v>609</v>
      </c>
      <c r="J10" s="14">
        <v>2003</v>
      </c>
      <c r="K10" s="14">
        <v>2</v>
      </c>
      <c r="L10" s="15">
        <v>1</v>
      </c>
      <c r="M10" s="108"/>
      <c r="N10" s="19">
        <f t="shared" ref="N10:N13" si="1">SUM(M10)*K10</f>
        <v>0</v>
      </c>
      <c r="O10" s="108"/>
      <c r="P10" s="5"/>
    </row>
    <row r="11" spans="1:16" ht="30.75" customHeight="1" x14ac:dyDescent="0.3">
      <c r="A11" s="207"/>
      <c r="B11" s="207"/>
      <c r="C11" s="209"/>
      <c r="D11" s="210"/>
      <c r="E11" s="207"/>
      <c r="F11" s="207"/>
      <c r="G11" s="140" t="s">
        <v>610</v>
      </c>
      <c r="H11" s="140" t="s">
        <v>661</v>
      </c>
      <c r="I11" s="140" t="s">
        <v>662</v>
      </c>
      <c r="J11" s="141">
        <v>2003</v>
      </c>
      <c r="K11" s="141">
        <v>1</v>
      </c>
      <c r="L11" s="142">
        <v>1</v>
      </c>
      <c r="M11" s="108"/>
      <c r="N11" s="19">
        <f t="shared" si="1"/>
        <v>0</v>
      </c>
      <c r="O11" s="108"/>
      <c r="P11" s="7"/>
    </row>
    <row r="12" spans="1:16" ht="15.75" customHeight="1" x14ac:dyDescent="0.3">
      <c r="A12" s="207"/>
      <c r="B12" s="207"/>
      <c r="C12" s="209"/>
      <c r="D12" s="210"/>
      <c r="E12" s="207"/>
      <c r="F12" s="207"/>
      <c r="G12" s="6" t="s">
        <v>557</v>
      </c>
      <c r="H12" s="6" t="s">
        <v>440</v>
      </c>
      <c r="I12" s="6" t="s">
        <v>612</v>
      </c>
      <c r="J12" s="138"/>
      <c r="K12" s="14">
        <v>1</v>
      </c>
      <c r="L12" s="15">
        <v>1</v>
      </c>
      <c r="M12" s="108"/>
      <c r="N12" s="19">
        <f t="shared" si="1"/>
        <v>0</v>
      </c>
      <c r="O12" s="108"/>
      <c r="P12" s="5"/>
    </row>
    <row r="13" spans="1:16" ht="30.75" customHeight="1" x14ac:dyDescent="0.3">
      <c r="A13" s="206"/>
      <c r="B13" s="206"/>
      <c r="C13" s="211"/>
      <c r="D13" s="212"/>
      <c r="E13" s="206"/>
      <c r="F13" s="206"/>
      <c r="G13" s="17" t="s">
        <v>557</v>
      </c>
      <c r="H13" s="17" t="s">
        <v>620</v>
      </c>
      <c r="I13" s="17" t="s">
        <v>621</v>
      </c>
      <c r="J13" s="139"/>
      <c r="K13" s="18">
        <v>1</v>
      </c>
      <c r="L13" s="130">
        <v>1</v>
      </c>
      <c r="M13" s="108"/>
      <c r="N13" s="19">
        <f t="shared" si="1"/>
        <v>0</v>
      </c>
      <c r="O13" s="108"/>
      <c r="P13" s="7"/>
    </row>
  </sheetData>
  <mergeCells count="6">
    <mergeCell ref="F2:F13"/>
    <mergeCell ref="C1:D1"/>
    <mergeCell ref="A2:A13"/>
    <mergeCell ref="B2:B13"/>
    <mergeCell ref="C2:D13"/>
    <mergeCell ref="E2:E1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C14CE-BA13-4955-8CDB-A69470F62B13}">
  <sheetPr>
    <tabColor rgb="FF1F4E79"/>
  </sheetPr>
  <dimension ref="A1:P10"/>
  <sheetViews>
    <sheetView showGridLines="0" topLeftCell="G1" workbookViewId="0">
      <selection activeCell="G1" sqref="A1:XFD1"/>
    </sheetView>
  </sheetViews>
  <sheetFormatPr defaultColWidth="28" defaultRowHeight="14.4" x14ac:dyDescent="0.3"/>
  <cols>
    <col min="1" max="2" width="18" style="131" customWidth="1"/>
    <col min="3" max="3" width="11" style="131" customWidth="1"/>
    <col min="4" max="4" width="10" style="131" customWidth="1"/>
    <col min="5" max="5" width="23" style="131" customWidth="1"/>
    <col min="6" max="6" width="12" style="131" customWidth="1"/>
    <col min="7" max="7" width="19" style="131" customWidth="1"/>
    <col min="8" max="8" width="13" style="131" customWidth="1"/>
    <col min="9" max="9" width="20" style="131" customWidth="1"/>
    <col min="10" max="10" width="13" style="131" customWidth="1"/>
    <col min="11" max="11" width="11" style="131" customWidth="1"/>
    <col min="12" max="12" width="46" customWidth="1"/>
    <col min="13" max="14" width="17" customWidth="1"/>
    <col min="15" max="15" width="18.44140625" bestFit="1" customWidth="1"/>
    <col min="16" max="16" width="30.33203125" style="2" customWidth="1"/>
    <col min="17" max="16384" width="28" style="13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240829</v>
      </c>
      <c r="B2" s="205" t="s">
        <v>154</v>
      </c>
      <c r="C2" s="205" t="s">
        <v>593</v>
      </c>
      <c r="D2" s="208"/>
      <c r="E2" s="205" t="s">
        <v>663</v>
      </c>
      <c r="F2" s="205" t="s">
        <v>175</v>
      </c>
      <c r="G2" s="5" t="s">
        <v>481</v>
      </c>
      <c r="H2" s="5" t="s">
        <v>504</v>
      </c>
      <c r="I2" s="5" t="s">
        <v>664</v>
      </c>
      <c r="J2" s="10">
        <v>2014</v>
      </c>
      <c r="K2" s="10">
        <v>1</v>
      </c>
      <c r="L2" s="11">
        <v>1</v>
      </c>
      <c r="M2" s="108"/>
      <c r="N2" s="19">
        <f>SUM(M2)*K2</f>
        <v>0</v>
      </c>
      <c r="O2" s="108"/>
      <c r="P2" s="20">
        <f>SUM(N2:O9)</f>
        <v>0</v>
      </c>
    </row>
    <row r="3" spans="1:16" ht="15.75" customHeight="1" x14ac:dyDescent="0.3">
      <c r="A3" s="207"/>
      <c r="B3" s="207"/>
      <c r="C3" s="209"/>
      <c r="D3" s="210"/>
      <c r="E3" s="207"/>
      <c r="F3" s="207"/>
      <c r="G3" s="7" t="s">
        <v>544</v>
      </c>
      <c r="H3" s="7" t="s">
        <v>504</v>
      </c>
      <c r="I3" s="7" t="s">
        <v>665</v>
      </c>
      <c r="J3" s="12">
        <v>2014</v>
      </c>
      <c r="K3" s="12">
        <v>1</v>
      </c>
      <c r="L3" s="13">
        <v>1</v>
      </c>
      <c r="M3" s="108"/>
      <c r="N3" s="19">
        <f t="shared" ref="N3:N5" si="0">SUM(M3)*K3</f>
        <v>0</v>
      </c>
      <c r="O3" s="108"/>
      <c r="P3" s="7"/>
    </row>
    <row r="4" spans="1:16" ht="30.75" customHeight="1" x14ac:dyDescent="0.3">
      <c r="A4" s="207"/>
      <c r="B4" s="207"/>
      <c r="C4" s="209"/>
      <c r="D4" s="210"/>
      <c r="E4" s="207"/>
      <c r="F4" s="207"/>
      <c r="G4" s="5" t="s">
        <v>641</v>
      </c>
      <c r="H4" s="5" t="s">
        <v>649</v>
      </c>
      <c r="I4" s="5" t="s">
        <v>657</v>
      </c>
      <c r="J4" s="10">
        <v>2018</v>
      </c>
      <c r="K4" s="10">
        <v>1</v>
      </c>
      <c r="L4" s="11">
        <v>1</v>
      </c>
      <c r="M4" s="108"/>
      <c r="N4" s="19">
        <f t="shared" si="0"/>
        <v>0</v>
      </c>
      <c r="O4" s="108"/>
      <c r="P4" s="5"/>
    </row>
    <row r="5" spans="1:16" ht="15.75" customHeight="1" x14ac:dyDescent="0.3">
      <c r="A5" s="207"/>
      <c r="B5" s="207"/>
      <c r="C5" s="209"/>
      <c r="D5" s="210"/>
      <c r="E5" s="207"/>
      <c r="F5" s="207"/>
      <c r="G5" s="7" t="s">
        <v>666</v>
      </c>
      <c r="H5" s="7" t="s">
        <v>667</v>
      </c>
      <c r="I5" s="7" t="s">
        <v>668</v>
      </c>
      <c r="J5" s="12">
        <v>2003</v>
      </c>
      <c r="K5" s="12">
        <v>2</v>
      </c>
      <c r="L5" s="13">
        <v>1</v>
      </c>
      <c r="M5" s="108"/>
      <c r="N5" s="19">
        <f t="shared" si="0"/>
        <v>0</v>
      </c>
      <c r="O5" s="108"/>
      <c r="P5" s="7"/>
    </row>
    <row r="6" spans="1:16" ht="15.75" customHeight="1" x14ac:dyDescent="0.3">
      <c r="A6" s="207"/>
      <c r="B6" s="207"/>
      <c r="C6" s="209"/>
      <c r="D6" s="210"/>
      <c r="E6" s="207"/>
      <c r="F6" s="207"/>
      <c r="G6" s="5" t="s">
        <v>600</v>
      </c>
      <c r="H6" s="5" t="s">
        <v>601</v>
      </c>
      <c r="I6" s="5" t="s">
        <v>602</v>
      </c>
      <c r="J6" s="8"/>
      <c r="K6" s="10">
        <v>1</v>
      </c>
      <c r="L6" s="11">
        <v>1</v>
      </c>
      <c r="M6" s="108"/>
      <c r="N6" s="19">
        <f t="shared" ref="N6:N9" si="1">SUM(M6)*K6</f>
        <v>0</v>
      </c>
      <c r="O6" s="108"/>
      <c r="P6" s="5"/>
    </row>
    <row r="7" spans="1:16" ht="30.75" customHeight="1" x14ac:dyDescent="0.3">
      <c r="A7" s="207"/>
      <c r="B7" s="207"/>
      <c r="C7" s="209"/>
      <c r="D7" s="210"/>
      <c r="E7" s="207"/>
      <c r="F7" s="207"/>
      <c r="G7" s="7" t="s">
        <v>576</v>
      </c>
      <c r="H7" s="7" t="s">
        <v>669</v>
      </c>
      <c r="I7" s="7" t="s">
        <v>640</v>
      </c>
      <c r="J7" s="12">
        <v>2013</v>
      </c>
      <c r="K7" s="12">
        <v>1</v>
      </c>
      <c r="L7" s="13">
        <v>1</v>
      </c>
      <c r="M7" s="108"/>
      <c r="N7" s="19">
        <f t="shared" si="1"/>
        <v>0</v>
      </c>
      <c r="O7" s="108"/>
      <c r="P7" s="7"/>
    </row>
    <row r="8" spans="1:16" ht="30.75" customHeight="1" x14ac:dyDescent="0.3">
      <c r="A8" s="207"/>
      <c r="B8" s="207"/>
      <c r="C8" s="209"/>
      <c r="D8" s="210"/>
      <c r="E8" s="207"/>
      <c r="F8" s="207"/>
      <c r="G8" s="5" t="s">
        <v>557</v>
      </c>
      <c r="H8" s="5" t="s">
        <v>620</v>
      </c>
      <c r="I8" s="5" t="s">
        <v>621</v>
      </c>
      <c r="J8" s="8"/>
      <c r="K8" s="10">
        <v>1</v>
      </c>
      <c r="L8" s="11">
        <v>1</v>
      </c>
      <c r="M8" s="108"/>
      <c r="N8" s="19">
        <f t="shared" si="1"/>
        <v>0</v>
      </c>
      <c r="O8" s="108"/>
      <c r="P8" s="5"/>
    </row>
    <row r="9" spans="1:16" ht="15.75" customHeight="1" x14ac:dyDescent="0.3">
      <c r="A9" s="206"/>
      <c r="B9" s="206"/>
      <c r="C9" s="211"/>
      <c r="D9" s="212"/>
      <c r="E9" s="206"/>
      <c r="F9" s="206"/>
      <c r="G9" s="7" t="s">
        <v>557</v>
      </c>
      <c r="H9" s="7" t="s">
        <v>440</v>
      </c>
      <c r="I9" s="7" t="s">
        <v>612</v>
      </c>
      <c r="J9" s="9"/>
      <c r="K9" s="12">
        <v>1</v>
      </c>
      <c r="L9" s="13">
        <v>1</v>
      </c>
      <c r="M9" s="108"/>
      <c r="N9" s="19">
        <f t="shared" si="1"/>
        <v>0</v>
      </c>
      <c r="O9" s="108"/>
      <c r="P9" s="7"/>
    </row>
    <row r="10" spans="1:16" ht="27.9" customHeight="1" x14ac:dyDescent="0.3">
      <c r="A10" s="5"/>
      <c r="B10" s="5"/>
      <c r="C10" s="5"/>
      <c r="D10" s="5"/>
      <c r="E10" s="5"/>
      <c r="F10" s="5"/>
      <c r="G10" s="5"/>
      <c r="H10" s="5"/>
      <c r="I10" s="5"/>
      <c r="J10" s="8"/>
      <c r="K10" s="8"/>
      <c r="L10" s="5"/>
      <c r="M10" s="5"/>
      <c r="N10" s="5"/>
      <c r="O10" s="5"/>
      <c r="P10" s="5"/>
    </row>
  </sheetData>
  <mergeCells count="6">
    <mergeCell ref="F2:F9"/>
    <mergeCell ref="C1:D1"/>
    <mergeCell ref="A2:A9"/>
    <mergeCell ref="B2:B9"/>
    <mergeCell ref="C2:D9"/>
    <mergeCell ref="E2:E9"/>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C6A83-F71B-45FE-BA4A-3D353D1AFF5B}">
  <sheetPr>
    <tabColor rgb="FF2F5597"/>
  </sheetPr>
  <dimension ref="A1:P12"/>
  <sheetViews>
    <sheetView showGridLines="0" workbookViewId="0">
      <selection activeCell="C1" sqref="A1:XFD1"/>
    </sheetView>
  </sheetViews>
  <sheetFormatPr defaultColWidth="28" defaultRowHeight="14.4" x14ac:dyDescent="0.3"/>
  <cols>
    <col min="1" max="2" width="18" style="1" customWidth="1"/>
    <col min="3" max="3" width="11" style="1" customWidth="1"/>
    <col min="4" max="4" width="10" style="1" customWidth="1"/>
    <col min="5" max="5" width="19" style="1" customWidth="1"/>
    <col min="6" max="6" width="12" style="1" customWidth="1"/>
    <col min="7" max="7" width="19" style="1" customWidth="1"/>
    <col min="8" max="8" width="13" style="1" customWidth="1"/>
    <col min="9" max="9" width="20"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240833</v>
      </c>
      <c r="B2" s="205" t="s">
        <v>159</v>
      </c>
      <c r="C2" s="205" t="s">
        <v>593</v>
      </c>
      <c r="D2" s="208"/>
      <c r="E2" s="205" t="s">
        <v>670</v>
      </c>
      <c r="F2" s="205" t="s">
        <v>175</v>
      </c>
      <c r="G2" s="5" t="s">
        <v>481</v>
      </c>
      <c r="H2" s="5" t="s">
        <v>504</v>
      </c>
      <c r="I2" s="5" t="s">
        <v>671</v>
      </c>
      <c r="J2" s="10">
        <v>2010</v>
      </c>
      <c r="K2" s="10">
        <v>1</v>
      </c>
      <c r="L2" s="11">
        <v>1</v>
      </c>
      <c r="M2" s="108"/>
      <c r="N2" s="19">
        <f>SUM(M2)*K2</f>
        <v>0</v>
      </c>
      <c r="O2" s="108"/>
      <c r="P2" s="20">
        <f>SUM(N2:O12)</f>
        <v>0</v>
      </c>
    </row>
    <row r="3" spans="1:16" ht="15.75" customHeight="1" x14ac:dyDescent="0.3">
      <c r="A3" s="207"/>
      <c r="B3" s="207"/>
      <c r="C3" s="209"/>
      <c r="D3" s="210"/>
      <c r="E3" s="207"/>
      <c r="F3" s="207"/>
      <c r="G3" s="7" t="s">
        <v>544</v>
      </c>
      <c r="H3" s="7" t="s">
        <v>631</v>
      </c>
      <c r="I3" s="7" t="s">
        <v>672</v>
      </c>
      <c r="J3" s="12">
        <v>2024</v>
      </c>
      <c r="K3" s="12">
        <v>1</v>
      </c>
      <c r="L3" s="13">
        <v>1</v>
      </c>
      <c r="M3" s="108"/>
      <c r="N3" s="19">
        <f t="shared" ref="N3:N9" si="0">SUM(M3)*K3</f>
        <v>0</v>
      </c>
      <c r="O3" s="108"/>
      <c r="P3" s="7"/>
    </row>
    <row r="4" spans="1:16" ht="15.75" customHeight="1" x14ac:dyDescent="0.3">
      <c r="A4" s="207"/>
      <c r="B4" s="207"/>
      <c r="C4" s="209"/>
      <c r="D4" s="210"/>
      <c r="E4" s="207"/>
      <c r="F4" s="207"/>
      <c r="G4" s="5" t="s">
        <v>481</v>
      </c>
      <c r="H4" s="5" t="s">
        <v>504</v>
      </c>
      <c r="I4" s="5" t="s">
        <v>673</v>
      </c>
      <c r="J4" s="10">
        <v>2010</v>
      </c>
      <c r="K4" s="10">
        <v>2</v>
      </c>
      <c r="L4" s="11">
        <v>1</v>
      </c>
      <c r="M4" s="108"/>
      <c r="N4" s="19">
        <f t="shared" si="0"/>
        <v>0</v>
      </c>
      <c r="O4" s="108"/>
      <c r="P4" s="5"/>
    </row>
    <row r="5" spans="1:16" ht="15.75" customHeight="1" x14ac:dyDescent="0.3">
      <c r="A5" s="207"/>
      <c r="B5" s="207"/>
      <c r="C5" s="209"/>
      <c r="D5" s="210"/>
      <c r="E5" s="207"/>
      <c r="F5" s="207"/>
      <c r="G5" s="7" t="s">
        <v>576</v>
      </c>
      <c r="H5" s="7" t="s">
        <v>435</v>
      </c>
      <c r="I5" s="7" t="s">
        <v>634</v>
      </c>
      <c r="J5" s="12">
        <v>2010</v>
      </c>
      <c r="K5" s="12">
        <v>1</v>
      </c>
      <c r="L5" s="13">
        <v>1</v>
      </c>
      <c r="M5" s="108"/>
      <c r="N5" s="19">
        <f t="shared" si="0"/>
        <v>0</v>
      </c>
      <c r="O5" s="108"/>
      <c r="P5" s="7"/>
    </row>
    <row r="6" spans="1:16" ht="15.75" customHeight="1" x14ac:dyDescent="0.3">
      <c r="A6" s="207"/>
      <c r="B6" s="207"/>
      <c r="C6" s="209"/>
      <c r="D6" s="210"/>
      <c r="E6" s="207"/>
      <c r="F6" s="207"/>
      <c r="G6" s="5" t="s">
        <v>576</v>
      </c>
      <c r="H6" s="5" t="s">
        <v>435</v>
      </c>
      <c r="I6" s="5" t="s">
        <v>674</v>
      </c>
      <c r="J6" s="10">
        <v>2010</v>
      </c>
      <c r="K6" s="10">
        <v>1</v>
      </c>
      <c r="L6" s="11">
        <v>1</v>
      </c>
      <c r="M6" s="108"/>
      <c r="N6" s="19">
        <f t="shared" si="0"/>
        <v>0</v>
      </c>
      <c r="O6" s="108"/>
      <c r="P6" s="5"/>
    </row>
    <row r="7" spans="1:16" ht="30.75" customHeight="1" x14ac:dyDescent="0.3">
      <c r="A7" s="207"/>
      <c r="B7" s="207"/>
      <c r="C7" s="209"/>
      <c r="D7" s="210"/>
      <c r="E7" s="207"/>
      <c r="F7" s="207"/>
      <c r="G7" s="7" t="s">
        <v>641</v>
      </c>
      <c r="H7" s="7" t="s">
        <v>649</v>
      </c>
      <c r="I7" s="7" t="s">
        <v>675</v>
      </c>
      <c r="J7" s="12">
        <v>2009</v>
      </c>
      <c r="K7" s="12">
        <v>1</v>
      </c>
      <c r="L7" s="13">
        <v>1</v>
      </c>
      <c r="M7" s="108"/>
      <c r="N7" s="19">
        <f t="shared" si="0"/>
        <v>0</v>
      </c>
      <c r="O7" s="108"/>
      <c r="P7" s="7"/>
    </row>
    <row r="8" spans="1:16" ht="30.75" customHeight="1" x14ac:dyDescent="0.3">
      <c r="A8" s="207"/>
      <c r="B8" s="207"/>
      <c r="C8" s="209"/>
      <c r="D8" s="210"/>
      <c r="E8" s="207"/>
      <c r="F8" s="207"/>
      <c r="G8" s="5" t="s">
        <v>597</v>
      </c>
      <c r="H8" s="5" t="s">
        <v>649</v>
      </c>
      <c r="I8" s="5" t="s">
        <v>676</v>
      </c>
      <c r="J8" s="10">
        <v>2010</v>
      </c>
      <c r="K8" s="10">
        <v>1</v>
      </c>
      <c r="L8" s="11">
        <v>1</v>
      </c>
      <c r="M8" s="108"/>
      <c r="N8" s="19">
        <f t="shared" si="0"/>
        <v>0</v>
      </c>
      <c r="O8" s="108"/>
      <c r="P8" s="5"/>
    </row>
    <row r="9" spans="1:16" ht="30.75" customHeight="1" x14ac:dyDescent="0.3">
      <c r="A9" s="207"/>
      <c r="B9" s="207"/>
      <c r="C9" s="209"/>
      <c r="D9" s="210"/>
      <c r="E9" s="207"/>
      <c r="F9" s="207"/>
      <c r="G9" s="7" t="s">
        <v>597</v>
      </c>
      <c r="H9" s="7" t="s">
        <v>649</v>
      </c>
      <c r="I9" s="7" t="s">
        <v>677</v>
      </c>
      <c r="J9" s="12">
        <v>2010</v>
      </c>
      <c r="K9" s="12">
        <v>1</v>
      </c>
      <c r="L9" s="13">
        <v>1</v>
      </c>
      <c r="M9" s="108"/>
      <c r="N9" s="19">
        <f t="shared" si="0"/>
        <v>0</v>
      </c>
      <c r="O9" s="108"/>
      <c r="P9" s="7"/>
    </row>
    <row r="10" spans="1:16" ht="27.9" customHeight="1" x14ac:dyDescent="0.3">
      <c r="A10" s="207"/>
      <c r="B10" s="207"/>
      <c r="C10" s="209"/>
      <c r="D10" s="210"/>
      <c r="E10" s="207"/>
      <c r="F10" s="207"/>
      <c r="G10" s="5" t="s">
        <v>610</v>
      </c>
      <c r="H10" s="5" t="s">
        <v>474</v>
      </c>
      <c r="I10" s="5" t="s">
        <v>609</v>
      </c>
      <c r="J10" s="8"/>
      <c r="K10" s="10">
        <v>2</v>
      </c>
      <c r="L10" s="11">
        <v>1</v>
      </c>
      <c r="M10" s="108"/>
      <c r="N10" s="19">
        <f t="shared" ref="N10:N12" si="1">SUM(M10)*K10</f>
        <v>0</v>
      </c>
      <c r="O10" s="108"/>
      <c r="P10" s="5"/>
    </row>
    <row r="11" spans="1:16" ht="30.75" customHeight="1" x14ac:dyDescent="0.3">
      <c r="A11" s="207"/>
      <c r="B11" s="207"/>
      <c r="C11" s="209"/>
      <c r="D11" s="210"/>
      <c r="E11" s="207"/>
      <c r="F11" s="207"/>
      <c r="G11" s="7" t="s">
        <v>557</v>
      </c>
      <c r="H11" s="7" t="s">
        <v>620</v>
      </c>
      <c r="I11" s="7" t="s">
        <v>621</v>
      </c>
      <c r="J11" s="9"/>
      <c r="K11" s="12">
        <v>1</v>
      </c>
      <c r="L11" s="13">
        <v>1</v>
      </c>
      <c r="M11" s="108"/>
      <c r="N11" s="19">
        <f t="shared" si="1"/>
        <v>0</v>
      </c>
      <c r="O11" s="108"/>
      <c r="P11" s="7"/>
    </row>
    <row r="12" spans="1:16" ht="15.75" customHeight="1" x14ac:dyDescent="0.3">
      <c r="A12" s="206"/>
      <c r="B12" s="206"/>
      <c r="C12" s="211"/>
      <c r="D12" s="212"/>
      <c r="E12" s="206"/>
      <c r="F12" s="206"/>
      <c r="G12" s="5" t="s">
        <v>557</v>
      </c>
      <c r="H12" s="5" t="s">
        <v>440</v>
      </c>
      <c r="I12" s="5" t="s">
        <v>612</v>
      </c>
      <c r="J12" s="8"/>
      <c r="K12" s="10">
        <v>1</v>
      </c>
      <c r="L12" s="11">
        <v>1</v>
      </c>
      <c r="M12" s="108"/>
      <c r="N12" s="19">
        <f t="shared" si="1"/>
        <v>0</v>
      </c>
      <c r="O12" s="108"/>
      <c r="P12" s="5"/>
    </row>
  </sheetData>
  <mergeCells count="6">
    <mergeCell ref="F2:F12"/>
    <mergeCell ref="C1:D1"/>
    <mergeCell ref="A2:A12"/>
    <mergeCell ref="B2:B12"/>
    <mergeCell ref="C2:D12"/>
    <mergeCell ref="E2:E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A35E-F121-4B4D-9F47-7D6527E4471E}">
  <sheetPr>
    <tabColor theme="3" tint="0.249977111117893"/>
    <pageSetUpPr fitToPage="1"/>
  </sheetPr>
  <dimension ref="B3:I32"/>
  <sheetViews>
    <sheetView showGridLines="0" zoomScaleNormal="100" workbookViewId="0">
      <selection activeCell="E14" sqref="E14:E17"/>
    </sheetView>
  </sheetViews>
  <sheetFormatPr defaultRowHeight="14.4" x14ac:dyDescent="0.3"/>
  <cols>
    <col min="1" max="1" width="3.5546875" customWidth="1"/>
    <col min="2" max="2" width="33" customWidth="1"/>
    <col min="3" max="3" width="17" customWidth="1"/>
    <col min="4" max="4" width="18.5546875" bestFit="1" customWidth="1"/>
    <col min="5" max="5" width="20.6640625" bestFit="1" customWidth="1"/>
    <col min="6" max="9" width="20.6640625" customWidth="1"/>
  </cols>
  <sheetData>
    <row r="3" spans="2:9" ht="33.75" customHeight="1" x14ac:dyDescent="0.3">
      <c r="B3" s="183" t="s">
        <v>295</v>
      </c>
      <c r="C3" s="184"/>
      <c r="D3" s="184"/>
      <c r="E3" s="184"/>
      <c r="F3" s="184"/>
      <c r="G3" s="184"/>
      <c r="H3" s="184"/>
      <c r="I3" s="185"/>
    </row>
    <row r="4" spans="2:9" ht="45" customHeight="1" x14ac:dyDescent="0.3">
      <c r="B4" s="186" t="s">
        <v>296</v>
      </c>
      <c r="C4" s="187"/>
      <c r="D4" s="187"/>
      <c r="E4" s="187"/>
      <c r="F4" s="187"/>
      <c r="G4" s="187"/>
      <c r="H4" s="187"/>
      <c r="I4" s="188"/>
    </row>
    <row r="5" spans="2:9" ht="36" customHeight="1" x14ac:dyDescent="0.3">
      <c r="B5" s="189" t="s">
        <v>297</v>
      </c>
      <c r="C5" s="190"/>
      <c r="D5" s="24" t="s">
        <v>298</v>
      </c>
      <c r="E5" s="24" t="s">
        <v>299</v>
      </c>
      <c r="F5" s="67"/>
      <c r="G5" s="67"/>
      <c r="H5" s="24" t="s">
        <v>300</v>
      </c>
      <c r="I5" s="106" t="s">
        <v>301</v>
      </c>
    </row>
    <row r="6" spans="2:9" x14ac:dyDescent="0.3">
      <c r="B6" s="177" t="s">
        <v>302</v>
      </c>
      <c r="C6" s="178"/>
      <c r="D6" s="69"/>
      <c r="E6" s="69"/>
      <c r="F6" s="69"/>
      <c r="G6" s="69"/>
      <c r="H6" s="69"/>
      <c r="I6" s="70"/>
    </row>
    <row r="7" spans="2:9" x14ac:dyDescent="0.3">
      <c r="B7" s="179" t="s">
        <v>303</v>
      </c>
      <c r="C7" s="180"/>
      <c r="D7" s="62"/>
      <c r="E7" s="100">
        <v>25000</v>
      </c>
      <c r="F7" s="21"/>
      <c r="G7" s="21"/>
      <c r="H7" s="86">
        <f>E7+(D7*E7)</f>
        <v>25000</v>
      </c>
      <c r="I7" s="72"/>
    </row>
    <row r="8" spans="2:9" x14ac:dyDescent="0.3">
      <c r="B8" s="179" t="s">
        <v>304</v>
      </c>
      <c r="C8" s="180"/>
      <c r="D8" s="62"/>
      <c r="E8" s="100">
        <v>30000</v>
      </c>
      <c r="F8" s="21"/>
      <c r="G8" s="21"/>
      <c r="H8" s="86">
        <f>E8+(D8*E8)</f>
        <v>30000</v>
      </c>
      <c r="I8" s="72"/>
    </row>
    <row r="9" spans="2:9" x14ac:dyDescent="0.3">
      <c r="B9" s="179"/>
      <c r="C9" s="180"/>
      <c r="D9" s="21"/>
      <c r="E9" s="99"/>
      <c r="F9" s="21"/>
      <c r="G9" s="21"/>
      <c r="H9" s="21"/>
      <c r="I9" s="72"/>
    </row>
    <row r="10" spans="2:9" x14ac:dyDescent="0.3">
      <c r="B10" s="179" t="s">
        <v>305</v>
      </c>
      <c r="C10" s="180"/>
      <c r="D10" s="21"/>
      <c r="E10" s="99"/>
      <c r="F10" s="21"/>
      <c r="G10" s="21"/>
      <c r="H10" s="21"/>
      <c r="I10" s="72"/>
    </row>
    <row r="11" spans="2:9" x14ac:dyDescent="0.3">
      <c r="B11" s="179" t="s">
        <v>306</v>
      </c>
      <c r="C11" s="180"/>
      <c r="D11" s="62"/>
      <c r="E11" s="100">
        <v>7500</v>
      </c>
      <c r="F11" s="21"/>
      <c r="G11" s="21"/>
      <c r="H11" s="54">
        <f>E11+(D11*E11)</f>
        <v>7500</v>
      </c>
      <c r="I11" s="72"/>
    </row>
    <row r="12" spans="2:9" x14ac:dyDescent="0.3">
      <c r="B12" s="173"/>
      <c r="C12" s="174"/>
      <c r="D12" s="37"/>
      <c r="E12" s="37"/>
      <c r="F12" s="37"/>
      <c r="G12" s="37"/>
      <c r="H12" s="37"/>
      <c r="I12" s="73">
        <f>H7+H8+H11</f>
        <v>62500</v>
      </c>
    </row>
    <row r="13" spans="2:9" ht="28.8" x14ac:dyDescent="0.3">
      <c r="B13" s="175" t="s">
        <v>307</v>
      </c>
      <c r="C13" s="176"/>
      <c r="D13" s="68" t="s">
        <v>308</v>
      </c>
      <c r="E13" s="68" t="s">
        <v>309</v>
      </c>
      <c r="F13" s="68"/>
      <c r="G13" s="68"/>
      <c r="H13" s="68" t="s">
        <v>300</v>
      </c>
      <c r="I13" s="55" t="s">
        <v>301</v>
      </c>
    </row>
    <row r="14" spans="2:9" ht="15.75" customHeight="1" x14ac:dyDescent="0.3">
      <c r="B14" s="177" t="s">
        <v>310</v>
      </c>
      <c r="C14" s="178"/>
      <c r="D14" s="74"/>
      <c r="E14" s="126">
        <v>275</v>
      </c>
      <c r="F14" s="87"/>
      <c r="G14" s="87"/>
      <c r="H14" s="89">
        <f>(E14*D14)</f>
        <v>0</v>
      </c>
      <c r="I14" s="70"/>
    </row>
    <row r="15" spans="2:9" ht="15.75" customHeight="1" x14ac:dyDescent="0.3">
      <c r="B15" s="179" t="s">
        <v>311</v>
      </c>
      <c r="C15" s="180"/>
      <c r="D15" s="63"/>
      <c r="E15" s="127">
        <v>100</v>
      </c>
      <c r="F15" s="88"/>
      <c r="G15" s="88"/>
      <c r="H15" s="86">
        <f t="shared" ref="H15:H17" si="0">(E15*D15)</f>
        <v>0</v>
      </c>
      <c r="I15" s="72"/>
    </row>
    <row r="16" spans="2:9" ht="15.75" customHeight="1" x14ac:dyDescent="0.3">
      <c r="B16" s="179" t="s">
        <v>312</v>
      </c>
      <c r="C16" s="180"/>
      <c r="D16" s="63"/>
      <c r="E16" s="127">
        <v>50</v>
      </c>
      <c r="F16" s="88"/>
      <c r="G16" s="88"/>
      <c r="H16" s="86">
        <f t="shared" si="0"/>
        <v>0</v>
      </c>
      <c r="I16" s="72"/>
    </row>
    <row r="17" spans="2:9" ht="15.75" customHeight="1" x14ac:dyDescent="0.3">
      <c r="B17" s="179" t="s">
        <v>313</v>
      </c>
      <c r="C17" s="180"/>
      <c r="D17" s="63"/>
      <c r="E17" s="127">
        <v>36</v>
      </c>
      <c r="F17" s="88"/>
      <c r="G17" s="88"/>
      <c r="H17" s="86">
        <f t="shared" si="0"/>
        <v>0</v>
      </c>
      <c r="I17" s="72"/>
    </row>
    <row r="18" spans="2:9" ht="15.75" customHeight="1" x14ac:dyDescent="0.3">
      <c r="B18" s="181"/>
      <c r="C18" s="182"/>
      <c r="D18" s="66"/>
      <c r="E18" s="65"/>
      <c r="F18" s="65"/>
      <c r="G18" s="65"/>
      <c r="H18" s="65"/>
      <c r="I18" s="73">
        <f>SUM(H14:H17)</f>
        <v>0</v>
      </c>
    </row>
    <row r="19" spans="2:9" ht="20.25" customHeight="1" x14ac:dyDescent="0.3">
      <c r="B19" s="175" t="s">
        <v>314</v>
      </c>
      <c r="C19" s="176"/>
      <c r="D19" s="68" t="s">
        <v>308</v>
      </c>
      <c r="E19" s="68" t="s">
        <v>298</v>
      </c>
      <c r="F19" s="68" t="s">
        <v>315</v>
      </c>
      <c r="G19" s="68"/>
      <c r="H19" s="68" t="s">
        <v>300</v>
      </c>
      <c r="I19" s="55" t="s">
        <v>301</v>
      </c>
    </row>
    <row r="20" spans="2:9" ht="15.75" customHeight="1" x14ac:dyDescent="0.3">
      <c r="B20" s="177" t="s">
        <v>316</v>
      </c>
      <c r="C20" s="178"/>
      <c r="D20" s="75">
        <f>$D$14</f>
        <v>0</v>
      </c>
      <c r="E20" s="76"/>
      <c r="F20" s="128">
        <v>50</v>
      </c>
      <c r="G20" s="77"/>
      <c r="H20" s="75">
        <f>(D20*E20)*F20</f>
        <v>0</v>
      </c>
      <c r="I20" s="70"/>
    </row>
    <row r="21" spans="2:9" ht="15.75" customHeight="1" x14ac:dyDescent="0.3">
      <c r="B21" s="179" t="s">
        <v>317</v>
      </c>
      <c r="C21" s="180"/>
      <c r="D21" s="54">
        <f t="shared" ref="D21:D22" si="1">$D$14</f>
        <v>0</v>
      </c>
      <c r="E21" s="62"/>
      <c r="F21" s="129">
        <v>20</v>
      </c>
      <c r="G21" s="53"/>
      <c r="H21" s="54">
        <f t="shared" ref="H21:H22" si="2">(D21*E21)*F21</f>
        <v>0</v>
      </c>
      <c r="I21" s="72"/>
    </row>
    <row r="22" spans="2:9" ht="15.75" customHeight="1" x14ac:dyDescent="0.3">
      <c r="B22" s="179" t="s">
        <v>318</v>
      </c>
      <c r="C22" s="180"/>
      <c r="D22" s="54">
        <f t="shared" si="1"/>
        <v>0</v>
      </c>
      <c r="E22" s="62"/>
      <c r="F22" s="129">
        <v>10</v>
      </c>
      <c r="G22" s="53"/>
      <c r="H22" s="54">
        <f t="shared" si="2"/>
        <v>0</v>
      </c>
      <c r="I22" s="72"/>
    </row>
    <row r="23" spans="2:9" ht="15.75" customHeight="1" x14ac:dyDescent="0.3">
      <c r="B23" s="173"/>
      <c r="C23" s="174"/>
      <c r="D23" s="37"/>
      <c r="E23" s="37"/>
      <c r="F23" s="37"/>
      <c r="G23" s="37"/>
      <c r="H23" s="78"/>
      <c r="I23" s="73">
        <f>SUM(H20:H22)</f>
        <v>0</v>
      </c>
    </row>
    <row r="24" spans="2:9" x14ac:dyDescent="0.3">
      <c r="B24" s="170"/>
      <c r="C24" s="171"/>
      <c r="D24" s="171"/>
      <c r="E24" s="171"/>
      <c r="F24" s="171"/>
      <c r="G24" s="171"/>
      <c r="H24" s="171"/>
      <c r="I24" s="172"/>
    </row>
    <row r="25" spans="2:9" ht="15.75" customHeight="1" x14ac:dyDescent="0.3">
      <c r="B25" s="167"/>
      <c r="C25" s="168"/>
      <c r="D25" s="50"/>
      <c r="E25" s="50"/>
      <c r="F25" s="50"/>
      <c r="G25" s="50"/>
      <c r="H25" s="50"/>
      <c r="I25" s="59"/>
    </row>
    <row r="26" spans="2:9" ht="15.75" customHeight="1" x14ac:dyDescent="0.3">
      <c r="B26" s="167" t="s">
        <v>319</v>
      </c>
      <c r="C26" s="168"/>
      <c r="D26" s="168"/>
      <c r="E26" s="168"/>
      <c r="F26" s="168"/>
      <c r="G26" s="168"/>
      <c r="H26" s="168"/>
      <c r="I26" s="169"/>
    </row>
    <row r="27" spans="2:9" ht="15.75" customHeight="1" x14ac:dyDescent="0.3">
      <c r="B27" s="111" t="s">
        <v>320</v>
      </c>
      <c r="C27" s="50"/>
      <c r="D27" s="50"/>
      <c r="E27" s="50"/>
      <c r="F27" s="50"/>
      <c r="G27" s="50"/>
      <c r="H27" s="50"/>
      <c r="I27" s="59"/>
    </row>
    <row r="28" spans="2:9" ht="15.75" customHeight="1" x14ac:dyDescent="0.3">
      <c r="B28" s="60"/>
      <c r="C28" s="56"/>
      <c r="D28" s="56"/>
      <c r="E28" s="56"/>
      <c r="F28" s="56"/>
      <c r="G28" s="56"/>
      <c r="H28" s="56"/>
      <c r="I28" s="61"/>
    </row>
    <row r="29" spans="2:9" x14ac:dyDescent="0.3">
      <c r="B29" s="170"/>
      <c r="C29" s="171"/>
      <c r="D29" s="171"/>
      <c r="E29" s="171"/>
      <c r="F29" s="171"/>
      <c r="G29" s="171"/>
      <c r="H29" s="171"/>
      <c r="I29" s="172"/>
    </row>
    <row r="32" spans="2:9" x14ac:dyDescent="0.3">
      <c r="B32" s="16"/>
    </row>
  </sheetData>
  <mergeCells count="25">
    <mergeCell ref="B14:C14"/>
    <mergeCell ref="B3:I3"/>
    <mergeCell ref="B4:I4"/>
    <mergeCell ref="B5:C5"/>
    <mergeCell ref="B6:C6"/>
    <mergeCell ref="B7:C7"/>
    <mergeCell ref="B8:C8"/>
    <mergeCell ref="B9:C9"/>
    <mergeCell ref="B10:C10"/>
    <mergeCell ref="B11:C11"/>
    <mergeCell ref="B12:C12"/>
    <mergeCell ref="B13:C13"/>
    <mergeCell ref="B19:C19"/>
    <mergeCell ref="B20:C20"/>
    <mergeCell ref="B21:C21"/>
    <mergeCell ref="B22:C22"/>
    <mergeCell ref="B15:C15"/>
    <mergeCell ref="B16:C16"/>
    <mergeCell ref="B17:C17"/>
    <mergeCell ref="B18:C18"/>
    <mergeCell ref="B26:I26"/>
    <mergeCell ref="B29:I29"/>
    <mergeCell ref="B23:C23"/>
    <mergeCell ref="B24:I24"/>
    <mergeCell ref="B25:C25"/>
  </mergeCells>
  <pageMargins left="0.7" right="0.7" top="0.75" bottom="0.75" header="0.3" footer="0.3"/>
  <pageSetup paperSize="9"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4330E-E41C-48BD-9078-9974309643EA}">
  <sheetPr>
    <tabColor rgb="FF7030A0"/>
  </sheetPr>
  <dimension ref="A1:P10"/>
  <sheetViews>
    <sheetView showGridLines="0" workbookViewId="0">
      <selection activeCell="C1" sqref="A1:XFD1"/>
    </sheetView>
  </sheetViews>
  <sheetFormatPr defaultColWidth="28" defaultRowHeight="14.4" x14ac:dyDescent="0.3"/>
  <cols>
    <col min="1" max="2" width="18" style="1" customWidth="1"/>
    <col min="3" max="3" width="11" style="1" customWidth="1"/>
    <col min="4" max="4" width="10" style="1" customWidth="1"/>
    <col min="5" max="5" width="12" style="1" customWidth="1"/>
    <col min="6" max="6" width="14" style="1" customWidth="1"/>
    <col min="7" max="7" width="19" style="1" customWidth="1"/>
    <col min="8" max="8" width="13" style="1" customWidth="1"/>
    <col min="9" max="9" width="23"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240835</v>
      </c>
      <c r="B2" s="205" t="s">
        <v>164</v>
      </c>
      <c r="C2" s="205" t="s">
        <v>593</v>
      </c>
      <c r="D2" s="208"/>
      <c r="E2" s="205" t="s">
        <v>678</v>
      </c>
      <c r="F2" s="205" t="s">
        <v>528</v>
      </c>
      <c r="G2" s="5" t="s">
        <v>481</v>
      </c>
      <c r="H2" s="5" t="s">
        <v>504</v>
      </c>
      <c r="I2" s="5" t="s">
        <v>614</v>
      </c>
      <c r="J2" s="10">
        <v>2013</v>
      </c>
      <c r="K2" s="10">
        <v>2</v>
      </c>
      <c r="L2" s="11">
        <v>1</v>
      </c>
      <c r="M2" s="108"/>
      <c r="N2" s="19">
        <f>SUM(M2)*K2</f>
        <v>0</v>
      </c>
      <c r="O2" s="108"/>
      <c r="P2" s="20">
        <f>SUM(N2:O7)</f>
        <v>0</v>
      </c>
    </row>
    <row r="3" spans="1:16" ht="15.75" customHeight="1" x14ac:dyDescent="0.3">
      <c r="A3" s="207"/>
      <c r="B3" s="207"/>
      <c r="C3" s="209"/>
      <c r="D3" s="210"/>
      <c r="E3" s="207"/>
      <c r="F3" s="207"/>
      <c r="G3" s="7" t="s">
        <v>544</v>
      </c>
      <c r="H3" s="7" t="s">
        <v>631</v>
      </c>
      <c r="I3" s="7" t="s">
        <v>679</v>
      </c>
      <c r="J3" s="12">
        <v>1997</v>
      </c>
      <c r="K3" s="12">
        <v>1</v>
      </c>
      <c r="L3" s="13">
        <v>1</v>
      </c>
      <c r="M3" s="108"/>
      <c r="N3" s="19">
        <f t="shared" ref="N3:N7" si="0">SUM(M3)*K3</f>
        <v>0</v>
      </c>
      <c r="O3" s="108"/>
      <c r="P3" s="7"/>
    </row>
    <row r="4" spans="1:16" ht="15.75" customHeight="1" x14ac:dyDescent="0.3">
      <c r="A4" s="207"/>
      <c r="B4" s="207"/>
      <c r="C4" s="209"/>
      <c r="D4" s="210"/>
      <c r="E4" s="207"/>
      <c r="F4" s="207"/>
      <c r="G4" s="5" t="s">
        <v>576</v>
      </c>
      <c r="H4" s="5" t="s">
        <v>435</v>
      </c>
      <c r="I4" s="5" t="s">
        <v>604</v>
      </c>
      <c r="J4" s="10">
        <v>2013</v>
      </c>
      <c r="K4" s="10">
        <v>2</v>
      </c>
      <c r="L4" s="11">
        <v>1</v>
      </c>
      <c r="M4" s="108"/>
      <c r="N4" s="19">
        <f t="shared" si="0"/>
        <v>0</v>
      </c>
      <c r="O4" s="108"/>
      <c r="P4" s="5"/>
    </row>
    <row r="5" spans="1:16" ht="30.75" customHeight="1" x14ac:dyDescent="0.3">
      <c r="A5" s="207"/>
      <c r="B5" s="207"/>
      <c r="C5" s="209"/>
      <c r="D5" s="210"/>
      <c r="E5" s="207"/>
      <c r="F5" s="207"/>
      <c r="G5" s="7" t="s">
        <v>597</v>
      </c>
      <c r="H5" s="7" t="s">
        <v>649</v>
      </c>
      <c r="I5" s="7" t="s">
        <v>680</v>
      </c>
      <c r="J5" s="9"/>
      <c r="K5" s="12">
        <v>2</v>
      </c>
      <c r="L5" s="13">
        <v>1</v>
      </c>
      <c r="M5" s="108"/>
      <c r="N5" s="19">
        <f t="shared" si="0"/>
        <v>0</v>
      </c>
      <c r="O5" s="108"/>
      <c r="P5" s="7"/>
    </row>
    <row r="6" spans="1:16" ht="30.75" customHeight="1" x14ac:dyDescent="0.3">
      <c r="A6" s="207"/>
      <c r="B6" s="207"/>
      <c r="C6" s="209"/>
      <c r="D6" s="210"/>
      <c r="E6" s="207"/>
      <c r="F6" s="207"/>
      <c r="G6" s="5" t="s">
        <v>597</v>
      </c>
      <c r="H6" s="5" t="s">
        <v>649</v>
      </c>
      <c r="I6" s="5" t="s">
        <v>681</v>
      </c>
      <c r="J6" s="10">
        <v>2013</v>
      </c>
      <c r="K6" s="10">
        <v>1</v>
      </c>
      <c r="L6" s="11">
        <v>1</v>
      </c>
      <c r="M6" s="108"/>
      <c r="N6" s="19">
        <f t="shared" si="0"/>
        <v>0</v>
      </c>
      <c r="O6" s="108"/>
      <c r="P6" s="5"/>
    </row>
    <row r="7" spans="1:16" ht="30.75" customHeight="1" x14ac:dyDescent="0.3">
      <c r="A7" s="206"/>
      <c r="B7" s="206"/>
      <c r="C7" s="211"/>
      <c r="D7" s="212"/>
      <c r="E7" s="206"/>
      <c r="F7" s="206"/>
      <c r="G7" s="7" t="s">
        <v>557</v>
      </c>
      <c r="H7" s="7" t="s">
        <v>620</v>
      </c>
      <c r="I7" s="7" t="s">
        <v>621</v>
      </c>
      <c r="J7" s="9"/>
      <c r="K7" s="12">
        <v>1</v>
      </c>
      <c r="L7" s="13">
        <v>1</v>
      </c>
      <c r="M7" s="108"/>
      <c r="N7" s="19">
        <f t="shared" si="0"/>
        <v>0</v>
      </c>
      <c r="O7" s="108"/>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7"/>
    <mergeCell ref="C1:D1"/>
    <mergeCell ref="A2:A7"/>
    <mergeCell ref="B2:B7"/>
    <mergeCell ref="C2:D7"/>
    <mergeCell ref="E2:E7"/>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C1C7-576F-4A3F-8027-52615BBD04E2}">
  <sheetPr>
    <tabColor rgb="FF548235"/>
  </sheetPr>
  <dimension ref="A1:P10"/>
  <sheetViews>
    <sheetView showGridLines="0" workbookViewId="0">
      <selection activeCell="C1" sqref="A1:XFD1"/>
    </sheetView>
  </sheetViews>
  <sheetFormatPr defaultColWidth="28" defaultRowHeight="14.4" x14ac:dyDescent="0.3"/>
  <cols>
    <col min="1" max="2" width="18" style="1" customWidth="1"/>
    <col min="3" max="3" width="11" style="1" customWidth="1"/>
    <col min="4" max="5" width="10" style="1" customWidth="1"/>
    <col min="6" max="6" width="13" style="1" customWidth="1"/>
    <col min="7" max="7" width="19" style="1" customWidth="1"/>
    <col min="8" max="8" width="11" style="1" customWidth="1"/>
    <col min="9" max="9" width="24"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240836</v>
      </c>
      <c r="B2" s="205" t="s">
        <v>169</v>
      </c>
      <c r="C2" s="205" t="s">
        <v>593</v>
      </c>
      <c r="D2" s="208"/>
      <c r="E2" s="205" t="s">
        <v>682</v>
      </c>
      <c r="F2" s="205" t="s">
        <v>480</v>
      </c>
      <c r="G2" s="5" t="s">
        <v>544</v>
      </c>
      <c r="H2" s="5" t="s">
        <v>631</v>
      </c>
      <c r="I2" s="5" t="s">
        <v>683</v>
      </c>
      <c r="J2" s="10">
        <v>2018</v>
      </c>
      <c r="K2" s="10">
        <v>1</v>
      </c>
      <c r="L2" s="11">
        <v>1</v>
      </c>
      <c r="M2" s="108"/>
      <c r="N2" s="19">
        <f>SUM(M2)*K2</f>
        <v>0</v>
      </c>
      <c r="O2" s="108"/>
      <c r="P2" s="20">
        <f>SUM(N2:O3)</f>
        <v>0</v>
      </c>
    </row>
    <row r="3" spans="1:16" ht="30.75" customHeight="1" x14ac:dyDescent="0.3">
      <c r="A3" s="206"/>
      <c r="B3" s="206"/>
      <c r="C3" s="211"/>
      <c r="D3" s="212"/>
      <c r="E3" s="206"/>
      <c r="F3" s="206"/>
      <c r="G3" s="7" t="s">
        <v>641</v>
      </c>
      <c r="H3" s="7" t="s">
        <v>649</v>
      </c>
      <c r="I3" s="7" t="s">
        <v>684</v>
      </c>
      <c r="J3" s="12">
        <v>2018</v>
      </c>
      <c r="K3" s="12">
        <v>1</v>
      </c>
      <c r="L3" s="13">
        <v>1</v>
      </c>
      <c r="M3" s="108"/>
      <c r="N3" s="19">
        <f t="shared" ref="N3" si="0">SUM(M3)*K3</f>
        <v>0</v>
      </c>
      <c r="O3" s="108"/>
      <c r="P3" s="7"/>
    </row>
    <row r="4" spans="1:16" x14ac:dyDescent="0.3">
      <c r="A4" s="5"/>
      <c r="B4" s="5"/>
      <c r="C4" s="5"/>
      <c r="D4" s="5"/>
      <c r="E4" s="5"/>
      <c r="F4" s="5"/>
      <c r="G4" s="5"/>
      <c r="H4" s="5"/>
      <c r="I4" s="5"/>
      <c r="J4" s="8"/>
      <c r="K4" s="8"/>
      <c r="L4" s="5"/>
      <c r="M4" s="5"/>
      <c r="N4" s="5"/>
      <c r="O4" s="5"/>
      <c r="P4" s="5"/>
    </row>
    <row r="5" spans="1:16" x14ac:dyDescent="0.3">
      <c r="A5" s="7"/>
      <c r="B5" s="7"/>
      <c r="C5" s="7"/>
      <c r="D5" s="7"/>
      <c r="E5" s="7"/>
      <c r="F5" s="7"/>
      <c r="G5" s="7"/>
      <c r="H5" s="7"/>
      <c r="I5" s="7"/>
      <c r="J5" s="9"/>
      <c r="K5" s="9"/>
      <c r="L5" s="7"/>
      <c r="M5" s="7"/>
      <c r="N5" s="7"/>
      <c r="O5" s="7"/>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3"/>
    <mergeCell ref="C1:D1"/>
    <mergeCell ref="A2:A3"/>
    <mergeCell ref="B2:B3"/>
    <mergeCell ref="C2:D3"/>
    <mergeCell ref="E2:E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4043E-9DC2-4EB4-9CE0-045C2D82106B}">
  <sheetPr>
    <tabColor rgb="FFC00000"/>
  </sheetPr>
  <dimension ref="A1:P10"/>
  <sheetViews>
    <sheetView showGridLines="0" workbookViewId="0">
      <selection sqref="A1:XFD1"/>
    </sheetView>
  </sheetViews>
  <sheetFormatPr defaultColWidth="28" defaultRowHeight="14.4" x14ac:dyDescent="0.3"/>
  <cols>
    <col min="1" max="2" width="18" style="1" customWidth="1"/>
    <col min="3" max="3" width="11" style="1" customWidth="1"/>
    <col min="4" max="4" width="10" style="1" customWidth="1"/>
    <col min="5" max="5" width="23" style="1" customWidth="1"/>
    <col min="6" max="6" width="12" style="1" customWidth="1"/>
    <col min="7" max="7" width="19" style="1" customWidth="1"/>
    <col min="8" max="8" width="13" style="1" customWidth="1"/>
    <col min="9" max="9" width="21"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205">
        <v>240822</v>
      </c>
      <c r="B2" s="205" t="s">
        <v>173</v>
      </c>
      <c r="C2" s="205" t="s">
        <v>593</v>
      </c>
      <c r="D2" s="208"/>
      <c r="E2" s="205" t="s">
        <v>685</v>
      </c>
      <c r="F2" s="205" t="s">
        <v>175</v>
      </c>
      <c r="G2" s="5" t="s">
        <v>481</v>
      </c>
      <c r="H2" s="5" t="s">
        <v>504</v>
      </c>
      <c r="I2" s="5" t="s">
        <v>614</v>
      </c>
      <c r="J2" s="10">
        <v>2025</v>
      </c>
      <c r="K2" s="10">
        <v>1</v>
      </c>
      <c r="L2" s="11">
        <v>1</v>
      </c>
      <c r="M2" s="108"/>
      <c r="N2" s="19">
        <f>SUM(M2)*K2</f>
        <v>0</v>
      </c>
      <c r="O2" s="108"/>
      <c r="P2" s="20">
        <f>SUM(N2:O10)</f>
        <v>0</v>
      </c>
    </row>
    <row r="3" spans="1:16" ht="15.75" customHeight="1" x14ac:dyDescent="0.3">
      <c r="A3" s="207"/>
      <c r="B3" s="207"/>
      <c r="C3" s="209"/>
      <c r="D3" s="210"/>
      <c r="E3" s="207"/>
      <c r="F3" s="207"/>
      <c r="G3" s="7" t="s">
        <v>544</v>
      </c>
      <c r="H3" s="7" t="s">
        <v>631</v>
      </c>
      <c r="I3" s="7" t="s">
        <v>686</v>
      </c>
      <c r="J3" s="12">
        <v>2024</v>
      </c>
      <c r="K3" s="12">
        <v>1</v>
      </c>
      <c r="L3" s="13">
        <v>1</v>
      </c>
      <c r="M3" s="108"/>
      <c r="N3" s="19">
        <f t="shared" ref="N3:N7" si="0">SUM(M3)*K3</f>
        <v>0</v>
      </c>
      <c r="O3" s="108"/>
      <c r="P3" s="7"/>
    </row>
    <row r="4" spans="1:16" ht="30.75" customHeight="1" x14ac:dyDescent="0.3">
      <c r="A4" s="207"/>
      <c r="B4" s="207"/>
      <c r="C4" s="209"/>
      <c r="D4" s="210"/>
      <c r="E4" s="207"/>
      <c r="F4" s="207"/>
      <c r="G4" s="5" t="s">
        <v>641</v>
      </c>
      <c r="H4" s="5" t="s">
        <v>649</v>
      </c>
      <c r="I4" s="5" t="s">
        <v>657</v>
      </c>
      <c r="J4" s="10">
        <v>2005</v>
      </c>
      <c r="K4" s="10">
        <v>1</v>
      </c>
      <c r="L4" s="11">
        <v>1</v>
      </c>
      <c r="M4" s="108"/>
      <c r="N4" s="19">
        <f t="shared" si="0"/>
        <v>0</v>
      </c>
      <c r="O4" s="108"/>
      <c r="P4" s="5"/>
    </row>
    <row r="5" spans="1:16" ht="15.75" customHeight="1" x14ac:dyDescent="0.3">
      <c r="A5" s="207"/>
      <c r="B5" s="207"/>
      <c r="C5" s="209"/>
      <c r="D5" s="210"/>
      <c r="E5" s="207"/>
      <c r="F5" s="207"/>
      <c r="G5" s="7" t="s">
        <v>600</v>
      </c>
      <c r="H5" s="7" t="s">
        <v>601</v>
      </c>
      <c r="I5" s="7" t="s">
        <v>602</v>
      </c>
      <c r="J5" s="9"/>
      <c r="K5" s="12">
        <v>1</v>
      </c>
      <c r="L5" s="13">
        <v>1</v>
      </c>
      <c r="M5" s="108"/>
      <c r="N5" s="19">
        <f t="shared" si="0"/>
        <v>0</v>
      </c>
      <c r="O5" s="108"/>
      <c r="P5" s="7"/>
    </row>
    <row r="6" spans="1:16" ht="15.75" customHeight="1" x14ac:dyDescent="0.3">
      <c r="A6" s="207"/>
      <c r="B6" s="207"/>
      <c r="C6" s="209"/>
      <c r="D6" s="210"/>
      <c r="E6" s="207"/>
      <c r="F6" s="207"/>
      <c r="G6" s="5" t="s">
        <v>576</v>
      </c>
      <c r="H6" s="5" t="s">
        <v>435</v>
      </c>
      <c r="I6" s="5" t="s">
        <v>687</v>
      </c>
      <c r="J6" s="10">
        <v>2010</v>
      </c>
      <c r="K6" s="10">
        <v>1</v>
      </c>
      <c r="L6" s="11">
        <v>1</v>
      </c>
      <c r="M6" s="108"/>
      <c r="N6" s="19">
        <f t="shared" si="0"/>
        <v>0</v>
      </c>
      <c r="O6" s="108"/>
      <c r="P6" s="5"/>
    </row>
    <row r="7" spans="1:16" ht="30.75" customHeight="1" x14ac:dyDescent="0.3">
      <c r="A7" s="207"/>
      <c r="B7" s="207"/>
      <c r="C7" s="209"/>
      <c r="D7" s="210"/>
      <c r="E7" s="207"/>
      <c r="F7" s="207"/>
      <c r="G7" s="7" t="s">
        <v>597</v>
      </c>
      <c r="H7" s="7" t="s">
        <v>649</v>
      </c>
      <c r="I7" s="7" t="s">
        <v>688</v>
      </c>
      <c r="J7" s="12">
        <v>2010</v>
      </c>
      <c r="K7" s="12">
        <v>1</v>
      </c>
      <c r="L7" s="13">
        <v>1</v>
      </c>
      <c r="M7" s="108"/>
      <c r="N7" s="19">
        <f t="shared" si="0"/>
        <v>0</v>
      </c>
      <c r="O7" s="108"/>
      <c r="P7" s="7"/>
    </row>
    <row r="8" spans="1:16" ht="30.75" customHeight="1" x14ac:dyDescent="0.3">
      <c r="A8" s="207"/>
      <c r="B8" s="207"/>
      <c r="C8" s="209"/>
      <c r="D8" s="210"/>
      <c r="E8" s="207"/>
      <c r="F8" s="207"/>
      <c r="G8" s="5" t="s">
        <v>606</v>
      </c>
      <c r="H8" s="5" t="s">
        <v>607</v>
      </c>
      <c r="I8" s="5" t="s">
        <v>608</v>
      </c>
      <c r="J8" s="8"/>
      <c r="K8" s="10">
        <v>2</v>
      </c>
      <c r="L8" s="11">
        <v>1</v>
      </c>
      <c r="M8" s="108"/>
      <c r="N8" s="19">
        <f t="shared" ref="N8:N10" si="1">SUM(M8)*K8</f>
        <v>0</v>
      </c>
      <c r="O8" s="108"/>
      <c r="P8" s="5"/>
    </row>
    <row r="9" spans="1:16" ht="15.75" customHeight="1" x14ac:dyDescent="0.3">
      <c r="A9" s="207"/>
      <c r="B9" s="207"/>
      <c r="C9" s="209"/>
      <c r="D9" s="210"/>
      <c r="E9" s="207"/>
      <c r="F9" s="207"/>
      <c r="G9" s="7" t="s">
        <v>557</v>
      </c>
      <c r="H9" s="7" t="s">
        <v>440</v>
      </c>
      <c r="I9" s="7" t="s">
        <v>612</v>
      </c>
      <c r="J9" s="9"/>
      <c r="K9" s="12">
        <v>1</v>
      </c>
      <c r="L9" s="13">
        <v>1</v>
      </c>
      <c r="M9" s="108"/>
      <c r="N9" s="19">
        <f t="shared" si="1"/>
        <v>0</v>
      </c>
      <c r="O9" s="108"/>
      <c r="P9" s="7"/>
    </row>
    <row r="10" spans="1:16" ht="27.9" customHeight="1" x14ac:dyDescent="0.3">
      <c r="A10" s="206"/>
      <c r="B10" s="206"/>
      <c r="C10" s="211"/>
      <c r="D10" s="212"/>
      <c r="E10" s="206"/>
      <c r="F10" s="206"/>
      <c r="G10" s="5" t="s">
        <v>557</v>
      </c>
      <c r="H10" s="5" t="s">
        <v>620</v>
      </c>
      <c r="I10" s="5" t="s">
        <v>621</v>
      </c>
      <c r="J10" s="8"/>
      <c r="K10" s="10">
        <v>1</v>
      </c>
      <c r="L10" s="11">
        <v>1</v>
      </c>
      <c r="M10" s="108"/>
      <c r="N10" s="19">
        <f t="shared" si="1"/>
        <v>0</v>
      </c>
      <c r="O10" s="108"/>
      <c r="P10" s="5"/>
    </row>
  </sheetData>
  <mergeCells count="6">
    <mergeCell ref="F2:F10"/>
    <mergeCell ref="C1:D1"/>
    <mergeCell ref="A2:A10"/>
    <mergeCell ref="B2:B10"/>
    <mergeCell ref="C2:D10"/>
    <mergeCell ref="E2:E10"/>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2EE1-34F4-4AFB-B7F2-1923979168CA}">
  <sheetPr>
    <tabColor rgb="FF4BACC6"/>
  </sheetPr>
  <dimension ref="A1:P10"/>
  <sheetViews>
    <sheetView showGridLines="0" workbookViewId="0">
      <selection sqref="A1:XFD1"/>
    </sheetView>
  </sheetViews>
  <sheetFormatPr defaultRowHeight="14.4" x14ac:dyDescent="0.3"/>
  <cols>
    <col min="1" max="2" width="18" customWidth="1"/>
    <col min="3" max="3" width="21" customWidth="1"/>
    <col min="4" max="4" width="60" customWidth="1"/>
    <col min="5" max="5" width="19" customWidth="1"/>
    <col min="6" max="6" width="12" customWidth="1"/>
    <col min="7" max="7" width="19" customWidth="1"/>
    <col min="8" max="8" width="11" customWidth="1"/>
    <col min="9" max="9" width="22" customWidth="1"/>
    <col min="10" max="10" width="13" customWidth="1"/>
    <col min="11" max="11" width="11" customWidth="1"/>
    <col min="12" max="12" width="46" customWidth="1"/>
    <col min="13" max="14" width="17" customWidth="1"/>
    <col min="15" max="15" width="18.44140625" bestFit="1" customWidth="1"/>
    <col min="16" max="16" width="30.33203125" style="2" customWidth="1"/>
  </cols>
  <sheetData>
    <row r="1" spans="1:16"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15.75" customHeight="1" x14ac:dyDescent="0.3">
      <c r="A2" s="13">
        <v>240809</v>
      </c>
      <c r="B2" s="150" t="s">
        <v>178</v>
      </c>
      <c r="C2" s="7" t="s">
        <v>689</v>
      </c>
      <c r="D2" s="214" t="s">
        <v>690</v>
      </c>
      <c r="E2" s="7" t="s">
        <v>691</v>
      </c>
      <c r="F2" s="7" t="s">
        <v>175</v>
      </c>
      <c r="G2" s="7" t="s">
        <v>544</v>
      </c>
      <c r="H2" s="7" t="s">
        <v>504</v>
      </c>
      <c r="I2" s="7" t="s">
        <v>692</v>
      </c>
      <c r="J2" s="12">
        <v>2021</v>
      </c>
      <c r="K2" s="12">
        <v>1</v>
      </c>
      <c r="L2" s="13"/>
      <c r="M2" s="108"/>
      <c r="N2" s="19">
        <f>SUM(M2)*K2</f>
        <v>0</v>
      </c>
      <c r="O2" s="108"/>
      <c r="P2" s="20">
        <f>SUM(N2:O6)</f>
        <v>0</v>
      </c>
    </row>
    <row r="3" spans="1:16" ht="15.75" customHeight="1" x14ac:dyDescent="0.3">
      <c r="A3" s="214"/>
      <c r="B3" s="214" t="s">
        <v>178</v>
      </c>
      <c r="C3" s="214" t="s">
        <v>693</v>
      </c>
      <c r="D3" s="215"/>
      <c r="E3" s="214" t="s">
        <v>694</v>
      </c>
      <c r="F3" s="214" t="s">
        <v>175</v>
      </c>
      <c r="G3" s="21" t="s">
        <v>481</v>
      </c>
      <c r="H3" s="21" t="s">
        <v>504</v>
      </c>
      <c r="I3" s="21" t="s">
        <v>595</v>
      </c>
      <c r="J3" s="144">
        <v>2021</v>
      </c>
      <c r="K3" s="144">
        <v>2</v>
      </c>
      <c r="L3" s="143"/>
      <c r="M3" s="108"/>
      <c r="N3" s="19">
        <f t="shared" ref="N3" si="0">SUM(M3)*K3</f>
        <v>0</v>
      </c>
      <c r="O3" s="108"/>
      <c r="P3" s="7"/>
    </row>
    <row r="4" spans="1:16" ht="15.75" customHeight="1" x14ac:dyDescent="0.3">
      <c r="A4" s="215"/>
      <c r="B4" s="215"/>
      <c r="C4" s="215"/>
      <c r="D4" s="215"/>
      <c r="E4" s="215"/>
      <c r="F4" s="215"/>
      <c r="G4" s="21" t="s">
        <v>641</v>
      </c>
      <c r="H4" s="21" t="s">
        <v>649</v>
      </c>
      <c r="I4" s="21" t="s">
        <v>657</v>
      </c>
      <c r="J4" s="144">
        <v>2004</v>
      </c>
      <c r="K4" s="144">
        <v>2</v>
      </c>
      <c r="L4" s="143"/>
      <c r="M4" s="108"/>
      <c r="N4" s="19">
        <f t="shared" ref="N4:N6" si="1">SUM(M4)*K4</f>
        <v>0</v>
      </c>
      <c r="O4" s="108"/>
      <c r="P4" s="5"/>
    </row>
    <row r="5" spans="1:16" ht="15.75" customHeight="1" x14ac:dyDescent="0.3">
      <c r="A5" s="215"/>
      <c r="B5" s="215"/>
      <c r="C5" s="215"/>
      <c r="D5" s="215"/>
      <c r="E5" s="215"/>
      <c r="F5" s="215"/>
      <c r="G5" s="21" t="s">
        <v>600</v>
      </c>
      <c r="H5" s="21" t="s">
        <v>601</v>
      </c>
      <c r="I5" s="21" t="s">
        <v>602</v>
      </c>
      <c r="J5" s="145"/>
      <c r="K5" s="144">
        <v>2</v>
      </c>
      <c r="L5" s="143"/>
      <c r="M5" s="108"/>
      <c r="N5" s="19">
        <f t="shared" si="1"/>
        <v>0</v>
      </c>
      <c r="O5" s="108"/>
      <c r="P5" s="7"/>
    </row>
    <row r="6" spans="1:16" ht="15.75" customHeight="1" x14ac:dyDescent="0.3">
      <c r="A6" s="216"/>
      <c r="B6" s="216"/>
      <c r="C6" s="216"/>
      <c r="D6" s="216"/>
      <c r="E6" s="216"/>
      <c r="F6" s="216"/>
      <c r="G6" s="21" t="s">
        <v>557</v>
      </c>
      <c r="H6" s="21" t="s">
        <v>440</v>
      </c>
      <c r="I6" s="21" t="s">
        <v>612</v>
      </c>
      <c r="J6" s="145"/>
      <c r="K6" s="144">
        <v>1</v>
      </c>
      <c r="L6" s="143"/>
      <c r="M6" s="108"/>
      <c r="N6" s="19">
        <f t="shared" si="1"/>
        <v>0</v>
      </c>
      <c r="O6" s="108"/>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7">
    <mergeCell ref="F3:F6"/>
    <mergeCell ref="C1:D1"/>
    <mergeCell ref="D2:D6"/>
    <mergeCell ref="A3:A6"/>
    <mergeCell ref="B3:B6"/>
    <mergeCell ref="C3:C6"/>
    <mergeCell ref="E3:E6"/>
  </mergeCells>
  <conditionalFormatting sqref="L2:L6">
    <cfRule type="colorScale" priority="1">
      <colorScale>
        <cfvo type="num" val="1"/>
        <cfvo type="num" val="3"/>
        <cfvo type="num" val="6"/>
        <color rgb="FF63BE7B"/>
        <color rgb="FFFFEB84"/>
        <color rgb="FFF8696B"/>
      </colorScale>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4087-B1B0-47B4-B7D0-9749EC7E0AC8}">
  <sheetPr>
    <tabColor rgb="FF8064A2"/>
  </sheetPr>
  <dimension ref="A1:P10"/>
  <sheetViews>
    <sheetView showGridLines="0" topLeftCell="E1" workbookViewId="0">
      <selection activeCell="E1" sqref="A1:XFD1"/>
    </sheetView>
  </sheetViews>
  <sheetFormatPr defaultColWidth="28" defaultRowHeight="14.4" x14ac:dyDescent="0.3"/>
  <cols>
    <col min="1" max="2" width="18" style="1" customWidth="1"/>
    <col min="3" max="3" width="11" style="1" customWidth="1"/>
    <col min="4" max="4" width="10" style="1" customWidth="1"/>
    <col min="5" max="5" width="36" style="1" customWidth="1"/>
    <col min="6" max="6" width="12" style="1" customWidth="1"/>
    <col min="7" max="7" width="19" style="1" customWidth="1"/>
    <col min="8" max="8" width="11"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205">
        <v>290051</v>
      </c>
      <c r="B2" s="205" t="s">
        <v>183</v>
      </c>
      <c r="C2" s="205" t="s">
        <v>593</v>
      </c>
      <c r="D2" s="208"/>
      <c r="E2" s="205" t="s">
        <v>695</v>
      </c>
      <c r="F2" s="205" t="s">
        <v>175</v>
      </c>
      <c r="G2" s="5" t="s">
        <v>544</v>
      </c>
      <c r="H2" s="5" t="s">
        <v>444</v>
      </c>
      <c r="I2" s="5" t="s">
        <v>696</v>
      </c>
      <c r="J2" s="10">
        <v>2020</v>
      </c>
      <c r="K2" s="10">
        <v>2</v>
      </c>
      <c r="L2" s="11">
        <v>1</v>
      </c>
      <c r="M2" s="108"/>
      <c r="N2" s="19">
        <f>SUM(M2)*K2</f>
        <v>0</v>
      </c>
      <c r="O2" s="108"/>
      <c r="P2" s="20">
        <f>SUM(N2:O5)</f>
        <v>0</v>
      </c>
    </row>
    <row r="3" spans="1:16" ht="15.75" customHeight="1" x14ac:dyDescent="0.3">
      <c r="A3" s="207"/>
      <c r="B3" s="207"/>
      <c r="C3" s="209"/>
      <c r="D3" s="210"/>
      <c r="E3" s="207"/>
      <c r="F3" s="207"/>
      <c r="G3" s="7" t="s">
        <v>565</v>
      </c>
      <c r="H3" s="7" t="s">
        <v>462</v>
      </c>
      <c r="I3" s="7" t="s">
        <v>599</v>
      </c>
      <c r="J3" s="12">
        <v>2007</v>
      </c>
      <c r="K3" s="12">
        <v>1</v>
      </c>
      <c r="L3" s="13">
        <v>1</v>
      </c>
      <c r="M3" s="108"/>
      <c r="N3" s="19">
        <f t="shared" ref="N3:N5" si="0">SUM(M3)*K3</f>
        <v>0</v>
      </c>
      <c r="O3" s="108"/>
      <c r="P3" s="7"/>
    </row>
    <row r="4" spans="1:16" ht="15.75" customHeight="1" x14ac:dyDescent="0.3">
      <c r="A4" s="207"/>
      <c r="B4" s="207"/>
      <c r="C4" s="209"/>
      <c r="D4" s="210"/>
      <c r="E4" s="207"/>
      <c r="F4" s="207"/>
      <c r="G4" s="5" t="s">
        <v>600</v>
      </c>
      <c r="H4" s="5" t="s">
        <v>601</v>
      </c>
      <c r="I4" s="5" t="s">
        <v>602</v>
      </c>
      <c r="J4" s="8"/>
      <c r="K4" s="10">
        <v>1</v>
      </c>
      <c r="L4" s="11">
        <v>1</v>
      </c>
      <c r="M4" s="108"/>
      <c r="N4" s="19">
        <f t="shared" si="0"/>
        <v>0</v>
      </c>
      <c r="O4" s="108"/>
      <c r="P4" s="5"/>
    </row>
    <row r="5" spans="1:16" ht="15.75" customHeight="1" x14ac:dyDescent="0.3">
      <c r="A5" s="206"/>
      <c r="B5" s="206"/>
      <c r="C5" s="211"/>
      <c r="D5" s="212"/>
      <c r="E5" s="206"/>
      <c r="F5" s="206"/>
      <c r="G5" s="7" t="s">
        <v>557</v>
      </c>
      <c r="H5" s="7" t="s">
        <v>440</v>
      </c>
      <c r="I5" s="7" t="s">
        <v>612</v>
      </c>
      <c r="J5" s="9"/>
      <c r="K5" s="12">
        <v>1</v>
      </c>
      <c r="L5" s="13">
        <v>1</v>
      </c>
      <c r="M5" s="108"/>
      <c r="N5" s="19">
        <f t="shared" si="0"/>
        <v>0</v>
      </c>
      <c r="O5" s="108"/>
      <c r="P5" s="7"/>
    </row>
    <row r="6" spans="1:16" x14ac:dyDescent="0.3">
      <c r="A6" s="5"/>
      <c r="B6" s="5"/>
      <c r="C6" s="5"/>
      <c r="D6" s="5"/>
      <c r="E6" s="5"/>
      <c r="F6" s="5"/>
      <c r="G6" s="5"/>
      <c r="H6" s="5"/>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6">
    <mergeCell ref="F2:F5"/>
    <mergeCell ref="C1:D1"/>
    <mergeCell ref="A2:A5"/>
    <mergeCell ref="B2:B5"/>
    <mergeCell ref="C2:D5"/>
    <mergeCell ref="E2:E5"/>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0B699-F442-41F7-A827-AA1EABCFF758}">
  <sheetPr>
    <tabColor theme="4" tint="0.39997558519241921"/>
  </sheetPr>
  <dimension ref="A1:P10"/>
  <sheetViews>
    <sheetView showGridLines="0" topLeftCell="E1" workbookViewId="0">
      <selection activeCell="E1" sqref="A1:XFD1"/>
    </sheetView>
  </sheetViews>
  <sheetFormatPr defaultColWidth="28" defaultRowHeight="14.4" x14ac:dyDescent="0.3"/>
  <cols>
    <col min="1" max="2" width="18" style="1" customWidth="1"/>
    <col min="3" max="3" width="11" style="1" customWidth="1"/>
    <col min="4" max="4" width="10" style="1" customWidth="1"/>
    <col min="5" max="5" width="36" style="1" customWidth="1"/>
    <col min="6" max="6" width="12" style="1" customWidth="1"/>
    <col min="7" max="7" width="19" style="1" customWidth="1"/>
    <col min="8" max="8" width="11"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5">
        <v>220195</v>
      </c>
      <c r="B2" s="7" t="s">
        <v>188</v>
      </c>
      <c r="C2" s="199" t="s">
        <v>697</v>
      </c>
      <c r="D2" s="200"/>
      <c r="E2" s="5" t="s">
        <v>698</v>
      </c>
      <c r="F2" s="5" t="s">
        <v>175</v>
      </c>
      <c r="G2" s="5" t="s">
        <v>699</v>
      </c>
      <c r="H2" s="8" t="s">
        <v>504</v>
      </c>
      <c r="I2" s="5" t="s">
        <v>700</v>
      </c>
      <c r="J2" s="10">
        <v>2025</v>
      </c>
      <c r="K2" s="10">
        <v>1</v>
      </c>
      <c r="L2" s="11">
        <v>1</v>
      </c>
      <c r="M2" s="108"/>
      <c r="N2" s="19">
        <f>SUM(M2)*K2</f>
        <v>0</v>
      </c>
      <c r="O2" s="108"/>
      <c r="P2" s="20">
        <f>SUM(N2:O2)</f>
        <v>0</v>
      </c>
    </row>
    <row r="3" spans="1:16" ht="15.75" customHeight="1" x14ac:dyDescent="0.3">
      <c r="A3" s="7"/>
      <c r="B3" s="7"/>
      <c r="C3" s="7"/>
      <c r="D3" s="9"/>
      <c r="E3" s="7"/>
      <c r="F3" s="7"/>
      <c r="G3" s="7"/>
      <c r="H3" s="9"/>
      <c r="I3" s="7"/>
      <c r="J3" s="12"/>
      <c r="K3" s="12"/>
      <c r="L3" s="13"/>
      <c r="M3" s="13"/>
      <c r="N3" s="13"/>
      <c r="O3" s="13"/>
      <c r="P3" s="7"/>
    </row>
    <row r="4" spans="1:16" ht="15.75" customHeight="1" x14ac:dyDescent="0.3">
      <c r="A4" s="5"/>
      <c r="B4" s="5"/>
      <c r="C4" s="5"/>
      <c r="D4" s="8"/>
      <c r="E4" s="5"/>
      <c r="F4" s="5"/>
      <c r="G4" s="5"/>
      <c r="H4" s="8"/>
      <c r="I4" s="5"/>
      <c r="J4" s="8"/>
      <c r="K4" s="10"/>
      <c r="L4" s="11"/>
      <c r="M4" s="11"/>
      <c r="N4" s="11"/>
      <c r="O4" s="11"/>
      <c r="P4" s="5"/>
    </row>
    <row r="5" spans="1:16" x14ac:dyDescent="0.3">
      <c r="A5" s="7"/>
      <c r="B5" s="7"/>
      <c r="C5" s="7"/>
      <c r="D5" s="9"/>
      <c r="E5" s="7"/>
      <c r="F5" s="7"/>
      <c r="G5" s="7"/>
      <c r="H5" s="9"/>
      <c r="I5" s="7"/>
      <c r="J5" s="9"/>
      <c r="K5" s="12"/>
      <c r="L5" s="13"/>
      <c r="M5" s="13"/>
      <c r="N5" s="13"/>
      <c r="O5" s="13"/>
      <c r="P5" s="7"/>
    </row>
    <row r="6" spans="1:16" x14ac:dyDescent="0.3">
      <c r="A6" s="5"/>
      <c r="B6" s="5"/>
      <c r="C6" s="5"/>
      <c r="D6" s="8"/>
      <c r="E6" s="5"/>
      <c r="F6" s="5"/>
      <c r="G6" s="5"/>
      <c r="H6" s="8"/>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2">
    <mergeCell ref="C1:D1"/>
    <mergeCell ref="C2:D2"/>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64B5-D6E9-45DD-8308-2093598713CD}">
  <sheetPr>
    <tabColor theme="8" tint="0.59999389629810485"/>
  </sheetPr>
  <dimension ref="A1:P10"/>
  <sheetViews>
    <sheetView showGridLines="0" workbookViewId="0">
      <selection sqref="A1:XFD1"/>
    </sheetView>
  </sheetViews>
  <sheetFormatPr defaultColWidth="28" defaultRowHeight="14.4" x14ac:dyDescent="0.3"/>
  <cols>
    <col min="1" max="2" width="18" style="1" customWidth="1"/>
    <col min="3" max="3" width="11" style="1" customWidth="1"/>
    <col min="4" max="4" width="10" style="1" customWidth="1"/>
    <col min="5" max="5" width="36" style="1" customWidth="1"/>
    <col min="6" max="6" width="12" style="1" customWidth="1"/>
    <col min="7" max="7" width="19" style="1" customWidth="1"/>
    <col min="8" max="8" width="11"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5">
        <v>230106</v>
      </c>
      <c r="B2" s="7" t="s">
        <v>192</v>
      </c>
      <c r="C2" s="199" t="s">
        <v>701</v>
      </c>
      <c r="D2" s="200"/>
      <c r="E2" s="146" t="s">
        <v>702</v>
      </c>
      <c r="F2" s="7" t="s">
        <v>703</v>
      </c>
      <c r="G2" s="9" t="s">
        <v>699</v>
      </c>
      <c r="H2" s="7" t="s">
        <v>482</v>
      </c>
      <c r="I2" s="5" t="s">
        <v>704</v>
      </c>
      <c r="J2" s="10">
        <v>2017</v>
      </c>
      <c r="K2" s="10">
        <v>1</v>
      </c>
      <c r="L2" s="11">
        <v>1</v>
      </c>
      <c r="M2" s="108"/>
      <c r="N2" s="19">
        <f>SUM(M2)*K2</f>
        <v>0</v>
      </c>
      <c r="O2" s="108"/>
      <c r="P2" s="20">
        <f>SUM(N2:O3)</f>
        <v>0</v>
      </c>
    </row>
    <row r="3" spans="1:16" ht="25.5" customHeight="1" x14ac:dyDescent="0.3">
      <c r="A3" s="7">
        <v>230106</v>
      </c>
      <c r="B3" s="7" t="s">
        <v>192</v>
      </c>
      <c r="C3" s="199" t="s">
        <v>701</v>
      </c>
      <c r="D3" s="200"/>
      <c r="E3" s="146" t="s">
        <v>702</v>
      </c>
      <c r="F3" s="7" t="s">
        <v>703</v>
      </c>
      <c r="G3" s="9" t="s">
        <v>699</v>
      </c>
      <c r="H3" s="7" t="s">
        <v>504</v>
      </c>
      <c r="I3" s="7" t="s">
        <v>705</v>
      </c>
      <c r="J3" s="12">
        <v>2023</v>
      </c>
      <c r="K3" s="12">
        <v>1</v>
      </c>
      <c r="L3" s="13">
        <v>1</v>
      </c>
      <c r="M3" s="108"/>
      <c r="N3" s="19">
        <f t="shared" ref="N3" si="0">SUM(M3)*K3</f>
        <v>0</v>
      </c>
      <c r="O3" s="108"/>
      <c r="P3" s="7"/>
    </row>
    <row r="4" spans="1:16" ht="15.75" customHeight="1" x14ac:dyDescent="0.3">
      <c r="A4" s="5"/>
      <c r="B4" s="5"/>
      <c r="C4" s="5"/>
      <c r="D4" s="8"/>
      <c r="E4" s="5"/>
      <c r="F4" s="5"/>
      <c r="G4" s="5"/>
      <c r="H4" s="8"/>
      <c r="I4" s="5"/>
      <c r="J4" s="8"/>
      <c r="K4" s="10"/>
      <c r="L4" s="11"/>
      <c r="M4" s="11"/>
      <c r="N4" s="11"/>
      <c r="O4" s="11"/>
      <c r="P4" s="5"/>
    </row>
    <row r="5" spans="1:16" x14ac:dyDescent="0.3">
      <c r="A5" s="7"/>
      <c r="B5" s="7"/>
      <c r="C5" s="7"/>
      <c r="D5" s="9"/>
      <c r="E5" s="7"/>
      <c r="F5" s="7"/>
      <c r="G5" s="7"/>
      <c r="H5" s="9"/>
      <c r="I5" s="7"/>
      <c r="J5" s="9"/>
      <c r="K5" s="12"/>
      <c r="L5" s="13"/>
      <c r="M5" s="13"/>
      <c r="N5" s="13"/>
      <c r="O5" s="13"/>
      <c r="P5" s="7"/>
    </row>
    <row r="6" spans="1:16" x14ac:dyDescent="0.3">
      <c r="A6" s="5"/>
      <c r="B6" s="5"/>
      <c r="C6" s="5"/>
      <c r="D6" s="8"/>
      <c r="E6" s="5"/>
      <c r="F6" s="5"/>
      <c r="G6" s="5"/>
      <c r="H6" s="8"/>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3">
    <mergeCell ref="C1:D1"/>
    <mergeCell ref="C2:D2"/>
    <mergeCell ref="C3:D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315D-63D7-472B-93E3-7C5D90AB9982}">
  <sheetPr>
    <tabColor theme="8" tint="0.39997558519241921"/>
  </sheetPr>
  <dimension ref="A1:P10"/>
  <sheetViews>
    <sheetView showGridLines="0" workbookViewId="0">
      <selection sqref="A1:XFD1"/>
    </sheetView>
  </sheetViews>
  <sheetFormatPr defaultColWidth="28" defaultRowHeight="14.4" x14ac:dyDescent="0.3"/>
  <cols>
    <col min="1" max="2" width="18" style="1" customWidth="1"/>
    <col min="3" max="3" width="11" style="1" customWidth="1"/>
    <col min="4" max="4" width="10" style="1" customWidth="1"/>
    <col min="5" max="5" width="36" style="1" customWidth="1"/>
    <col min="6" max="6" width="12" style="1" customWidth="1"/>
    <col min="7" max="7" width="19" style="1" customWidth="1"/>
    <col min="8" max="8" width="11"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 width="30.33203125" style="2" customWidth="1"/>
    <col min="17" max="16384" width="28" style="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0.75" customHeight="1" x14ac:dyDescent="0.3">
      <c r="A2" s="5" t="s">
        <v>196</v>
      </c>
      <c r="B2" s="7" t="s">
        <v>196</v>
      </c>
      <c r="C2" s="199" t="s">
        <v>706</v>
      </c>
      <c r="D2" s="200"/>
      <c r="E2" s="5" t="s">
        <v>707</v>
      </c>
      <c r="F2" s="5" t="s">
        <v>480</v>
      </c>
      <c r="G2" t="s">
        <v>708</v>
      </c>
      <c r="H2" t="s">
        <v>709</v>
      </c>
      <c r="I2" s="5" t="s">
        <v>710</v>
      </c>
      <c r="J2" s="10">
        <v>2024</v>
      </c>
      <c r="K2" s="10">
        <v>1</v>
      </c>
      <c r="L2" s="11"/>
      <c r="M2" s="108"/>
      <c r="N2" s="19">
        <f>SUM(M2)*K2</f>
        <v>0</v>
      </c>
      <c r="O2" s="108"/>
      <c r="P2" s="20">
        <f>SUM(N2:O5)</f>
        <v>0</v>
      </c>
    </row>
    <row r="3" spans="1:16" ht="32.25" customHeight="1" x14ac:dyDescent="0.3">
      <c r="A3" s="5" t="s">
        <v>196</v>
      </c>
      <c r="B3" s="7" t="s">
        <v>196</v>
      </c>
      <c r="C3" s="199" t="s">
        <v>706</v>
      </c>
      <c r="D3" s="200"/>
      <c r="E3" s="5" t="s">
        <v>707</v>
      </c>
      <c r="F3" s="5" t="s">
        <v>480</v>
      </c>
      <c r="G3" s="7" t="s">
        <v>711</v>
      </c>
      <c r="H3" s="9" t="s">
        <v>712</v>
      </c>
      <c r="I3" s="7"/>
      <c r="J3" s="12">
        <v>2024</v>
      </c>
      <c r="K3" s="12">
        <v>1</v>
      </c>
      <c r="L3" s="13"/>
      <c r="M3" s="108"/>
      <c r="N3" s="19">
        <f t="shared" ref="N3:N5" si="0">SUM(M3)*K3</f>
        <v>0</v>
      </c>
      <c r="O3" s="108"/>
      <c r="P3" s="7"/>
    </row>
    <row r="4" spans="1:16" ht="28.5" customHeight="1" x14ac:dyDescent="0.3">
      <c r="A4" s="5" t="s">
        <v>196</v>
      </c>
      <c r="B4" s="7" t="s">
        <v>196</v>
      </c>
      <c r="C4" s="199" t="s">
        <v>706</v>
      </c>
      <c r="D4" s="200"/>
      <c r="E4" s="5" t="s">
        <v>707</v>
      </c>
      <c r="F4" s="5" t="s">
        <v>480</v>
      </c>
      <c r="G4" s="5" t="s">
        <v>713</v>
      </c>
      <c r="H4" s="8"/>
      <c r="I4" s="5"/>
      <c r="J4" s="12">
        <v>2024</v>
      </c>
      <c r="K4" s="10">
        <v>36</v>
      </c>
      <c r="L4" s="11"/>
      <c r="M4" s="108"/>
      <c r="N4" s="19">
        <f t="shared" si="0"/>
        <v>0</v>
      </c>
      <c r="O4" s="108"/>
      <c r="P4" s="5"/>
    </row>
    <row r="5" spans="1:16" ht="28.8" x14ac:dyDescent="0.3">
      <c r="A5" s="5" t="s">
        <v>196</v>
      </c>
      <c r="B5" s="7" t="s">
        <v>196</v>
      </c>
      <c r="C5" s="199" t="s">
        <v>706</v>
      </c>
      <c r="D5" s="200"/>
      <c r="E5" s="5" t="s">
        <v>707</v>
      </c>
      <c r="F5" s="5" t="s">
        <v>480</v>
      </c>
      <c r="G5" s="7" t="s">
        <v>544</v>
      </c>
      <c r="H5" s="9" t="s">
        <v>714</v>
      </c>
      <c r="I5" s="7"/>
      <c r="J5" s="12">
        <v>2024</v>
      </c>
      <c r="K5" s="12"/>
      <c r="L5" s="13"/>
      <c r="M5" s="108"/>
      <c r="N5" s="19">
        <f t="shared" si="0"/>
        <v>0</v>
      </c>
      <c r="O5" s="108"/>
      <c r="P5" s="7"/>
    </row>
    <row r="6" spans="1:16" x14ac:dyDescent="0.3">
      <c r="A6" s="5"/>
      <c r="B6" s="5"/>
      <c r="C6" s="5"/>
      <c r="D6" s="8"/>
      <c r="E6" s="5"/>
      <c r="F6" s="5"/>
      <c r="G6" s="5"/>
      <c r="H6" s="8"/>
      <c r="I6" s="5"/>
      <c r="J6" s="8"/>
      <c r="K6" s="8"/>
      <c r="L6" s="5"/>
      <c r="M6" s="5"/>
      <c r="N6" s="5"/>
      <c r="O6" s="5"/>
      <c r="P6" s="5"/>
    </row>
    <row r="7" spans="1:16" x14ac:dyDescent="0.3">
      <c r="A7" s="7"/>
      <c r="B7" s="7"/>
      <c r="C7" s="7"/>
      <c r="D7" s="7"/>
      <c r="E7" s="7"/>
      <c r="F7" s="7"/>
      <c r="G7" s="7"/>
      <c r="H7" s="7"/>
      <c r="I7" s="7"/>
      <c r="J7" s="9"/>
      <c r="K7" s="9"/>
      <c r="L7" s="7"/>
      <c r="M7" s="7"/>
      <c r="N7" s="7"/>
      <c r="O7" s="7"/>
      <c r="P7" s="7"/>
    </row>
    <row r="8" spans="1:16" x14ac:dyDescent="0.3">
      <c r="A8" s="5"/>
      <c r="B8" s="5"/>
      <c r="C8" s="5"/>
      <c r="D8" s="5"/>
      <c r="E8" s="5"/>
      <c r="F8" s="5"/>
      <c r="G8" s="5"/>
      <c r="H8" s="5"/>
      <c r="I8" s="5"/>
      <c r="J8" s="8"/>
      <c r="K8" s="8"/>
      <c r="L8" s="5"/>
      <c r="M8" s="5"/>
      <c r="N8" s="5"/>
      <c r="O8" s="5"/>
      <c r="P8" s="5"/>
    </row>
    <row r="9" spans="1:16" x14ac:dyDescent="0.3">
      <c r="A9" s="7"/>
      <c r="B9" s="7"/>
      <c r="C9" s="7"/>
      <c r="D9" s="7"/>
      <c r="E9" s="7"/>
      <c r="F9" s="7"/>
      <c r="G9" s="7"/>
      <c r="H9" s="7"/>
      <c r="I9" s="7"/>
      <c r="J9" s="9"/>
      <c r="K9" s="9"/>
      <c r="L9" s="7"/>
      <c r="M9" s="7"/>
      <c r="N9" s="7"/>
      <c r="O9" s="7"/>
      <c r="P9" s="7"/>
    </row>
    <row r="10" spans="1:16" ht="27.9" customHeight="1" x14ac:dyDescent="0.3">
      <c r="A10" s="5"/>
      <c r="B10" s="5"/>
      <c r="C10" s="5"/>
      <c r="D10" s="5"/>
      <c r="E10" s="5"/>
      <c r="F10" s="5"/>
      <c r="G10" s="5"/>
      <c r="H10" s="5"/>
      <c r="I10" s="5"/>
      <c r="J10" s="8"/>
      <c r="K10" s="8"/>
      <c r="L10" s="5"/>
      <c r="M10" s="5"/>
      <c r="N10" s="5"/>
      <c r="O10" s="5"/>
      <c r="P10" s="5"/>
    </row>
  </sheetData>
  <mergeCells count="5">
    <mergeCell ref="C1:D1"/>
    <mergeCell ref="C2:D2"/>
    <mergeCell ref="C3:D3"/>
    <mergeCell ref="C4:D4"/>
    <mergeCell ref="C5:D5"/>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EAE76-78AA-48D3-BB8A-DE1230ED6DFB}">
  <sheetPr>
    <tabColor rgb="FF4BACC6"/>
  </sheetPr>
  <dimension ref="A1:P14"/>
  <sheetViews>
    <sheetView showGridLines="0" topLeftCell="C1" workbookViewId="0">
      <selection activeCell="C1" sqref="A1:XFD1"/>
    </sheetView>
  </sheetViews>
  <sheetFormatPr defaultColWidth="28" defaultRowHeight="14.4" x14ac:dyDescent="0.3"/>
  <cols>
    <col min="1" max="2" width="18" style="131" customWidth="1"/>
    <col min="3" max="3" width="17" style="131" customWidth="1"/>
    <col min="4" max="4" width="10" style="131" customWidth="1"/>
    <col min="5" max="5" width="20" style="131" customWidth="1"/>
    <col min="6" max="6" width="12" style="131" customWidth="1"/>
    <col min="7" max="7" width="21" style="131" customWidth="1"/>
    <col min="8" max="9" width="10" style="131" customWidth="1"/>
    <col min="10" max="10" width="13" style="131" customWidth="1"/>
    <col min="11" max="11" width="11" style="131" customWidth="1"/>
    <col min="12" max="12" width="46" customWidth="1"/>
    <col min="13" max="14" width="17" customWidth="1"/>
    <col min="15" max="15" width="18.44140625" bestFit="1" customWidth="1"/>
    <col min="16" max="16" width="28" style="2"/>
    <col min="17" max="16384" width="28" style="13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32.25" customHeight="1" x14ac:dyDescent="0.3">
      <c r="A2" s="6">
        <v>220176</v>
      </c>
      <c r="B2" s="6" t="s">
        <v>201</v>
      </c>
      <c r="C2" s="203" t="s">
        <v>715</v>
      </c>
      <c r="D2" s="202"/>
      <c r="E2" s="6" t="s">
        <v>716</v>
      </c>
      <c r="F2" s="6" t="s">
        <v>175</v>
      </c>
      <c r="G2" s="6" t="s">
        <v>717</v>
      </c>
      <c r="H2" s="6"/>
      <c r="I2" s="6"/>
      <c r="J2" s="138">
        <v>2017</v>
      </c>
      <c r="K2" s="147">
        <v>3</v>
      </c>
      <c r="L2" s="15"/>
      <c r="M2" s="108"/>
      <c r="N2" s="19">
        <f>SUM(M2)*K2</f>
        <v>0</v>
      </c>
      <c r="O2" s="108"/>
      <c r="P2" s="20">
        <f>SUM(N2:O14)</f>
        <v>0</v>
      </c>
    </row>
    <row r="3" spans="1:16" x14ac:dyDescent="0.3">
      <c r="A3" s="6">
        <v>220176</v>
      </c>
      <c r="B3" s="6" t="s">
        <v>201</v>
      </c>
      <c r="C3" s="203" t="s">
        <v>715</v>
      </c>
      <c r="D3" s="202"/>
      <c r="E3" s="6" t="s">
        <v>716</v>
      </c>
      <c r="F3" s="6" t="s">
        <v>175</v>
      </c>
      <c r="G3" s="7" t="s">
        <v>718</v>
      </c>
      <c r="H3" s="7"/>
      <c r="I3" s="7"/>
      <c r="J3" s="9"/>
      <c r="K3" s="9">
        <v>1</v>
      </c>
      <c r="L3" s="7"/>
      <c r="M3" s="108"/>
      <c r="N3" s="19">
        <f t="shared" ref="N3:N14" si="0">SUM(M3)*K3</f>
        <v>0</v>
      </c>
      <c r="O3" s="108"/>
      <c r="P3" s="7"/>
    </row>
    <row r="4" spans="1:16" x14ac:dyDescent="0.3">
      <c r="A4" s="6">
        <v>220176</v>
      </c>
      <c r="B4" s="6" t="s">
        <v>201</v>
      </c>
      <c r="C4" s="203" t="s">
        <v>715</v>
      </c>
      <c r="D4" s="202"/>
      <c r="E4" s="6" t="s">
        <v>716</v>
      </c>
      <c r="F4" s="6" t="s">
        <v>175</v>
      </c>
      <c r="G4" s="5" t="s">
        <v>719</v>
      </c>
      <c r="H4" s="5" t="s">
        <v>435</v>
      </c>
      <c r="I4" s="5" t="s">
        <v>720</v>
      </c>
      <c r="J4" s="8">
        <v>2017</v>
      </c>
      <c r="K4" s="8">
        <v>1</v>
      </c>
      <c r="L4" s="5"/>
      <c r="M4" s="108"/>
      <c r="N4" s="19">
        <f t="shared" si="0"/>
        <v>0</v>
      </c>
      <c r="O4" s="108"/>
      <c r="P4" s="5"/>
    </row>
    <row r="5" spans="1:16" x14ac:dyDescent="0.3">
      <c r="A5" s="6">
        <v>220176</v>
      </c>
      <c r="B5" s="6" t="s">
        <v>201</v>
      </c>
      <c r="C5" s="203" t="s">
        <v>715</v>
      </c>
      <c r="D5" s="202"/>
      <c r="E5" s="6" t="s">
        <v>716</v>
      </c>
      <c r="F5" s="6" t="s">
        <v>175</v>
      </c>
      <c r="G5" s="7" t="s">
        <v>721</v>
      </c>
      <c r="H5" s="7" t="s">
        <v>435</v>
      </c>
      <c r="I5" s="7" t="s">
        <v>639</v>
      </c>
      <c r="J5" s="9">
        <v>2017</v>
      </c>
      <c r="K5" s="9">
        <v>1</v>
      </c>
      <c r="L5" s="7"/>
      <c r="M5" s="108"/>
      <c r="N5" s="19">
        <f t="shared" si="0"/>
        <v>0</v>
      </c>
      <c r="O5" s="108"/>
      <c r="P5" s="7"/>
    </row>
    <row r="6" spans="1:16" x14ac:dyDescent="0.3">
      <c r="A6" s="6">
        <v>220176</v>
      </c>
      <c r="B6" s="6" t="s">
        <v>201</v>
      </c>
      <c r="C6" s="203" t="s">
        <v>715</v>
      </c>
      <c r="D6" s="202"/>
      <c r="E6" s="6" t="s">
        <v>716</v>
      </c>
      <c r="F6" s="6" t="s">
        <v>175</v>
      </c>
      <c r="G6" s="5" t="s">
        <v>722</v>
      </c>
      <c r="H6" s="5" t="s">
        <v>452</v>
      </c>
      <c r="I6" s="5" t="s">
        <v>723</v>
      </c>
      <c r="J6" s="8">
        <v>2017</v>
      </c>
      <c r="K6" s="8">
        <v>2</v>
      </c>
      <c r="L6" s="5"/>
      <c r="M6" s="108"/>
      <c r="N6" s="19">
        <f t="shared" si="0"/>
        <v>0</v>
      </c>
      <c r="O6" s="108"/>
      <c r="P6" s="5"/>
    </row>
    <row r="7" spans="1:16" ht="57.6" x14ac:dyDescent="0.3">
      <c r="A7" s="6">
        <v>220176</v>
      </c>
      <c r="B7" s="6" t="s">
        <v>201</v>
      </c>
      <c r="C7" s="203" t="s">
        <v>715</v>
      </c>
      <c r="D7" s="202"/>
      <c r="E7" s="6" t="s">
        <v>716</v>
      </c>
      <c r="F7" s="6" t="s">
        <v>175</v>
      </c>
      <c r="G7" s="7" t="s">
        <v>724</v>
      </c>
      <c r="H7" s="7" t="s">
        <v>725</v>
      </c>
      <c r="I7" s="7" t="s">
        <v>726</v>
      </c>
      <c r="J7" s="9"/>
      <c r="K7" s="9">
        <v>2</v>
      </c>
      <c r="L7" s="7"/>
      <c r="M7" s="108"/>
      <c r="N7" s="19">
        <f t="shared" si="0"/>
        <v>0</v>
      </c>
      <c r="O7" s="108"/>
      <c r="P7" s="7"/>
    </row>
    <row r="8" spans="1:16" x14ac:dyDescent="0.3">
      <c r="A8" s="6">
        <v>220176</v>
      </c>
      <c r="B8" s="6" t="s">
        <v>201</v>
      </c>
      <c r="C8" s="203" t="s">
        <v>715</v>
      </c>
      <c r="D8" s="202"/>
      <c r="E8" s="6" t="s">
        <v>716</v>
      </c>
      <c r="F8" s="6" t="s">
        <v>175</v>
      </c>
      <c r="G8" s="5" t="s">
        <v>718</v>
      </c>
      <c r="H8" s="5"/>
      <c r="I8" s="5"/>
      <c r="J8" s="8"/>
      <c r="K8" s="8">
        <v>1</v>
      </c>
      <c r="L8" s="5"/>
      <c r="M8" s="108"/>
      <c r="N8" s="19">
        <f t="shared" si="0"/>
        <v>0</v>
      </c>
      <c r="O8" s="108"/>
      <c r="P8" s="5"/>
    </row>
    <row r="9" spans="1:16" x14ac:dyDescent="0.3">
      <c r="A9" s="6">
        <v>220176</v>
      </c>
      <c r="B9" s="6" t="s">
        <v>201</v>
      </c>
      <c r="C9" s="203" t="s">
        <v>715</v>
      </c>
      <c r="D9" s="202"/>
      <c r="E9" s="6" t="s">
        <v>716</v>
      </c>
      <c r="F9" s="6" t="s">
        <v>175</v>
      </c>
      <c r="G9" s="5" t="s">
        <v>727</v>
      </c>
      <c r="H9" s="5"/>
      <c r="I9" s="5"/>
      <c r="J9" s="8"/>
      <c r="K9" s="9">
        <v>1</v>
      </c>
      <c r="L9" s="7"/>
      <c r="M9" s="108"/>
      <c r="N9" s="19">
        <f t="shared" si="0"/>
        <v>0</v>
      </c>
      <c r="O9" s="108"/>
      <c r="P9" s="7"/>
    </row>
    <row r="10" spans="1:16" ht="27.9" customHeight="1" x14ac:dyDescent="0.3">
      <c r="A10" s="6">
        <v>220176</v>
      </c>
      <c r="B10" s="6" t="s">
        <v>201</v>
      </c>
      <c r="C10" s="203" t="s">
        <v>715</v>
      </c>
      <c r="D10" s="202"/>
      <c r="E10" s="6" t="s">
        <v>716</v>
      </c>
      <c r="F10" s="6" t="s">
        <v>175</v>
      </c>
      <c r="G10" s="7" t="s">
        <v>728</v>
      </c>
      <c r="H10" s="7"/>
      <c r="I10" s="7"/>
      <c r="J10" s="9"/>
      <c r="K10" s="8">
        <v>1</v>
      </c>
      <c r="L10" s="5"/>
      <c r="M10" s="108"/>
      <c r="N10" s="19">
        <f t="shared" si="0"/>
        <v>0</v>
      </c>
      <c r="O10" s="108"/>
      <c r="P10" s="5"/>
    </row>
    <row r="11" spans="1:16" ht="28.8" x14ac:dyDescent="0.3">
      <c r="A11" s="6">
        <v>220176</v>
      </c>
      <c r="B11" s="6" t="s">
        <v>201</v>
      </c>
      <c r="C11" s="203" t="s">
        <v>715</v>
      </c>
      <c r="D11" s="202"/>
      <c r="E11" s="6" t="s">
        <v>716</v>
      </c>
      <c r="F11" s="6" t="s">
        <v>175</v>
      </c>
      <c r="G11" s="5" t="s">
        <v>718</v>
      </c>
      <c r="H11" s="5" t="s">
        <v>729</v>
      </c>
      <c r="I11" s="5" t="s">
        <v>730</v>
      </c>
      <c r="J11" s="5">
        <v>2016</v>
      </c>
      <c r="K11" s="5">
        <v>2</v>
      </c>
      <c r="L11" s="8"/>
      <c r="M11" s="108"/>
      <c r="N11" s="19">
        <f t="shared" si="0"/>
        <v>0</v>
      </c>
      <c r="O11" s="108"/>
      <c r="P11" s="7"/>
    </row>
    <row r="12" spans="1:16" ht="28.8" x14ac:dyDescent="0.3">
      <c r="A12" s="6">
        <v>220176</v>
      </c>
      <c r="B12" s="6" t="s">
        <v>201</v>
      </c>
      <c r="C12" s="203" t="s">
        <v>715</v>
      </c>
      <c r="D12" s="202"/>
      <c r="E12" s="6" t="s">
        <v>716</v>
      </c>
      <c r="F12" s="6" t="s">
        <v>175</v>
      </c>
      <c r="G12" s="5" t="s">
        <v>718</v>
      </c>
      <c r="H12" s="5" t="s">
        <v>729</v>
      </c>
      <c r="I12" s="5" t="s">
        <v>730</v>
      </c>
      <c r="J12" s="5">
        <v>2016</v>
      </c>
      <c r="K12" s="7">
        <v>2</v>
      </c>
      <c r="L12" s="9"/>
      <c r="M12" s="108"/>
      <c r="N12" s="19">
        <f t="shared" si="0"/>
        <v>0</v>
      </c>
      <c r="O12" s="108"/>
      <c r="P12" s="5"/>
    </row>
    <row r="13" spans="1:16" ht="28.8" x14ac:dyDescent="0.3">
      <c r="A13" s="6">
        <v>220176</v>
      </c>
      <c r="B13" s="6" t="s">
        <v>201</v>
      </c>
      <c r="C13" s="203" t="s">
        <v>715</v>
      </c>
      <c r="D13" s="202"/>
      <c r="E13" s="6" t="s">
        <v>716</v>
      </c>
      <c r="F13" s="6" t="s">
        <v>175</v>
      </c>
      <c r="G13" s="5" t="s">
        <v>718</v>
      </c>
      <c r="H13" s="5" t="s">
        <v>729</v>
      </c>
      <c r="I13" s="5" t="s">
        <v>730</v>
      </c>
      <c r="J13" s="5">
        <v>2016</v>
      </c>
      <c r="K13" s="5">
        <v>1</v>
      </c>
      <c r="L13" s="8"/>
      <c r="M13" s="108"/>
      <c r="N13" s="19">
        <f t="shared" si="0"/>
        <v>0</v>
      </c>
      <c r="O13" s="108"/>
      <c r="P13" s="7"/>
    </row>
    <row r="14" spans="1:16" ht="28.8" x14ac:dyDescent="0.3">
      <c r="A14" s="6">
        <v>220176</v>
      </c>
      <c r="B14" s="6" t="s">
        <v>201</v>
      </c>
      <c r="C14" s="203" t="s">
        <v>715</v>
      </c>
      <c r="D14" s="202"/>
      <c r="E14" s="6" t="s">
        <v>716</v>
      </c>
      <c r="F14" s="6" t="s">
        <v>175</v>
      </c>
      <c r="G14" s="5" t="s">
        <v>718</v>
      </c>
      <c r="H14" s="5" t="s">
        <v>729</v>
      </c>
      <c r="I14" s="5" t="s">
        <v>730</v>
      </c>
      <c r="J14" s="5">
        <v>2016</v>
      </c>
      <c r="K14" s="7">
        <v>1</v>
      </c>
      <c r="L14" s="9"/>
      <c r="M14" s="108"/>
      <c r="N14" s="19">
        <f t="shared" si="0"/>
        <v>0</v>
      </c>
      <c r="O14" s="108"/>
      <c r="P14" s="5"/>
    </row>
  </sheetData>
  <mergeCells count="14">
    <mergeCell ref="C6:D6"/>
    <mergeCell ref="C1:D1"/>
    <mergeCell ref="C2:D2"/>
    <mergeCell ref="C3:D3"/>
    <mergeCell ref="C4:D4"/>
    <mergeCell ref="C5:D5"/>
    <mergeCell ref="C13:D13"/>
    <mergeCell ref="C14:D14"/>
    <mergeCell ref="C7:D7"/>
    <mergeCell ref="C8:D8"/>
    <mergeCell ref="C9:D9"/>
    <mergeCell ref="C10:D10"/>
    <mergeCell ref="C11:D11"/>
    <mergeCell ref="C12:D1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0C758-6246-4785-9444-810CDB506ADB}">
  <sheetPr>
    <tabColor rgb="FF4BACC6"/>
  </sheetPr>
  <dimension ref="A1:P10"/>
  <sheetViews>
    <sheetView showGridLines="0" workbookViewId="0">
      <selection sqref="A1:XFD1"/>
    </sheetView>
  </sheetViews>
  <sheetFormatPr defaultColWidth="28" defaultRowHeight="14.4" x14ac:dyDescent="0.3"/>
  <cols>
    <col min="1" max="2" width="18" style="131" customWidth="1"/>
    <col min="3" max="3" width="17" style="131" customWidth="1"/>
    <col min="4" max="4" width="10" style="131" customWidth="1"/>
    <col min="5" max="5" width="20" style="131" customWidth="1"/>
    <col min="6" max="6" width="12" style="131" customWidth="1"/>
    <col min="7" max="7" width="22.88671875" style="131" customWidth="1"/>
    <col min="8" max="9" width="10" style="131" customWidth="1"/>
    <col min="10" max="10" width="13" style="131" customWidth="1"/>
    <col min="11" max="11" width="11" style="131" customWidth="1"/>
    <col min="12" max="12" width="46" customWidth="1"/>
    <col min="13" max="14" width="17" customWidth="1"/>
    <col min="15" max="15" width="18.44140625" bestFit="1" customWidth="1"/>
    <col min="16" max="16" width="28" style="2"/>
    <col min="17" max="16384" width="28" style="131"/>
  </cols>
  <sheetData>
    <row r="1" spans="1:16" customFormat="1" ht="86.4"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47.25" customHeight="1" x14ac:dyDescent="0.3">
      <c r="A2" s="6">
        <v>230069</v>
      </c>
      <c r="B2" s="6" t="s">
        <v>206</v>
      </c>
      <c r="C2" s="203" t="s">
        <v>731</v>
      </c>
      <c r="D2" s="202"/>
      <c r="E2" s="6" t="s">
        <v>404</v>
      </c>
      <c r="F2" s="6" t="s">
        <v>175</v>
      </c>
      <c r="G2" s="6" t="s">
        <v>732</v>
      </c>
      <c r="H2" s="6"/>
      <c r="I2" s="6"/>
      <c r="J2" s="138"/>
      <c r="K2" s="147">
        <v>1</v>
      </c>
      <c r="L2" s="15"/>
      <c r="M2" s="108"/>
      <c r="N2" s="19">
        <f>SUM(M2)*K2</f>
        <v>0</v>
      </c>
      <c r="O2" s="108"/>
      <c r="P2" s="20">
        <f>SUM(N2:O10)</f>
        <v>0</v>
      </c>
    </row>
    <row r="3" spans="1:16" ht="28.8" x14ac:dyDescent="0.3">
      <c r="A3" s="6">
        <v>230069</v>
      </c>
      <c r="B3" s="6" t="s">
        <v>206</v>
      </c>
      <c r="C3" s="203" t="s">
        <v>731</v>
      </c>
      <c r="D3" s="202"/>
      <c r="E3" s="6" t="s">
        <v>404</v>
      </c>
      <c r="F3" s="6" t="s">
        <v>175</v>
      </c>
      <c r="G3" s="7" t="s">
        <v>733</v>
      </c>
      <c r="H3" s="7"/>
      <c r="I3" s="7"/>
      <c r="J3" s="9"/>
      <c r="K3" s="9">
        <v>8</v>
      </c>
      <c r="L3" s="7"/>
      <c r="M3" s="108"/>
      <c r="N3" s="19">
        <f t="shared" ref="N3:N10" si="0">SUM(M3)*K3</f>
        <v>0</v>
      </c>
      <c r="O3" s="108"/>
      <c r="P3" s="7"/>
    </row>
    <row r="4" spans="1:16" ht="28.8" x14ac:dyDescent="0.3">
      <c r="A4" s="6">
        <v>230069</v>
      </c>
      <c r="B4" s="6" t="s">
        <v>206</v>
      </c>
      <c r="C4" s="203" t="s">
        <v>731</v>
      </c>
      <c r="D4" s="202"/>
      <c r="E4" s="6" t="s">
        <v>404</v>
      </c>
      <c r="F4" s="6" t="s">
        <v>175</v>
      </c>
      <c r="G4" s="7" t="s">
        <v>733</v>
      </c>
      <c r="H4" s="5"/>
      <c r="I4" s="5"/>
      <c r="J4" s="8"/>
      <c r="K4" s="8">
        <v>8</v>
      </c>
      <c r="L4" s="5"/>
      <c r="M4" s="108"/>
      <c r="N4" s="19">
        <f t="shared" si="0"/>
        <v>0</v>
      </c>
      <c r="O4" s="108"/>
      <c r="P4" s="5"/>
    </row>
    <row r="5" spans="1:16" ht="28.8" x14ac:dyDescent="0.3">
      <c r="A5" s="6">
        <v>230069</v>
      </c>
      <c r="B5" s="6" t="s">
        <v>206</v>
      </c>
      <c r="C5" s="203" t="s">
        <v>731</v>
      </c>
      <c r="D5" s="202"/>
      <c r="E5" s="6" t="s">
        <v>404</v>
      </c>
      <c r="F5" s="6" t="s">
        <v>175</v>
      </c>
      <c r="G5" s="7" t="s">
        <v>734</v>
      </c>
      <c r="H5" s="7"/>
      <c r="I5" s="7"/>
      <c r="J5" s="9"/>
      <c r="K5" s="9">
        <v>8</v>
      </c>
      <c r="L5" s="7"/>
      <c r="M5" s="108"/>
      <c r="N5" s="19">
        <f t="shared" si="0"/>
        <v>0</v>
      </c>
      <c r="O5" s="108"/>
      <c r="P5" s="7"/>
    </row>
    <row r="6" spans="1:16" x14ac:dyDescent="0.3">
      <c r="A6" s="6">
        <v>230069</v>
      </c>
      <c r="B6" s="6" t="s">
        <v>206</v>
      </c>
      <c r="C6" s="203" t="s">
        <v>731</v>
      </c>
      <c r="D6" s="202"/>
      <c r="E6" s="6" t="s">
        <v>404</v>
      </c>
      <c r="F6" s="6" t="s">
        <v>175</v>
      </c>
      <c r="G6" s="5" t="s">
        <v>735</v>
      </c>
      <c r="H6" s="5"/>
      <c r="I6" s="5"/>
      <c r="J6" s="8"/>
      <c r="K6" s="8">
        <v>8</v>
      </c>
      <c r="L6" s="5"/>
      <c r="M6" s="108"/>
      <c r="N6" s="19">
        <f t="shared" si="0"/>
        <v>0</v>
      </c>
      <c r="O6" s="108"/>
      <c r="P6" s="5"/>
    </row>
    <row r="7" spans="1:16" ht="28.8" x14ac:dyDescent="0.3">
      <c r="A7" s="6">
        <v>230069</v>
      </c>
      <c r="B7" s="6" t="s">
        <v>206</v>
      </c>
      <c r="C7" s="203" t="s">
        <v>731</v>
      </c>
      <c r="D7" s="202"/>
      <c r="E7" s="6" t="s">
        <v>404</v>
      </c>
      <c r="F7" s="6" t="s">
        <v>175</v>
      </c>
      <c r="G7" s="7" t="s">
        <v>736</v>
      </c>
      <c r="H7" s="7"/>
      <c r="I7" s="7"/>
      <c r="J7" s="9"/>
      <c r="K7" s="9">
        <v>8</v>
      </c>
      <c r="L7" s="7"/>
      <c r="M7" s="108"/>
      <c r="N7" s="19">
        <f t="shared" si="0"/>
        <v>0</v>
      </c>
      <c r="O7" s="108"/>
      <c r="P7" s="7"/>
    </row>
    <row r="8" spans="1:16" ht="28.8" x14ac:dyDescent="0.3">
      <c r="A8" s="6">
        <v>230069</v>
      </c>
      <c r="B8" s="6" t="s">
        <v>206</v>
      </c>
      <c r="C8" s="203" t="s">
        <v>731</v>
      </c>
      <c r="D8" s="202"/>
      <c r="E8" s="6" t="s">
        <v>404</v>
      </c>
      <c r="F8" s="6" t="s">
        <v>175</v>
      </c>
      <c r="G8" s="7" t="s">
        <v>737</v>
      </c>
      <c r="H8" s="7"/>
      <c r="I8" s="7"/>
      <c r="J8" s="9"/>
      <c r="K8" s="9">
        <v>8</v>
      </c>
      <c r="L8" s="5"/>
      <c r="M8" s="108"/>
      <c r="N8" s="19">
        <f t="shared" si="0"/>
        <v>0</v>
      </c>
      <c r="O8" s="108"/>
      <c r="P8" s="5"/>
    </row>
    <row r="9" spans="1:16" x14ac:dyDescent="0.3">
      <c r="A9" s="6">
        <v>230069</v>
      </c>
      <c r="B9" s="6" t="s">
        <v>206</v>
      </c>
      <c r="C9" s="203" t="s">
        <v>731</v>
      </c>
      <c r="D9" s="202"/>
      <c r="E9" s="6" t="s">
        <v>404</v>
      </c>
      <c r="F9" s="6" t="s">
        <v>175</v>
      </c>
      <c r="G9" s="7" t="s">
        <v>738</v>
      </c>
      <c r="H9" s="7"/>
      <c r="I9" s="7"/>
      <c r="J9" s="9"/>
      <c r="K9" s="9">
        <v>8</v>
      </c>
      <c r="L9" s="7"/>
      <c r="M9" s="108"/>
      <c r="N9" s="19">
        <f t="shared" si="0"/>
        <v>0</v>
      </c>
      <c r="O9" s="108"/>
      <c r="P9" s="7"/>
    </row>
    <row r="10" spans="1:16" ht="27.9" customHeight="1" x14ac:dyDescent="0.3">
      <c r="A10" s="6">
        <v>230069</v>
      </c>
      <c r="B10" s="6" t="s">
        <v>206</v>
      </c>
      <c r="C10" s="203" t="s">
        <v>731</v>
      </c>
      <c r="D10" s="202"/>
      <c r="E10" s="6" t="s">
        <v>404</v>
      </c>
      <c r="F10" s="6" t="s">
        <v>175</v>
      </c>
      <c r="G10" s="7" t="s">
        <v>718</v>
      </c>
      <c r="H10" s="7"/>
      <c r="I10" s="7"/>
      <c r="J10" s="9"/>
      <c r="K10" s="9">
        <v>14</v>
      </c>
      <c r="L10" s="5"/>
      <c r="M10" s="108"/>
      <c r="N10" s="19">
        <f t="shared" si="0"/>
        <v>0</v>
      </c>
      <c r="O10" s="108"/>
      <c r="P10" s="5"/>
    </row>
  </sheetData>
  <mergeCells count="10">
    <mergeCell ref="C7:D7"/>
    <mergeCell ref="C8:D8"/>
    <mergeCell ref="C9:D9"/>
    <mergeCell ref="C10:D10"/>
    <mergeCell ref="C1:D1"/>
    <mergeCell ref="C2:D2"/>
    <mergeCell ref="C3:D3"/>
    <mergeCell ref="C4:D4"/>
    <mergeCell ref="C5:D5"/>
    <mergeCell ref="C6:D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96B9D-0750-448B-82D9-6C385659AA7C}">
  <sheetPr>
    <tabColor theme="3" tint="0.249977111117893"/>
    <pageSetUpPr fitToPage="1"/>
  </sheetPr>
  <dimension ref="B3:I33"/>
  <sheetViews>
    <sheetView showGridLines="0" zoomScaleNormal="100" workbookViewId="0">
      <selection activeCell="E8" sqref="E8"/>
    </sheetView>
  </sheetViews>
  <sheetFormatPr defaultRowHeight="14.4" x14ac:dyDescent="0.3"/>
  <cols>
    <col min="1" max="1" width="3.5546875" customWidth="1"/>
    <col min="2" max="2" width="33" customWidth="1"/>
    <col min="3" max="3" width="17" customWidth="1"/>
    <col min="4" max="4" width="18.5546875" bestFit="1" customWidth="1"/>
    <col min="5" max="7" width="18.5546875" customWidth="1"/>
    <col min="8" max="8" width="20.6640625" bestFit="1" customWidth="1"/>
    <col min="9" max="9" width="20.6640625" customWidth="1"/>
  </cols>
  <sheetData>
    <row r="3" spans="2:9" ht="33.75" customHeight="1" x14ac:dyDescent="0.3">
      <c r="B3" s="183" t="s">
        <v>321</v>
      </c>
      <c r="C3" s="183"/>
      <c r="D3" s="183"/>
      <c r="E3" s="183"/>
      <c r="F3" s="183"/>
      <c r="G3" s="183"/>
      <c r="H3" s="183"/>
      <c r="I3" s="183"/>
    </row>
    <row r="4" spans="2:9" ht="45" customHeight="1" x14ac:dyDescent="0.3">
      <c r="B4" s="186" t="s">
        <v>322</v>
      </c>
      <c r="C4" s="186"/>
      <c r="D4" s="186"/>
      <c r="E4" s="186"/>
      <c r="F4" s="186"/>
      <c r="G4" s="186"/>
      <c r="H4" s="186"/>
      <c r="I4" s="186"/>
    </row>
    <row r="5" spans="2:9" ht="28.8" x14ac:dyDescent="0.3">
      <c r="B5" s="175" t="s">
        <v>297</v>
      </c>
      <c r="C5" s="175"/>
      <c r="D5" s="68" t="s">
        <v>298</v>
      </c>
      <c r="E5" s="68" t="s">
        <v>323</v>
      </c>
      <c r="F5" s="68"/>
      <c r="G5" s="68"/>
      <c r="H5" s="68" t="s">
        <v>300</v>
      </c>
      <c r="I5" s="43" t="s">
        <v>301</v>
      </c>
    </row>
    <row r="6" spans="2:9" x14ac:dyDescent="0.3">
      <c r="B6" s="177" t="s">
        <v>302</v>
      </c>
      <c r="C6" s="177"/>
      <c r="D6" s="69"/>
      <c r="E6" s="69"/>
      <c r="F6" s="69"/>
      <c r="G6" s="69"/>
      <c r="H6" s="69"/>
      <c r="I6" s="70"/>
    </row>
    <row r="7" spans="2:9" x14ac:dyDescent="0.3">
      <c r="B7" s="179" t="s">
        <v>303</v>
      </c>
      <c r="C7" s="179"/>
      <c r="D7" s="62"/>
      <c r="E7" s="123">
        <v>50000</v>
      </c>
      <c r="F7" s="53"/>
      <c r="G7" s="53"/>
      <c r="H7" s="79">
        <f>E7+(D7*E7)</f>
        <v>50000</v>
      </c>
      <c r="I7" s="72"/>
    </row>
    <row r="8" spans="2:9" x14ac:dyDescent="0.3">
      <c r="B8" s="179" t="s">
        <v>304</v>
      </c>
      <c r="C8" s="179"/>
      <c r="D8" s="62"/>
      <c r="E8" s="123">
        <v>25000</v>
      </c>
      <c r="F8" s="53"/>
      <c r="G8" s="53"/>
      <c r="H8" s="79">
        <f>E8+(D8*E8)</f>
        <v>25000</v>
      </c>
      <c r="I8" s="72"/>
    </row>
    <row r="9" spans="2:9" x14ac:dyDescent="0.3">
      <c r="B9" s="179"/>
      <c r="C9" s="179"/>
      <c r="D9" s="21"/>
      <c r="E9" s="99"/>
      <c r="F9" s="21"/>
      <c r="G9" s="21"/>
      <c r="H9" s="21"/>
      <c r="I9" s="72"/>
    </row>
    <row r="10" spans="2:9" x14ac:dyDescent="0.3">
      <c r="B10" s="179" t="s">
        <v>305</v>
      </c>
      <c r="C10" s="179"/>
      <c r="D10" s="21"/>
      <c r="E10" s="99"/>
      <c r="F10" s="21"/>
      <c r="G10" s="21"/>
      <c r="H10" s="21"/>
      <c r="I10" s="72"/>
    </row>
    <row r="11" spans="2:9" x14ac:dyDescent="0.3">
      <c r="B11" s="179" t="s">
        <v>306</v>
      </c>
      <c r="C11" s="179"/>
      <c r="D11" s="62"/>
      <c r="E11" s="123">
        <v>25000</v>
      </c>
      <c r="F11" s="53"/>
      <c r="G11" s="53"/>
      <c r="H11" s="79">
        <f>E11+(D11*E11)</f>
        <v>25000</v>
      </c>
      <c r="I11" s="72"/>
    </row>
    <row r="12" spans="2:9" x14ac:dyDescent="0.3">
      <c r="B12" s="173"/>
      <c r="C12" s="173"/>
      <c r="D12" s="37"/>
      <c r="E12" s="37"/>
      <c r="F12" s="37"/>
      <c r="G12" s="37"/>
      <c r="H12" s="37"/>
      <c r="I12" s="82">
        <f>H7+H8+H11</f>
        <v>100000</v>
      </c>
    </row>
    <row r="13" spans="2:9" ht="28.8" x14ac:dyDescent="0.3">
      <c r="B13" s="175" t="s">
        <v>307</v>
      </c>
      <c r="C13" s="175"/>
      <c r="D13" s="68" t="s">
        <v>308</v>
      </c>
      <c r="E13" s="68" t="s">
        <v>309</v>
      </c>
      <c r="F13" s="68"/>
      <c r="G13" s="68"/>
      <c r="H13" s="45"/>
      <c r="I13" s="43"/>
    </row>
    <row r="14" spans="2:9" ht="15.75" customHeight="1" x14ac:dyDescent="0.3">
      <c r="B14" s="177" t="s">
        <v>324</v>
      </c>
      <c r="C14" s="177"/>
      <c r="D14" s="74"/>
      <c r="E14" s="124">
        <v>350</v>
      </c>
      <c r="F14" s="80"/>
      <c r="G14" s="80"/>
      <c r="H14" s="79">
        <f t="shared" ref="H14:H15" si="0">(E14*D14)</f>
        <v>0</v>
      </c>
      <c r="I14" s="70"/>
    </row>
    <row r="15" spans="2:9" ht="15.75" customHeight="1" x14ac:dyDescent="0.3">
      <c r="B15" s="179" t="s">
        <v>325</v>
      </c>
      <c r="C15" s="179"/>
      <c r="D15" s="63"/>
      <c r="E15" s="125">
        <v>120</v>
      </c>
      <c r="F15" s="81"/>
      <c r="G15" s="81"/>
      <c r="H15" s="79">
        <f t="shared" si="0"/>
        <v>0</v>
      </c>
      <c r="I15" s="72"/>
    </row>
    <row r="16" spans="2:9" ht="15.75" customHeight="1" x14ac:dyDescent="0.3">
      <c r="B16" s="179" t="s">
        <v>312</v>
      </c>
      <c r="C16" s="179"/>
      <c r="D16" s="63"/>
      <c r="E16" s="125">
        <v>100</v>
      </c>
      <c r="F16" s="81"/>
      <c r="G16" s="81"/>
      <c r="H16" s="79">
        <f>(E16*D16)</f>
        <v>0</v>
      </c>
      <c r="I16" s="72"/>
    </row>
    <row r="17" spans="2:9" ht="15.75" customHeight="1" x14ac:dyDescent="0.3">
      <c r="B17" s="179" t="s">
        <v>326</v>
      </c>
      <c r="C17" s="179"/>
      <c r="D17" s="63"/>
      <c r="E17" s="125">
        <v>50</v>
      </c>
      <c r="F17" s="81"/>
      <c r="G17" s="81"/>
      <c r="H17" s="79">
        <f t="shared" ref="H17:H21" si="1">(E17*D17)</f>
        <v>0</v>
      </c>
      <c r="I17" s="72"/>
    </row>
    <row r="18" spans="2:9" ht="15.75" customHeight="1" x14ac:dyDescent="0.3">
      <c r="B18" s="179" t="s">
        <v>327</v>
      </c>
      <c r="C18" s="179"/>
      <c r="D18" s="63"/>
      <c r="E18" s="125">
        <v>80</v>
      </c>
      <c r="F18" s="81"/>
      <c r="G18" s="81"/>
      <c r="H18" s="79">
        <f t="shared" si="1"/>
        <v>0</v>
      </c>
      <c r="I18" s="72"/>
    </row>
    <row r="19" spans="2:9" ht="15.75" customHeight="1" x14ac:dyDescent="0.3">
      <c r="B19" s="71" t="s">
        <v>328</v>
      </c>
      <c r="C19" s="52"/>
      <c r="D19" s="63"/>
      <c r="E19" s="125">
        <v>40</v>
      </c>
      <c r="F19" s="81"/>
      <c r="G19" s="81"/>
      <c r="H19" s="79">
        <f t="shared" si="1"/>
        <v>0</v>
      </c>
      <c r="I19" s="72"/>
    </row>
    <row r="20" spans="2:9" ht="15.75" customHeight="1" x14ac:dyDescent="0.3">
      <c r="B20" s="71" t="s">
        <v>329</v>
      </c>
      <c r="C20" s="52"/>
      <c r="D20" s="63"/>
      <c r="E20" s="125">
        <v>80</v>
      </c>
      <c r="F20" s="81"/>
      <c r="G20" s="81"/>
      <c r="H20" s="79">
        <f t="shared" si="1"/>
        <v>0</v>
      </c>
      <c r="I20" s="72"/>
    </row>
    <row r="21" spans="2:9" ht="15.75" customHeight="1" x14ac:dyDescent="0.3">
      <c r="B21" s="71" t="s">
        <v>330</v>
      </c>
      <c r="C21" s="52"/>
      <c r="D21" s="63"/>
      <c r="E21" s="125">
        <v>80</v>
      </c>
      <c r="F21" s="81"/>
      <c r="G21" s="81"/>
      <c r="H21" s="79">
        <f t="shared" si="1"/>
        <v>0</v>
      </c>
      <c r="I21" s="72"/>
    </row>
    <row r="22" spans="2:9" ht="15.75" customHeight="1" x14ac:dyDescent="0.3">
      <c r="B22" s="173"/>
      <c r="C22" s="173"/>
      <c r="D22" s="78"/>
      <c r="E22" s="78"/>
      <c r="F22" s="78"/>
      <c r="G22" s="78"/>
      <c r="H22" s="37"/>
      <c r="I22" s="82">
        <f>SUM(H14:H21)</f>
        <v>0</v>
      </c>
    </row>
    <row r="23" spans="2:9" ht="15.75" customHeight="1" x14ac:dyDescent="0.3">
      <c r="B23" s="48" t="s">
        <v>331</v>
      </c>
      <c r="C23" s="49"/>
      <c r="D23" s="84"/>
      <c r="E23" s="47" t="s">
        <v>332</v>
      </c>
      <c r="F23" s="196" t="s">
        <v>333</v>
      </c>
      <c r="G23" s="197"/>
      <c r="H23" s="198"/>
      <c r="I23" s="85">
        <f>(D23%+1)*(I12+I22)</f>
        <v>100000</v>
      </c>
    </row>
    <row r="24" spans="2:9" ht="15.75" customHeight="1" x14ac:dyDescent="0.3">
      <c r="B24" s="193"/>
      <c r="C24" s="194"/>
      <c r="D24" s="194"/>
      <c r="E24" s="194"/>
      <c r="F24" s="194"/>
      <c r="G24" s="194"/>
      <c r="H24" s="194"/>
      <c r="I24" s="195"/>
    </row>
    <row r="25" spans="2:9" x14ac:dyDescent="0.3">
      <c r="B25" s="170"/>
      <c r="C25" s="171"/>
      <c r="D25" s="171"/>
      <c r="E25" s="171"/>
      <c r="F25" s="171"/>
      <c r="G25" s="171"/>
      <c r="H25" s="171"/>
      <c r="I25" s="172"/>
    </row>
    <row r="26" spans="2:9" ht="15.75" customHeight="1" x14ac:dyDescent="0.3">
      <c r="B26" s="191"/>
      <c r="C26" s="192"/>
      <c r="D26" s="57"/>
      <c r="E26" s="57"/>
      <c r="F26" s="57"/>
      <c r="G26" s="57"/>
      <c r="H26" s="57"/>
      <c r="I26" s="58"/>
    </row>
    <row r="27" spans="2:9" ht="15.75" customHeight="1" x14ac:dyDescent="0.3">
      <c r="B27" s="167" t="s">
        <v>319</v>
      </c>
      <c r="C27" s="168"/>
      <c r="D27" s="168"/>
      <c r="E27" s="168"/>
      <c r="F27" s="168"/>
      <c r="G27" s="168"/>
      <c r="H27" s="168"/>
      <c r="I27" s="169"/>
    </row>
    <row r="28" spans="2:9" ht="15.75" customHeight="1" x14ac:dyDescent="0.3">
      <c r="B28" s="167" t="s">
        <v>320</v>
      </c>
      <c r="C28" s="168"/>
      <c r="D28" s="168"/>
      <c r="E28" s="168"/>
      <c r="F28" s="168"/>
      <c r="G28" s="168"/>
      <c r="H28" s="168"/>
      <c r="I28" s="169"/>
    </row>
    <row r="29" spans="2:9" ht="15.75" customHeight="1" x14ac:dyDescent="0.3">
      <c r="B29" s="60"/>
      <c r="C29" s="56"/>
      <c r="D29" s="56"/>
      <c r="E29" s="56"/>
      <c r="F29" s="56"/>
      <c r="G29" s="56"/>
      <c r="H29" s="56"/>
      <c r="I29" s="61"/>
    </row>
    <row r="30" spans="2:9" x14ac:dyDescent="0.3">
      <c r="B30" s="170"/>
      <c r="C30" s="171"/>
      <c r="D30" s="171"/>
      <c r="E30" s="171"/>
      <c r="F30" s="171"/>
      <c r="G30" s="171"/>
      <c r="H30" s="171"/>
      <c r="I30" s="172"/>
    </row>
    <row r="33" spans="2:2" x14ac:dyDescent="0.3">
      <c r="B33" s="16"/>
    </row>
  </sheetData>
  <mergeCells count="24">
    <mergeCell ref="B11:C11"/>
    <mergeCell ref="B3:I3"/>
    <mergeCell ref="B4:I4"/>
    <mergeCell ref="B5:C5"/>
    <mergeCell ref="B6:C6"/>
    <mergeCell ref="B7:C7"/>
    <mergeCell ref="B8:C8"/>
    <mergeCell ref="B9:C9"/>
    <mergeCell ref="B10:C10"/>
    <mergeCell ref="B24:I24"/>
    <mergeCell ref="F23:H23"/>
    <mergeCell ref="B18:C18"/>
    <mergeCell ref="B22:C22"/>
    <mergeCell ref="B12:C12"/>
    <mergeCell ref="B13:C13"/>
    <mergeCell ref="B14:C14"/>
    <mergeCell ref="B15:C15"/>
    <mergeCell ref="B16:C16"/>
    <mergeCell ref="B17:C17"/>
    <mergeCell ref="B25:I25"/>
    <mergeCell ref="B26:C26"/>
    <mergeCell ref="B27:I27"/>
    <mergeCell ref="B28:I28"/>
    <mergeCell ref="B30:I30"/>
  </mergeCells>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04F7-DC74-4088-A3C4-73F2D5FF854D}">
  <sheetPr>
    <tabColor theme="3" tint="0.249977111117893"/>
  </sheetPr>
  <dimension ref="B2:I59"/>
  <sheetViews>
    <sheetView showGridLines="0" topLeftCell="A26" zoomScale="90" zoomScaleNormal="90" workbookViewId="0">
      <selection activeCell="C45" sqref="C45"/>
    </sheetView>
  </sheetViews>
  <sheetFormatPr defaultRowHeight="14.4" x14ac:dyDescent="0.3"/>
  <cols>
    <col min="1" max="1" width="3.88671875" customWidth="1"/>
    <col min="2" max="2" width="33" customWidth="1"/>
    <col min="3" max="3" width="17" customWidth="1"/>
    <col min="4" max="4" width="18.5546875" bestFit="1" customWidth="1"/>
    <col min="5" max="5" width="20.6640625" bestFit="1" customWidth="1"/>
    <col min="6" max="8" width="20.6640625" customWidth="1"/>
    <col min="9" max="9" width="13.5546875" customWidth="1"/>
    <col min="10" max="10" width="10" bestFit="1" customWidth="1"/>
    <col min="11" max="11" width="16" customWidth="1"/>
    <col min="12" max="14" width="13.44140625" customWidth="1"/>
    <col min="15" max="16" width="12.33203125" customWidth="1"/>
  </cols>
  <sheetData>
    <row r="2" spans="2:9" ht="30" customHeight="1" x14ac:dyDescent="0.3">
      <c r="B2" s="159" t="s">
        <v>334</v>
      </c>
      <c r="C2" s="160"/>
      <c r="D2" s="160"/>
      <c r="E2" s="160"/>
      <c r="F2" s="160"/>
      <c r="G2" s="160"/>
      <c r="H2" s="160"/>
      <c r="I2" s="161"/>
    </row>
    <row r="3" spans="2:9" ht="28.8" x14ac:dyDescent="0.3">
      <c r="B3" s="41" t="s">
        <v>0</v>
      </c>
      <c r="C3" s="42" t="s">
        <v>1</v>
      </c>
      <c r="D3" s="42" t="s">
        <v>2</v>
      </c>
      <c r="E3" s="42" t="s">
        <v>3</v>
      </c>
      <c r="F3" s="42" t="s">
        <v>4</v>
      </c>
      <c r="G3" s="42" t="s">
        <v>5</v>
      </c>
      <c r="H3" s="42" t="s">
        <v>9</v>
      </c>
      <c r="I3" s="43" t="s">
        <v>291</v>
      </c>
    </row>
    <row r="4" spans="2:9" x14ac:dyDescent="0.3">
      <c r="B4" s="116" t="s">
        <v>13</v>
      </c>
      <c r="C4" s="117" t="s">
        <v>14</v>
      </c>
      <c r="D4" s="118">
        <v>220065</v>
      </c>
      <c r="E4" s="118" t="s">
        <v>15</v>
      </c>
      <c r="F4" s="118" t="s">
        <v>16</v>
      </c>
      <c r="G4" s="118">
        <v>71</v>
      </c>
      <c r="H4" s="118" t="s">
        <v>18</v>
      </c>
      <c r="I4" s="104">
        <v>0</v>
      </c>
    </row>
    <row r="5" spans="2:9" x14ac:dyDescent="0.3">
      <c r="B5" s="120" t="s">
        <v>21</v>
      </c>
      <c r="C5" s="4" t="s">
        <v>14</v>
      </c>
      <c r="D5" s="7">
        <v>230104</v>
      </c>
      <c r="E5" s="7" t="s">
        <v>22</v>
      </c>
      <c r="F5" s="7" t="s">
        <v>23</v>
      </c>
      <c r="G5" s="7">
        <v>9</v>
      </c>
      <c r="H5" s="7" t="s">
        <v>25</v>
      </c>
      <c r="I5" s="105">
        <v>0</v>
      </c>
    </row>
    <row r="6" spans="2:9" x14ac:dyDescent="0.3">
      <c r="B6" s="121" t="s">
        <v>26</v>
      </c>
      <c r="C6" s="4" t="s">
        <v>14</v>
      </c>
      <c r="D6" s="5">
        <v>230105</v>
      </c>
      <c r="E6" s="5" t="s">
        <v>27</v>
      </c>
      <c r="F6" s="5" t="s">
        <v>28</v>
      </c>
      <c r="G6" s="5" t="s">
        <v>29</v>
      </c>
      <c r="H6" s="5" t="s">
        <v>25</v>
      </c>
      <c r="I6" s="105">
        <v>0</v>
      </c>
    </row>
    <row r="7" spans="2:9" x14ac:dyDescent="0.3">
      <c r="B7" s="120" t="s">
        <v>31</v>
      </c>
      <c r="C7" s="4" t="s">
        <v>14</v>
      </c>
      <c r="D7" s="7">
        <v>230010</v>
      </c>
      <c r="E7" s="7" t="s">
        <v>32</v>
      </c>
      <c r="F7" s="7" t="s">
        <v>33</v>
      </c>
      <c r="G7" s="7">
        <v>30</v>
      </c>
      <c r="H7" s="7" t="s">
        <v>35</v>
      </c>
      <c r="I7" s="105">
        <v>0</v>
      </c>
    </row>
    <row r="8" spans="2:9" x14ac:dyDescent="0.3">
      <c r="B8" s="121" t="s">
        <v>36</v>
      </c>
      <c r="C8" s="4" t="s">
        <v>14</v>
      </c>
      <c r="D8" s="5">
        <v>230037</v>
      </c>
      <c r="E8" s="5" t="s">
        <v>37</v>
      </c>
      <c r="F8" s="5" t="s">
        <v>38</v>
      </c>
      <c r="G8" s="5">
        <v>29</v>
      </c>
      <c r="H8" s="5" t="s">
        <v>25</v>
      </c>
      <c r="I8" s="105">
        <v>0</v>
      </c>
    </row>
    <row r="9" spans="2:9" x14ac:dyDescent="0.3">
      <c r="B9" s="120" t="s">
        <v>40</v>
      </c>
      <c r="C9" s="4" t="s">
        <v>14</v>
      </c>
      <c r="D9" s="7">
        <v>230038</v>
      </c>
      <c r="E9" s="7" t="s">
        <v>41</v>
      </c>
      <c r="F9" s="7" t="s">
        <v>42</v>
      </c>
      <c r="G9" s="7">
        <v>3</v>
      </c>
      <c r="H9" s="7" t="s">
        <v>25</v>
      </c>
      <c r="I9" s="105">
        <v>0</v>
      </c>
    </row>
    <row r="10" spans="2:9" x14ac:dyDescent="0.3">
      <c r="B10" s="121" t="s">
        <v>44</v>
      </c>
      <c r="C10" s="4" t="s">
        <v>14</v>
      </c>
      <c r="D10" s="5">
        <v>230039</v>
      </c>
      <c r="E10" s="5" t="s">
        <v>45</v>
      </c>
      <c r="F10" s="5" t="s">
        <v>46</v>
      </c>
      <c r="G10" s="5">
        <v>438</v>
      </c>
      <c r="H10" s="5" t="s">
        <v>25</v>
      </c>
      <c r="I10" s="105">
        <v>0</v>
      </c>
    </row>
    <row r="11" spans="2:9" x14ac:dyDescent="0.3">
      <c r="B11" s="121" t="s">
        <v>48</v>
      </c>
      <c r="C11" s="4" t="s">
        <v>14</v>
      </c>
      <c r="D11" s="5">
        <v>230048</v>
      </c>
      <c r="E11" s="5" t="s">
        <v>49</v>
      </c>
      <c r="F11" s="5" t="s">
        <v>50</v>
      </c>
      <c r="G11" s="5">
        <v>106</v>
      </c>
      <c r="H11" s="5" t="s">
        <v>25</v>
      </c>
      <c r="I11" s="105">
        <v>0</v>
      </c>
    </row>
    <row r="12" spans="2:9" x14ac:dyDescent="0.3">
      <c r="B12" s="120" t="s">
        <v>52</v>
      </c>
      <c r="C12" s="4" t="s">
        <v>14</v>
      </c>
      <c r="D12" s="21">
        <v>230092</v>
      </c>
      <c r="E12" s="7" t="s">
        <v>53</v>
      </c>
      <c r="F12" s="7" t="s">
        <v>54</v>
      </c>
      <c r="G12" s="7">
        <v>305</v>
      </c>
      <c r="H12" s="7" t="s">
        <v>56</v>
      </c>
      <c r="I12" s="105">
        <v>0</v>
      </c>
    </row>
    <row r="13" spans="2:9" x14ac:dyDescent="0.3">
      <c r="B13" s="121" t="s">
        <v>57</v>
      </c>
      <c r="C13" s="4" t="s">
        <v>14</v>
      </c>
      <c r="D13" s="5">
        <v>230095</v>
      </c>
      <c r="E13" s="5" t="s">
        <v>58</v>
      </c>
      <c r="F13" s="5" t="s">
        <v>59</v>
      </c>
      <c r="G13" s="5">
        <v>1</v>
      </c>
      <c r="H13" s="5" t="s">
        <v>25</v>
      </c>
      <c r="I13" s="105">
        <v>0</v>
      </c>
    </row>
    <row r="14" spans="2:9" x14ac:dyDescent="0.3">
      <c r="B14" s="120" t="s">
        <v>61</v>
      </c>
      <c r="C14" s="4" t="s">
        <v>14</v>
      </c>
      <c r="D14" s="7">
        <v>230107</v>
      </c>
      <c r="E14" s="7" t="s">
        <v>62</v>
      </c>
      <c r="F14" s="7" t="s">
        <v>63</v>
      </c>
      <c r="G14" s="7">
        <v>6</v>
      </c>
      <c r="H14" s="7" t="s">
        <v>25</v>
      </c>
      <c r="I14" s="105">
        <v>0</v>
      </c>
    </row>
    <row r="15" spans="2:9" x14ac:dyDescent="0.3">
      <c r="B15" s="121" t="s">
        <v>65</v>
      </c>
      <c r="C15" s="4" t="s">
        <v>14</v>
      </c>
      <c r="D15" s="5">
        <v>220047</v>
      </c>
      <c r="E15" s="5" t="s">
        <v>66</v>
      </c>
      <c r="F15" s="5" t="s">
        <v>67</v>
      </c>
      <c r="G15" s="5">
        <v>29</v>
      </c>
      <c r="H15" s="5" t="s">
        <v>56</v>
      </c>
      <c r="I15" s="105">
        <v>0</v>
      </c>
    </row>
    <row r="16" spans="2:9" x14ac:dyDescent="0.3">
      <c r="B16" s="121" t="s">
        <v>69</v>
      </c>
      <c r="C16" s="4" t="s">
        <v>14</v>
      </c>
      <c r="D16" s="5">
        <v>220046</v>
      </c>
      <c r="E16" s="5" t="s">
        <v>70</v>
      </c>
      <c r="F16" s="5" t="s">
        <v>54</v>
      </c>
      <c r="G16" s="5" t="s">
        <v>71</v>
      </c>
      <c r="H16" s="5" t="s">
        <v>25</v>
      </c>
      <c r="I16" s="105">
        <v>0</v>
      </c>
    </row>
    <row r="17" spans="2:9" x14ac:dyDescent="0.3">
      <c r="B17" s="121" t="s">
        <v>73</v>
      </c>
      <c r="C17" s="4" t="s">
        <v>14</v>
      </c>
      <c r="D17" s="5">
        <v>220049</v>
      </c>
      <c r="E17" s="5" t="s">
        <v>74</v>
      </c>
      <c r="F17" s="5" t="s">
        <v>75</v>
      </c>
      <c r="G17" s="5">
        <v>6</v>
      </c>
      <c r="H17" s="5" t="s">
        <v>18</v>
      </c>
      <c r="I17" s="105">
        <v>0</v>
      </c>
    </row>
    <row r="18" spans="2:9" x14ac:dyDescent="0.3">
      <c r="B18" s="121" t="s">
        <v>77</v>
      </c>
      <c r="C18" s="4" t="s">
        <v>14</v>
      </c>
      <c r="D18" s="5">
        <v>220051</v>
      </c>
      <c r="E18" s="5" t="s">
        <v>78</v>
      </c>
      <c r="F18" s="5" t="s">
        <v>75</v>
      </c>
      <c r="G18" s="5">
        <v>12</v>
      </c>
      <c r="H18" s="5" t="s">
        <v>35</v>
      </c>
      <c r="I18" s="105">
        <v>0</v>
      </c>
    </row>
    <row r="19" spans="2:9" x14ac:dyDescent="0.3">
      <c r="B19" s="121" t="s">
        <v>79</v>
      </c>
      <c r="C19" s="4" t="s">
        <v>14</v>
      </c>
      <c r="D19" s="5">
        <v>220119</v>
      </c>
      <c r="E19" s="5" t="s">
        <v>80</v>
      </c>
      <c r="F19" s="5" t="s">
        <v>81</v>
      </c>
      <c r="G19" s="5">
        <v>16</v>
      </c>
      <c r="H19" s="5" t="s">
        <v>25</v>
      </c>
      <c r="I19" s="105">
        <v>0</v>
      </c>
    </row>
    <row r="20" spans="2:9" x14ac:dyDescent="0.3">
      <c r="B20" s="121" t="s">
        <v>83</v>
      </c>
      <c r="C20" s="4" t="s">
        <v>14</v>
      </c>
      <c r="D20" s="5">
        <v>220123</v>
      </c>
      <c r="E20" s="5" t="s">
        <v>84</v>
      </c>
      <c r="F20" s="5" t="s">
        <v>85</v>
      </c>
      <c r="G20" s="5">
        <v>2</v>
      </c>
      <c r="H20" s="5" t="s">
        <v>56</v>
      </c>
      <c r="I20" s="105">
        <v>0</v>
      </c>
    </row>
    <row r="21" spans="2:9" x14ac:dyDescent="0.3">
      <c r="B21" s="121" t="s">
        <v>87</v>
      </c>
      <c r="C21" s="4" t="s">
        <v>14</v>
      </c>
      <c r="D21" s="5">
        <v>230066</v>
      </c>
      <c r="E21" s="5" t="s">
        <v>88</v>
      </c>
      <c r="F21" s="5" t="s">
        <v>33</v>
      </c>
      <c r="G21" s="5">
        <v>28</v>
      </c>
      <c r="H21" s="5" t="s">
        <v>89</v>
      </c>
      <c r="I21" s="105">
        <v>0</v>
      </c>
    </row>
    <row r="22" spans="2:9" x14ac:dyDescent="0.3">
      <c r="B22" s="121" t="s">
        <v>90</v>
      </c>
      <c r="C22" s="4" t="s">
        <v>14</v>
      </c>
      <c r="D22" s="5">
        <v>220014</v>
      </c>
      <c r="E22" s="5" t="s">
        <v>91</v>
      </c>
      <c r="F22" s="5" t="s">
        <v>92</v>
      </c>
      <c r="G22" s="5" t="s">
        <v>93</v>
      </c>
      <c r="H22" s="5" t="s">
        <v>18</v>
      </c>
      <c r="I22" s="105">
        <v>0</v>
      </c>
    </row>
    <row r="23" spans="2:9" x14ac:dyDescent="0.3">
      <c r="B23" s="121" t="s">
        <v>95</v>
      </c>
      <c r="C23" s="4" t="s">
        <v>14</v>
      </c>
      <c r="D23" s="5">
        <v>220114</v>
      </c>
      <c r="E23" s="5" t="s">
        <v>96</v>
      </c>
      <c r="F23" s="5" t="s">
        <v>97</v>
      </c>
      <c r="G23" s="5">
        <v>2</v>
      </c>
      <c r="H23" s="5" t="s">
        <v>99</v>
      </c>
      <c r="I23" s="105">
        <v>0</v>
      </c>
    </row>
    <row r="24" spans="2:9" x14ac:dyDescent="0.3">
      <c r="B24" s="121" t="s">
        <v>100</v>
      </c>
      <c r="C24" s="4" t="s">
        <v>14</v>
      </c>
      <c r="D24" s="5">
        <v>220156</v>
      </c>
      <c r="E24" s="5" t="s">
        <v>101</v>
      </c>
      <c r="F24" s="5" t="s">
        <v>102</v>
      </c>
      <c r="G24" s="5">
        <v>2</v>
      </c>
      <c r="H24" s="5" t="s">
        <v>99</v>
      </c>
      <c r="I24" s="105">
        <v>0</v>
      </c>
    </row>
    <row r="25" spans="2:9" x14ac:dyDescent="0.3">
      <c r="B25" s="121" t="s">
        <v>104</v>
      </c>
      <c r="C25" s="4" t="s">
        <v>14</v>
      </c>
      <c r="D25" s="5">
        <v>220157</v>
      </c>
      <c r="E25" s="5" t="s">
        <v>105</v>
      </c>
      <c r="F25" s="5" t="s">
        <v>106</v>
      </c>
      <c r="G25" s="5" t="s">
        <v>107</v>
      </c>
      <c r="H25" s="5" t="s">
        <v>99</v>
      </c>
      <c r="I25" s="105">
        <v>0</v>
      </c>
    </row>
    <row r="26" spans="2:9" x14ac:dyDescent="0.3">
      <c r="B26" s="121" t="s">
        <v>109</v>
      </c>
      <c r="C26" s="4" t="s">
        <v>14</v>
      </c>
      <c r="D26" s="5">
        <v>220127</v>
      </c>
      <c r="E26" s="5" t="s">
        <v>110</v>
      </c>
      <c r="F26" s="5" t="s">
        <v>111</v>
      </c>
      <c r="G26" s="5">
        <v>200</v>
      </c>
      <c r="H26" s="5" t="s">
        <v>113</v>
      </c>
      <c r="I26" s="105">
        <v>0</v>
      </c>
    </row>
    <row r="27" spans="2:9" x14ac:dyDescent="0.3">
      <c r="B27" s="121" t="s">
        <v>114</v>
      </c>
      <c r="C27" s="4" t="s">
        <v>14</v>
      </c>
      <c r="D27" s="5">
        <v>240801</v>
      </c>
      <c r="E27" s="5" t="s">
        <v>115</v>
      </c>
      <c r="F27" s="5" t="s">
        <v>116</v>
      </c>
      <c r="G27" s="5">
        <v>23</v>
      </c>
      <c r="H27" s="5" t="s">
        <v>56</v>
      </c>
      <c r="I27" s="105">
        <v>0</v>
      </c>
    </row>
    <row r="28" spans="2:9" x14ac:dyDescent="0.3">
      <c r="B28" s="121" t="s">
        <v>117</v>
      </c>
      <c r="C28" s="4" t="s">
        <v>14</v>
      </c>
      <c r="D28" s="5">
        <v>240805</v>
      </c>
      <c r="E28" s="5" t="s">
        <v>118</v>
      </c>
      <c r="F28" s="5" t="s">
        <v>119</v>
      </c>
      <c r="G28" s="5">
        <v>18</v>
      </c>
      <c r="H28" s="5" t="s">
        <v>121</v>
      </c>
      <c r="I28" s="105">
        <v>0</v>
      </c>
    </row>
    <row r="29" spans="2:9" x14ac:dyDescent="0.3">
      <c r="B29" s="121" t="s">
        <v>122</v>
      </c>
      <c r="C29" s="4" t="s">
        <v>14</v>
      </c>
      <c r="D29" s="5">
        <v>240806</v>
      </c>
      <c r="E29" s="5" t="s">
        <v>123</v>
      </c>
      <c r="F29" s="5" t="s">
        <v>124</v>
      </c>
      <c r="G29" s="5">
        <v>11</v>
      </c>
      <c r="H29" s="5" t="s">
        <v>126</v>
      </c>
      <c r="I29" s="105">
        <v>0</v>
      </c>
    </row>
    <row r="30" spans="2:9" x14ac:dyDescent="0.3">
      <c r="B30" s="121" t="s">
        <v>127</v>
      </c>
      <c r="C30" s="4" t="s">
        <v>14</v>
      </c>
      <c r="D30" s="5">
        <v>240807</v>
      </c>
      <c r="E30" s="5" t="s">
        <v>128</v>
      </c>
      <c r="F30" s="5" t="s">
        <v>119</v>
      </c>
      <c r="G30" s="5">
        <v>20</v>
      </c>
      <c r="H30" s="5" t="s">
        <v>121</v>
      </c>
      <c r="I30" s="105">
        <v>0</v>
      </c>
    </row>
    <row r="31" spans="2:9" x14ac:dyDescent="0.3">
      <c r="B31" s="121" t="s">
        <v>129</v>
      </c>
      <c r="C31" s="4" t="s">
        <v>14</v>
      </c>
      <c r="D31" s="5">
        <v>24808</v>
      </c>
      <c r="E31" s="5" t="s">
        <v>130</v>
      </c>
      <c r="F31" s="5" t="s">
        <v>124</v>
      </c>
      <c r="G31" s="5">
        <v>13</v>
      </c>
      <c r="H31" s="5" t="s">
        <v>126</v>
      </c>
      <c r="I31" s="105">
        <v>0</v>
      </c>
    </row>
    <row r="32" spans="2:9" x14ac:dyDescent="0.3">
      <c r="B32" s="120" t="s">
        <v>131</v>
      </c>
      <c r="C32" s="4" t="s">
        <v>14</v>
      </c>
      <c r="D32" s="7">
        <v>240812</v>
      </c>
      <c r="E32" s="7" t="s">
        <v>132</v>
      </c>
      <c r="F32" s="7" t="s">
        <v>133</v>
      </c>
      <c r="G32" s="7">
        <v>18</v>
      </c>
      <c r="H32" s="7" t="s">
        <v>121</v>
      </c>
      <c r="I32" s="105">
        <v>0</v>
      </c>
    </row>
    <row r="33" spans="2:9" x14ac:dyDescent="0.3">
      <c r="B33" s="121" t="s">
        <v>135</v>
      </c>
      <c r="C33" s="4" t="s">
        <v>14</v>
      </c>
      <c r="D33" s="5">
        <v>240813</v>
      </c>
      <c r="E33" s="5" t="s">
        <v>136</v>
      </c>
      <c r="F33" s="5" t="s">
        <v>137</v>
      </c>
      <c r="G33" s="5">
        <v>19</v>
      </c>
      <c r="H33" s="5" t="s">
        <v>121</v>
      </c>
      <c r="I33" s="105">
        <v>0</v>
      </c>
    </row>
    <row r="34" spans="2:9" x14ac:dyDescent="0.3">
      <c r="B34" s="120" t="s">
        <v>139</v>
      </c>
      <c r="C34" s="4" t="s">
        <v>14</v>
      </c>
      <c r="D34" s="7">
        <v>240814</v>
      </c>
      <c r="E34" s="7" t="s">
        <v>140</v>
      </c>
      <c r="F34" s="7" t="s">
        <v>141</v>
      </c>
      <c r="G34" s="7">
        <v>4</v>
      </c>
      <c r="H34" s="7" t="s">
        <v>143</v>
      </c>
      <c r="I34" s="105">
        <v>0</v>
      </c>
    </row>
    <row r="35" spans="2:9" x14ac:dyDescent="0.3">
      <c r="B35" s="121" t="s">
        <v>144</v>
      </c>
      <c r="C35" s="4" t="s">
        <v>14</v>
      </c>
      <c r="D35" s="5">
        <v>240815</v>
      </c>
      <c r="E35" s="5" t="s">
        <v>145</v>
      </c>
      <c r="F35" s="5" t="s">
        <v>146</v>
      </c>
      <c r="G35" s="5">
        <v>101</v>
      </c>
      <c r="H35" s="5" t="s">
        <v>121</v>
      </c>
      <c r="I35" s="105">
        <v>0</v>
      </c>
    </row>
    <row r="36" spans="2:9" x14ac:dyDescent="0.3">
      <c r="B36" s="120" t="s">
        <v>148</v>
      </c>
      <c r="C36" s="4" t="s">
        <v>14</v>
      </c>
      <c r="D36" s="7">
        <v>240816</v>
      </c>
      <c r="E36" s="7" t="s">
        <v>149</v>
      </c>
      <c r="F36" s="7" t="s">
        <v>150</v>
      </c>
      <c r="G36" s="7" t="s">
        <v>151</v>
      </c>
      <c r="H36" s="7" t="s">
        <v>121</v>
      </c>
      <c r="I36" s="105">
        <v>0</v>
      </c>
    </row>
    <row r="37" spans="2:9" x14ac:dyDescent="0.3">
      <c r="B37" s="121" t="s">
        <v>153</v>
      </c>
      <c r="C37" s="4" t="s">
        <v>14</v>
      </c>
      <c r="D37" s="5">
        <v>240829</v>
      </c>
      <c r="E37" s="5" t="s">
        <v>154</v>
      </c>
      <c r="F37" s="5" t="s">
        <v>155</v>
      </c>
      <c r="G37" s="5" t="s">
        <v>156</v>
      </c>
      <c r="H37" s="5" t="s">
        <v>121</v>
      </c>
      <c r="I37" s="105">
        <v>0</v>
      </c>
    </row>
    <row r="38" spans="2:9" x14ac:dyDescent="0.3">
      <c r="B38" s="121" t="s">
        <v>158</v>
      </c>
      <c r="C38" s="4" t="s">
        <v>14</v>
      </c>
      <c r="D38" s="5">
        <v>240833</v>
      </c>
      <c r="E38" s="5" t="s">
        <v>159</v>
      </c>
      <c r="F38" s="5" t="s">
        <v>160</v>
      </c>
      <c r="G38" s="5" t="s">
        <v>161</v>
      </c>
      <c r="H38" s="5" t="s">
        <v>121</v>
      </c>
      <c r="I38" s="105">
        <v>0</v>
      </c>
    </row>
    <row r="39" spans="2:9" x14ac:dyDescent="0.3">
      <c r="B39" s="121" t="s">
        <v>163</v>
      </c>
      <c r="C39" s="4" t="s">
        <v>14</v>
      </c>
      <c r="D39" s="5">
        <v>240835</v>
      </c>
      <c r="E39" s="5" t="s">
        <v>164</v>
      </c>
      <c r="F39" s="5" t="s">
        <v>165</v>
      </c>
      <c r="G39" s="5" t="s">
        <v>166</v>
      </c>
      <c r="H39" s="5" t="s">
        <v>121</v>
      </c>
      <c r="I39" s="105">
        <v>0</v>
      </c>
    </row>
    <row r="40" spans="2:9" x14ac:dyDescent="0.3">
      <c r="B40" s="120" t="s">
        <v>168</v>
      </c>
      <c r="C40" s="4" t="s">
        <v>14</v>
      </c>
      <c r="D40" s="21">
        <v>240836</v>
      </c>
      <c r="E40" s="7" t="s">
        <v>169</v>
      </c>
      <c r="F40" s="7" t="s">
        <v>170</v>
      </c>
      <c r="G40" s="7" t="s">
        <v>71</v>
      </c>
      <c r="H40" s="7" t="s">
        <v>121</v>
      </c>
      <c r="I40" s="105">
        <v>0</v>
      </c>
    </row>
    <row r="41" spans="2:9" x14ac:dyDescent="0.3">
      <c r="B41" s="120" t="s">
        <v>172</v>
      </c>
      <c r="C41" s="4" t="s">
        <v>14</v>
      </c>
      <c r="D41" s="21">
        <v>240822</v>
      </c>
      <c r="E41" s="7" t="s">
        <v>173</v>
      </c>
      <c r="F41" s="7" t="s">
        <v>174</v>
      </c>
      <c r="G41" s="7">
        <v>1</v>
      </c>
      <c r="H41" s="7" t="s">
        <v>121</v>
      </c>
      <c r="I41" s="105">
        <v>0</v>
      </c>
    </row>
    <row r="42" spans="2:9" x14ac:dyDescent="0.3">
      <c r="B42" s="120" t="s">
        <v>177</v>
      </c>
      <c r="C42" s="4" t="s">
        <v>14</v>
      </c>
      <c r="D42" s="21">
        <v>240809</v>
      </c>
      <c r="E42" s="7" t="s">
        <v>178</v>
      </c>
      <c r="F42" s="7" t="s">
        <v>179</v>
      </c>
      <c r="G42" s="7" t="s">
        <v>180</v>
      </c>
      <c r="H42" s="7" t="s">
        <v>121</v>
      </c>
      <c r="I42" s="105">
        <v>0</v>
      </c>
    </row>
    <row r="43" spans="2:9" ht="43.2" x14ac:dyDescent="0.3">
      <c r="B43" s="120" t="s">
        <v>182</v>
      </c>
      <c r="C43" s="4" t="s">
        <v>14</v>
      </c>
      <c r="D43" s="21">
        <v>290051</v>
      </c>
      <c r="E43" s="7" t="s">
        <v>183</v>
      </c>
      <c r="F43" s="7" t="s">
        <v>184</v>
      </c>
      <c r="G43" s="7" t="s">
        <v>185</v>
      </c>
      <c r="H43" s="7" t="s">
        <v>186</v>
      </c>
      <c r="I43" s="105">
        <v>0</v>
      </c>
    </row>
    <row r="44" spans="2:9" x14ac:dyDescent="0.3">
      <c r="B44" s="120" t="s">
        <v>187</v>
      </c>
      <c r="C44" s="4" t="s">
        <v>14</v>
      </c>
      <c r="D44" s="21">
        <v>220195</v>
      </c>
      <c r="E44" s="7" t="s">
        <v>188</v>
      </c>
      <c r="F44" s="7" t="s">
        <v>189</v>
      </c>
      <c r="G44" s="7">
        <v>31</v>
      </c>
      <c r="H44" s="7" t="s">
        <v>18</v>
      </c>
      <c r="I44" s="105">
        <v>0</v>
      </c>
    </row>
    <row r="45" spans="2:9" x14ac:dyDescent="0.3">
      <c r="B45" s="120" t="s">
        <v>191</v>
      </c>
      <c r="C45" s="4" t="s">
        <v>14</v>
      </c>
      <c r="D45" s="21">
        <v>230106</v>
      </c>
      <c r="E45" s="7" t="s">
        <v>192</v>
      </c>
      <c r="F45" s="7" t="s">
        <v>193</v>
      </c>
      <c r="G45" s="7">
        <v>43</v>
      </c>
      <c r="H45" s="7" t="s">
        <v>25</v>
      </c>
      <c r="I45" s="105">
        <v>0</v>
      </c>
    </row>
    <row r="46" spans="2:9" x14ac:dyDescent="0.3">
      <c r="B46" s="120" t="s">
        <v>195</v>
      </c>
      <c r="C46" s="4" t="s">
        <v>14</v>
      </c>
      <c r="D46" s="21" t="s">
        <v>196</v>
      </c>
      <c r="E46" s="7" t="s">
        <v>196</v>
      </c>
      <c r="F46" s="7" t="s">
        <v>197</v>
      </c>
      <c r="G46" s="7" t="s">
        <v>198</v>
      </c>
      <c r="H46" s="7" t="s">
        <v>25</v>
      </c>
      <c r="I46" s="105">
        <v>0</v>
      </c>
    </row>
    <row r="47" spans="2:9" x14ac:dyDescent="0.3">
      <c r="B47" s="120" t="s">
        <v>200</v>
      </c>
      <c r="C47" s="4" t="s">
        <v>14</v>
      </c>
      <c r="D47" s="21">
        <v>220176</v>
      </c>
      <c r="E47" s="7" t="s">
        <v>201</v>
      </c>
      <c r="F47" s="7" t="s">
        <v>202</v>
      </c>
      <c r="G47" s="7">
        <v>5</v>
      </c>
      <c r="H47" s="7" t="s">
        <v>204</v>
      </c>
      <c r="I47" s="105">
        <v>0</v>
      </c>
    </row>
    <row r="48" spans="2:9" x14ac:dyDescent="0.3">
      <c r="B48" s="34" t="s">
        <v>205</v>
      </c>
      <c r="C48" s="4" t="s">
        <v>14</v>
      </c>
      <c r="D48" s="21">
        <v>230069</v>
      </c>
      <c r="E48" s="21" t="s">
        <v>206</v>
      </c>
      <c r="F48" s="21" t="s">
        <v>207</v>
      </c>
      <c r="G48" s="21">
        <v>2</v>
      </c>
      <c r="H48" s="21" t="s">
        <v>204</v>
      </c>
      <c r="I48" s="105">
        <v>0</v>
      </c>
    </row>
    <row r="49" spans="2:9" x14ac:dyDescent="0.3">
      <c r="B49" s="34" t="s">
        <v>335</v>
      </c>
      <c r="C49" s="4" t="s">
        <v>14</v>
      </c>
      <c r="D49" s="21">
        <v>230069</v>
      </c>
      <c r="E49" s="21" t="s">
        <v>206</v>
      </c>
      <c r="F49" s="21" t="s">
        <v>207</v>
      </c>
      <c r="G49" s="21">
        <v>2</v>
      </c>
      <c r="H49" s="21" t="s">
        <v>211</v>
      </c>
      <c r="I49" s="105">
        <v>0</v>
      </c>
    </row>
    <row r="50" spans="2:9" x14ac:dyDescent="0.3">
      <c r="B50" s="120" t="s">
        <v>336</v>
      </c>
      <c r="C50" s="4" t="s">
        <v>14</v>
      </c>
      <c r="D50" s="7">
        <v>230068</v>
      </c>
      <c r="E50" s="7" t="s">
        <v>337</v>
      </c>
      <c r="F50" s="7" t="s">
        <v>207</v>
      </c>
      <c r="G50" s="7">
        <v>4</v>
      </c>
      <c r="H50" s="7" t="s">
        <v>214</v>
      </c>
      <c r="I50" s="105">
        <v>0</v>
      </c>
    </row>
    <row r="51" spans="2:9" ht="28.8" x14ac:dyDescent="0.3">
      <c r="B51" s="121" t="s">
        <v>215</v>
      </c>
      <c r="C51" s="4" t="s">
        <v>14</v>
      </c>
      <c r="D51" s="5">
        <v>220070</v>
      </c>
      <c r="E51" s="5" t="s">
        <v>216</v>
      </c>
      <c r="F51" s="5" t="s">
        <v>217</v>
      </c>
      <c r="G51" s="5">
        <v>16</v>
      </c>
      <c r="H51" s="5" t="s">
        <v>211</v>
      </c>
      <c r="I51" s="105">
        <v>0</v>
      </c>
    </row>
    <row r="52" spans="2:9" ht="28.8" x14ac:dyDescent="0.3">
      <c r="B52" s="34" t="s">
        <v>338</v>
      </c>
      <c r="C52" s="4" t="s">
        <v>14</v>
      </c>
      <c r="D52" s="21">
        <v>220057</v>
      </c>
      <c r="E52" s="21" t="s">
        <v>339</v>
      </c>
      <c r="F52" s="21" t="s">
        <v>75</v>
      </c>
      <c r="G52" s="21" t="s">
        <v>71</v>
      </c>
      <c r="H52" s="21" t="s">
        <v>211</v>
      </c>
      <c r="I52" s="105">
        <v>0</v>
      </c>
    </row>
    <row r="53" spans="2:9" x14ac:dyDescent="0.3">
      <c r="B53" s="34" t="s">
        <v>340</v>
      </c>
      <c r="C53" s="4" t="s">
        <v>14</v>
      </c>
      <c r="D53" s="21">
        <v>220071</v>
      </c>
      <c r="E53" s="21" t="s">
        <v>220</v>
      </c>
      <c r="F53" s="21" t="s">
        <v>75</v>
      </c>
      <c r="G53" s="21">
        <v>8</v>
      </c>
      <c r="H53" s="21" t="s">
        <v>18</v>
      </c>
      <c r="I53" s="105">
        <v>0</v>
      </c>
    </row>
    <row r="54" spans="2:9" x14ac:dyDescent="0.3">
      <c r="B54" s="34" t="s">
        <v>223</v>
      </c>
      <c r="C54" s="4" t="s">
        <v>14</v>
      </c>
      <c r="D54" s="21">
        <v>220128</v>
      </c>
      <c r="E54" s="21" t="s">
        <v>224</v>
      </c>
      <c r="F54" s="21" t="s">
        <v>225</v>
      </c>
      <c r="G54" s="21">
        <v>4</v>
      </c>
      <c r="H54" s="21" t="s">
        <v>211</v>
      </c>
      <c r="I54" s="105">
        <v>0</v>
      </c>
    </row>
    <row r="55" spans="2:9" x14ac:dyDescent="0.3">
      <c r="B55" s="36" t="s">
        <v>227</v>
      </c>
      <c r="C55" s="4" t="s">
        <v>14</v>
      </c>
      <c r="D55" s="37">
        <v>220072</v>
      </c>
      <c r="E55" s="37" t="s">
        <v>228</v>
      </c>
      <c r="F55" s="37" t="s">
        <v>229</v>
      </c>
      <c r="G55" s="37">
        <v>70</v>
      </c>
      <c r="H55" s="37" t="s">
        <v>211</v>
      </c>
      <c r="I55" s="105">
        <v>0</v>
      </c>
    </row>
    <row r="56" spans="2:9" ht="15.6" x14ac:dyDescent="0.3">
      <c r="C56" s="112"/>
      <c r="F56" s="44" t="s">
        <v>294</v>
      </c>
      <c r="G56" s="45"/>
      <c r="H56" s="45"/>
      <c r="I56" s="46">
        <f>SUM(I4:I55)</f>
        <v>0</v>
      </c>
    </row>
    <row r="59" spans="2:9" x14ac:dyDescent="0.3">
      <c r="B59" s="16"/>
    </row>
  </sheetData>
  <mergeCells count="1">
    <mergeCell ref="B2:I2"/>
  </mergeCells>
  <hyperlinks>
    <hyperlink ref="C4" location="'220065 Stadswerk'!A1" display="Ga naar tabblad" xr:uid="{51CA8707-552D-412A-B8FB-0141CB0B409C}"/>
    <hyperlink ref="C5" location="'230104 Dorpshuis de Hoeksteen'!A1" display="Ga naar tabblad" xr:uid="{149ED4A3-32F0-43D8-8B52-A094A351FB7B}"/>
    <hyperlink ref="C6" location="'230105 De Woeste Hoeve'!A1" display="Ga naar tabblad" xr:uid="{CBAB2BDA-1A8A-4B76-A451-D3B1C9295EB6}"/>
    <hyperlink ref="C7" location="'230010 Groenpost Oudorp'!A1" display="Ga naar tabblad" xr:uid="{9281D984-9B46-40AD-A83E-F953B57FFFB2}"/>
    <hyperlink ref="C8" location="'230037 Egelantier'!A1" display="Ga naar tabblad" xr:uid="{76DEFBCE-7D11-4BCC-9F82-D69BFBE438B1}"/>
    <hyperlink ref="C9" location="'230038 Kinderdagverblijf'!A1" display="Ga naar tabblad" xr:uid="{95003856-0820-4E11-89E1-87F19FFD680F}"/>
    <hyperlink ref="C10" location="'230039 KDV Muiderkring'!A1" display="Ga naar tabblad" xr:uid="{AE77C353-0A4E-451D-91C2-2C26935CC37A}"/>
    <hyperlink ref="C11" location="'230048 Buurthuis'!A1" display="Ga naar tabblad" xr:uid="{992D6402-4E32-4399-8442-9DF05892C539}"/>
    <hyperlink ref="C12" location="'230092 Werkplaats'!A1" display="Ga naar tabblad" xr:uid="{2EDCBA8B-BE87-441B-AE78-BD900F36DC81}"/>
    <hyperlink ref="C13" location="'230095 Trefpunt Markenbinnen'!A1" display="Ga naar tabblad" xr:uid="{75C1415C-430B-4CEE-A434-60971DB31A66}"/>
    <hyperlink ref="C14" location="'230107 De Ruijterstok'!A1" display="Ga naar tabblad" xr:uid="{C801C05E-3BE0-4C9C-9297-3F65A4F6C64E}"/>
    <hyperlink ref="C15" location="'220047 Werkplaats '!A1" display="Ga naar tabblad" xr:uid="{27095D76-DE51-4EA8-96EA-59D768AE6E44}"/>
    <hyperlink ref="C16" location="'220046 Peuterspeelzaal West'!A1" display="Ga naar tabblad" xr:uid="{E8DD4526-241E-4DD3-BC68-C3E1031083EC}"/>
    <hyperlink ref="C17" location="'220049 Idee-Atelier'!A1" display="Ga naar tabblad" xr:uid="{6D6CF253-250F-4FFE-A42B-A8C22FF9782C}"/>
    <hyperlink ref="C18" location="'220051 Passantendouche Haven'!A1" display="Ga naar tabblad" xr:uid="{BD9852D0-3A14-4917-A864-8DCF95955BDE}"/>
    <hyperlink ref="C19" location="'L060050 Klein Alkmaar, KDV'!A1" display="Ga naar tabblad" xr:uid="{0CE5D1A9-38BE-4E29-80A3-F2D8B24B19CB}"/>
    <hyperlink ref="C20" location="'220123 Bedrijfspand'!A1" display="Ga naar tabblad" xr:uid="{AF5E14AF-D153-48C9-B343-50A6D1A712F1}"/>
    <hyperlink ref="C21" location="'230066 Voormalige Brandweer'!A1" display="Ga naar tabblad" xr:uid="{AC5FF8BA-21A8-4FCE-A5AB-B2C863E1C698}"/>
    <hyperlink ref="C22" location="'220014 Gezondheidscentrum'!A1" display="Ga naar tabblad" xr:uid="{908A12CA-E63F-4833-8609-D7265DBB165B}"/>
    <hyperlink ref="C23" location="'220114 Brandweer Koedijk'!A1" display="Ga naar tabblad" xr:uid="{46954A41-1178-4B9B-8B25-1982B60456DC}"/>
    <hyperlink ref="C24" location="'220156 Brandweer de Rijp'!A1" display="Ga naar tabblad" xr:uid="{768EF887-D3C6-4772-BAFA-AE014F3DC555}"/>
    <hyperlink ref="C25" location="'220157 Brandweer Stompetoren'!A1" display="Ga naar tabblad" xr:uid="{B1DFFCE1-012E-49EE-8CD0-F95EBF366C31}"/>
    <hyperlink ref="C26" location="'220127 Passantendouche Haven '!A1" display="Ga naar tabblad" xr:uid="{1C81C195-E55E-46DC-8AEA-F896F100624A}"/>
    <hyperlink ref="C27" location="'240801 Sportschool No Limit'!A1" display="Ga naar tabblad" xr:uid="{16F2B677-C023-4D4B-BD57-6025A3ED9BC5}"/>
    <hyperlink ref="C28" location="'240805 Gymlokaal '!A1" display="Ga naar tabblad" xr:uid="{D8F8E690-77B6-43F7-B09D-C9773410CC2D}"/>
    <hyperlink ref="C29" location="'240806 Gymlokaal'!A1" display="Ga naar tabblad" xr:uid="{FBDC2812-F0B1-4B39-ABBB-46CAFF156B79}"/>
    <hyperlink ref="C30" location="'240807 Gymlokaal '!A1" display="Ga naar tabblad" xr:uid="{619C18F0-2CB3-4458-96C8-6E8A2DBD0F01}"/>
    <hyperlink ref="C31" location="'24808 Gymlokaal'!A1" display="Ga naar tabblad" xr:uid="{E65FE6E2-AD37-4B3F-973B-007F9CB88A5E}"/>
    <hyperlink ref="C32" location="'240812 Gymlokaal'!A1" display="Ga naar tabblad" xr:uid="{163CB907-7DE5-4242-AF81-D4C9BF2966F3}"/>
    <hyperlink ref="C33" location="'240813 Gymlokaal '!A1" display="Ga naar tabblad" xr:uid="{6DC49402-9CC0-4460-8E8C-D31B8CB7488F}"/>
    <hyperlink ref="C34" location="'240814 Gymlokaal '!A1" display="Ga naar tabblad" xr:uid="{5D789D8D-30B8-4A3E-8A5B-35C885764615}"/>
    <hyperlink ref="C35" location="'240815 Gymlokaal '!A1" display="Ga naar tabblad" xr:uid="{405F0FD1-AA04-4B69-9D32-A33F78DE4D9A}"/>
    <hyperlink ref="C36" location="'240816 Gymlokaal '!A1" display="Ga naar tabblad" xr:uid="{38B9EB2A-40ED-4AAF-8FB3-6046BCD957CD}"/>
    <hyperlink ref="C37" location="'240829 Gymlokaal'!A1" display="Ga naar tabblad" xr:uid="{82694A3C-8479-45AA-83A8-57D7CA766DC0}"/>
    <hyperlink ref="C38" location="'240833 Gymlokaal '!A1" display="Ga naar tabblad" xr:uid="{EF9D2308-5939-430E-9B89-7626A1831805}"/>
    <hyperlink ref="C39" location="'240835 Gymlokaal  '!A1" display="Ga naar tabblad" xr:uid="{C03F0336-5625-47CB-B612-7F55CE3FA93A}"/>
    <hyperlink ref="C40" location="'240836 Gymlokaal  '!A1" display="Ga naar tabblad" xr:uid="{63ED1226-184A-48A2-88AA-E5D85C853C7B}"/>
    <hyperlink ref="C48" location="'240822 Gymlokaal'!A1" display="Ga naar tabblad" xr:uid="{8C365AE3-4C24-48A4-BFCA-8599860BA2F7}"/>
    <hyperlink ref="C49" location="'220073 Parkeergarage De Vest'!A1" display="Ga naar tabblad" xr:uid="{5085E660-A814-441E-AD46-6F8D22562A7B}"/>
    <hyperlink ref="C50" location="'220074 Fietsenstalling De Overd'!A1" display="Ga naar tabblad" xr:uid="{5AC87D7B-871B-46B2-B362-734BFBFFCA6A}"/>
    <hyperlink ref="C51" location="'220070 Parkeergarage Karperton '!A1" display="Ga naar tabblad" xr:uid="{6AC162CF-1268-4DD7-BAAC-DF5E5B24F96A}"/>
    <hyperlink ref="C52" location="'220071 Parkeergarage Kanaalschi'!A1" display="Ga naar tabblad" xr:uid="{658DD1CC-C650-4A3D-AF67-CA9B7B6802D5}"/>
    <hyperlink ref="C53" location="'220050 Servicekantoor P1'!A1" display="Ga naar tabblad" xr:uid="{D743D962-AACA-4848-8C8B-95418A9CFE10}"/>
    <hyperlink ref="C54" location="'220128 Schelphoekgarage'!A1" display="Ga naar tabblad" xr:uid="{E82A4AEA-86E5-45F5-BDF6-173949B3BC56}"/>
    <hyperlink ref="C55" location="'220072 Singelgarage'!A1" display="Ga naar tabblad" xr:uid="{362D3CC0-09A9-4F31-9CA8-1BEEB6B22D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92189-CD39-4021-BBDA-110F2509B2C2}">
  <sheetPr>
    <tabColor theme="6" tint="0.59999389629810485"/>
  </sheetPr>
  <dimension ref="A1:P6"/>
  <sheetViews>
    <sheetView showGridLines="0" zoomScale="85" zoomScaleNormal="85" workbookViewId="0">
      <selection activeCell="M1" sqref="M1"/>
    </sheetView>
  </sheetViews>
  <sheetFormatPr defaultColWidth="28" defaultRowHeight="14.4" x14ac:dyDescent="0.3"/>
  <cols>
    <col min="1" max="2" width="18" style="131" customWidth="1"/>
    <col min="3" max="3" width="17" style="131" customWidth="1"/>
    <col min="4" max="4" width="10" style="131" customWidth="1"/>
    <col min="5" max="5" width="20" style="131" customWidth="1"/>
    <col min="6" max="6" width="12" style="131" customWidth="1"/>
    <col min="7" max="7" width="23.88671875" style="131" customWidth="1"/>
    <col min="8" max="9" width="10" style="131" customWidth="1"/>
    <col min="10" max="10" width="13" style="131" customWidth="1"/>
    <col min="11" max="11" width="11" style="131" customWidth="1"/>
    <col min="12" max="12" width="46" customWidth="1"/>
    <col min="13" max="13" width="17" customWidth="1"/>
    <col min="14" max="14" width="11" customWidth="1"/>
    <col min="15" max="15" width="18.44140625" bestFit="1" customWidth="1"/>
    <col min="17" max="16384" width="28" style="131"/>
  </cols>
  <sheetData>
    <row r="1" spans="1:16" ht="99" customHeight="1"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27" customHeight="1" x14ac:dyDescent="0.3">
      <c r="A2" s="6">
        <v>220072</v>
      </c>
      <c r="B2" s="6" t="s">
        <v>228</v>
      </c>
      <c r="C2" s="199" t="s">
        <v>354</v>
      </c>
      <c r="D2" s="200"/>
      <c r="E2" s="5" t="s">
        <v>355</v>
      </c>
      <c r="F2" s="5" t="s">
        <v>175</v>
      </c>
      <c r="G2" s="5" t="s">
        <v>356</v>
      </c>
      <c r="H2" s="5" t="s">
        <v>357</v>
      </c>
      <c r="I2" s="5" t="s">
        <v>358</v>
      </c>
      <c r="J2" s="5">
        <v>2021</v>
      </c>
      <c r="K2" s="5">
        <v>1</v>
      </c>
      <c r="L2" s="5"/>
      <c r="M2" s="108"/>
      <c r="N2" s="148">
        <f>SUM(M2)*K2</f>
        <v>0</v>
      </c>
      <c r="O2" s="108"/>
      <c r="P2" s="20">
        <f>SUM(N2:O6)</f>
        <v>0</v>
      </c>
    </row>
    <row r="3" spans="1:16" ht="15" customHeight="1" x14ac:dyDescent="0.3">
      <c r="A3" s="6">
        <v>220072</v>
      </c>
      <c r="B3" s="6" t="s">
        <v>228</v>
      </c>
      <c r="C3" s="199" t="s">
        <v>354</v>
      </c>
      <c r="D3" s="200"/>
      <c r="E3" s="5" t="s">
        <v>355</v>
      </c>
      <c r="F3" s="5" t="s">
        <v>175</v>
      </c>
      <c r="G3" s="5" t="s">
        <v>359</v>
      </c>
      <c r="H3" s="5" t="s">
        <v>360</v>
      </c>
      <c r="I3" s="5" t="s">
        <v>361</v>
      </c>
      <c r="J3" s="5">
        <v>2021</v>
      </c>
      <c r="K3" s="5">
        <v>1</v>
      </c>
      <c r="L3" s="5"/>
      <c r="M3" s="108"/>
      <c r="N3" s="149">
        <f t="shared" ref="N3:N4" si="0">SUM(M3)*K3</f>
        <v>0</v>
      </c>
      <c r="O3" s="108"/>
      <c r="P3" s="7"/>
    </row>
    <row r="4" spans="1:16" ht="15" customHeight="1" x14ac:dyDescent="0.3">
      <c r="A4" s="6">
        <v>220072</v>
      </c>
      <c r="B4" s="6" t="s">
        <v>228</v>
      </c>
      <c r="C4" s="199" t="s">
        <v>354</v>
      </c>
      <c r="D4" s="200"/>
      <c r="E4" s="5" t="s">
        <v>355</v>
      </c>
      <c r="F4" s="5" t="s">
        <v>175</v>
      </c>
      <c r="G4" s="5" t="s">
        <v>359</v>
      </c>
      <c r="H4" s="5" t="s">
        <v>360</v>
      </c>
      <c r="I4" s="5" t="s">
        <v>361</v>
      </c>
      <c r="J4" s="5">
        <v>2021</v>
      </c>
      <c r="K4" s="5">
        <v>1</v>
      </c>
      <c r="L4" s="5"/>
      <c r="M4" s="108"/>
      <c r="N4" s="148">
        <f t="shared" si="0"/>
        <v>0</v>
      </c>
      <c r="O4" s="108"/>
    </row>
    <row r="5" spans="1:16" ht="15" customHeight="1" x14ac:dyDescent="0.3">
      <c r="A5" s="6">
        <v>220072</v>
      </c>
      <c r="B5" s="6" t="s">
        <v>228</v>
      </c>
      <c r="C5" s="199" t="s">
        <v>354</v>
      </c>
      <c r="D5" s="200"/>
      <c r="E5" s="5" t="s">
        <v>355</v>
      </c>
      <c r="F5" s="5" t="s">
        <v>175</v>
      </c>
      <c r="G5" s="5" t="s">
        <v>359</v>
      </c>
      <c r="H5" s="5" t="s">
        <v>360</v>
      </c>
      <c r="I5" s="5" t="s">
        <v>362</v>
      </c>
      <c r="J5" s="5">
        <v>2021</v>
      </c>
      <c r="K5" s="5">
        <v>1</v>
      </c>
      <c r="L5" s="5"/>
      <c r="M5" s="108"/>
      <c r="N5" s="149">
        <f t="shared" ref="N5:N6" si="1">SUM(M5)*K5</f>
        <v>0</v>
      </c>
      <c r="O5" s="108"/>
    </row>
    <row r="6" spans="1:16" x14ac:dyDescent="0.3">
      <c r="A6" s="6">
        <v>220072</v>
      </c>
      <c r="B6" s="6" t="s">
        <v>228</v>
      </c>
      <c r="C6" s="199" t="s">
        <v>354</v>
      </c>
      <c r="D6" s="200"/>
      <c r="E6" s="5" t="s">
        <v>355</v>
      </c>
      <c r="F6" s="5" t="s">
        <v>175</v>
      </c>
      <c r="G6" s="5" t="s">
        <v>359</v>
      </c>
      <c r="H6" s="5" t="s">
        <v>360</v>
      </c>
      <c r="I6" s="5" t="s">
        <v>363</v>
      </c>
      <c r="J6" s="5">
        <v>2021</v>
      </c>
      <c r="K6" s="5">
        <v>1</v>
      </c>
      <c r="L6" s="5"/>
      <c r="M6" s="108"/>
      <c r="N6" s="148">
        <f t="shared" si="1"/>
        <v>0</v>
      </c>
      <c r="O6" s="108"/>
    </row>
  </sheetData>
  <mergeCells count="6">
    <mergeCell ref="C6:D6"/>
    <mergeCell ref="C1:D1"/>
    <mergeCell ref="C2:D2"/>
    <mergeCell ref="C3:D3"/>
    <mergeCell ref="C4:D4"/>
    <mergeCell ref="C5:D5"/>
  </mergeCells>
  <conditionalFormatting sqref="O2:O6">
    <cfRule type="cellIs" dxfId="47" priority="1" operator="equal">
      <formula>6</formula>
    </cfRule>
    <cfRule type="cellIs" dxfId="46" priority="2" operator="equal">
      <formula>5</formula>
    </cfRule>
    <cfRule type="cellIs" dxfId="45" priority="3" operator="equal">
      <formula>4</formula>
    </cfRule>
    <cfRule type="cellIs" dxfId="44" priority="4" operator="equal">
      <formula>3</formula>
    </cfRule>
    <cfRule type="cellIs" dxfId="43" priority="5" operator="equal">
      <formula>2</formula>
    </cfRule>
    <cfRule type="cellIs" dxfId="42"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A4700-3CCF-4057-94D1-E38D66C56EC7}">
  <sheetPr>
    <tabColor theme="6" tint="0.59999389629810485"/>
  </sheetPr>
  <dimension ref="A1:P2"/>
  <sheetViews>
    <sheetView showGridLines="0" zoomScale="85" zoomScaleNormal="85" workbookViewId="0">
      <selection sqref="A1:XFD1"/>
    </sheetView>
  </sheetViews>
  <sheetFormatPr defaultColWidth="28" defaultRowHeight="14.4" x14ac:dyDescent="0.3"/>
  <cols>
    <col min="1" max="2" width="18" style="131" customWidth="1"/>
    <col min="3" max="3" width="17" style="131" customWidth="1"/>
    <col min="4" max="4" width="10" style="131" customWidth="1"/>
    <col min="5" max="5" width="20" style="131" customWidth="1"/>
    <col min="6" max="6" width="12" style="131" customWidth="1"/>
    <col min="7" max="7" width="23.88671875" style="131" customWidth="1"/>
    <col min="8" max="9" width="10" style="131" customWidth="1"/>
    <col min="10" max="10" width="13" style="131" customWidth="1"/>
    <col min="11" max="11" width="11" style="131" customWidth="1"/>
    <col min="12" max="12" width="46" customWidth="1"/>
    <col min="13" max="13" width="17" customWidth="1"/>
    <col min="14" max="14" width="11" customWidth="1"/>
    <col min="15" max="15" width="18.44140625" bestFit="1" customWidth="1"/>
    <col min="17" max="16384" width="28" style="131"/>
  </cols>
  <sheetData>
    <row r="1" spans="1:16" ht="102.75" customHeight="1" x14ac:dyDescent="0.3">
      <c r="A1" s="3" t="s">
        <v>341</v>
      </c>
      <c r="B1" s="3" t="s">
        <v>3</v>
      </c>
      <c r="C1" s="201" t="s">
        <v>342</v>
      </c>
      <c r="D1" s="202"/>
      <c r="E1" s="3" t="s">
        <v>343</v>
      </c>
      <c r="F1" s="3" t="s">
        <v>344</v>
      </c>
      <c r="G1" s="3" t="s">
        <v>345</v>
      </c>
      <c r="H1" s="3" t="s">
        <v>346</v>
      </c>
      <c r="I1" s="3" t="s">
        <v>347</v>
      </c>
      <c r="J1" s="3" t="s">
        <v>348</v>
      </c>
      <c r="K1" s="3" t="s">
        <v>349</v>
      </c>
      <c r="L1" s="3" t="s">
        <v>350</v>
      </c>
      <c r="M1" s="3" t="s">
        <v>739</v>
      </c>
      <c r="N1" s="3" t="s">
        <v>351</v>
      </c>
      <c r="O1" s="3" t="s">
        <v>352</v>
      </c>
      <c r="P1" s="3" t="s">
        <v>353</v>
      </c>
    </row>
    <row r="2" spans="1:16" ht="27" customHeight="1" x14ac:dyDescent="0.3">
      <c r="A2" s="6" t="s">
        <v>364</v>
      </c>
      <c r="B2" s="6" t="s">
        <v>220</v>
      </c>
      <c r="C2" s="5" t="s">
        <v>365</v>
      </c>
      <c r="D2" s="5"/>
      <c r="E2" s="5" t="s">
        <v>366</v>
      </c>
      <c r="F2" s="5" t="s">
        <v>175</v>
      </c>
      <c r="G2" s="5" t="s">
        <v>356</v>
      </c>
      <c r="H2" s="5" t="s">
        <v>367</v>
      </c>
      <c r="I2" s="5" t="s">
        <v>368</v>
      </c>
      <c r="J2" s="5">
        <v>2013</v>
      </c>
      <c r="K2" s="5">
        <v>1</v>
      </c>
      <c r="L2" s="5"/>
      <c r="M2" s="108"/>
      <c r="N2" s="148">
        <f>SUM(M2)*K2</f>
        <v>0</v>
      </c>
      <c r="O2" s="108"/>
      <c r="P2" s="20">
        <f>SUM(N2:O2)</f>
        <v>0</v>
      </c>
    </row>
  </sheetData>
  <mergeCells count="1">
    <mergeCell ref="C1:D1"/>
  </mergeCells>
  <conditionalFormatting sqref="O2">
    <cfRule type="cellIs" dxfId="41" priority="1" operator="equal">
      <formula>6</formula>
    </cfRule>
    <cfRule type="cellIs" dxfId="40" priority="2" operator="equal">
      <formula>5</formula>
    </cfRule>
    <cfRule type="cellIs" dxfId="39" priority="3" operator="equal">
      <formula>4</formula>
    </cfRule>
    <cfRule type="cellIs" dxfId="38" priority="4" operator="equal">
      <formula>3</formula>
    </cfRule>
    <cfRule type="cellIs" dxfId="37" priority="5" operator="equal">
      <formula>2</formula>
    </cfRule>
    <cfRule type="cellIs" dxfId="36"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92d87e-9ea4-45fb-9e6d-5a6e995f7cda" xsi:nil="true"/>
    <lcf76f155ced4ddcb4097134ff3c332f xmlns="a344fbef-146f-4c5f-93ac-d33e60168f3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52B86B77719499C65B3E1041982C9" ma:contentTypeVersion="14" ma:contentTypeDescription="Een nieuw document maken." ma:contentTypeScope="" ma:versionID="38a90da958e920ad7ca5dae5360af2af">
  <xsd:schema xmlns:xsd="http://www.w3.org/2001/XMLSchema" xmlns:xs="http://www.w3.org/2001/XMLSchema" xmlns:p="http://schemas.microsoft.com/office/2006/metadata/properties" xmlns:ns2="a344fbef-146f-4c5f-93ac-d33e60168f3c" xmlns:ns3="5892d87e-9ea4-45fb-9e6d-5a6e995f7cda" targetNamespace="http://schemas.microsoft.com/office/2006/metadata/properties" ma:root="true" ma:fieldsID="1ec539c4e4130f406971ac346e743722" ns2:_="" ns3:_="">
    <xsd:import namespace="a344fbef-146f-4c5f-93ac-d33e60168f3c"/>
    <xsd:import namespace="5892d87e-9ea4-45fb-9e6d-5a6e995f7c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4fbef-146f-4c5f-93ac-d33e60168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0c8b453-937f-44bb-a0c2-ee93227320a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92d87e-9ea4-45fb-9e6d-5a6e995f7c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158f11-7ae5-46ca-bc63-2638cb187f4c}" ma:internalName="TaxCatchAll" ma:showField="CatchAllData" ma:web="5892d87e-9ea4-45fb-9e6d-5a6e995f7c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E624F-4FC7-445B-8DB6-A86344B33F07}">
  <ds:schemaRefs>
    <ds:schemaRef ds:uri="http://schemas.microsoft.com/office/2006/metadata/properties"/>
    <ds:schemaRef ds:uri="http://schemas.microsoft.com/office/infopath/2007/PartnerControls"/>
    <ds:schemaRef ds:uri="5892d87e-9ea4-45fb-9e6d-5a6e995f7cda"/>
    <ds:schemaRef ds:uri="a344fbef-146f-4c5f-93ac-d33e60168f3c"/>
  </ds:schemaRefs>
</ds:datastoreItem>
</file>

<file path=customXml/itemProps2.xml><?xml version="1.0" encoding="utf-8"?>
<ds:datastoreItem xmlns:ds="http://schemas.openxmlformats.org/officeDocument/2006/customXml" ds:itemID="{3D44D1F5-99FC-4DB4-A068-F733BE247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4fbef-146f-4c5f-93ac-d33e60168f3c"/>
    <ds:schemaRef ds:uri="5892d87e-9ea4-45fb-9e6d-5a6e995f7c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FA1225-78EF-4001-9AE5-77F0A9A5DE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59</vt:i4>
      </vt:variant>
    </vt:vector>
  </HeadingPairs>
  <TitlesOfParts>
    <vt:vector size="59" baseType="lpstr">
      <vt:lpstr>Locaties Perceel D</vt:lpstr>
      <vt:lpstr>Invulinstructie</vt:lpstr>
      <vt:lpstr>Prijsformulier totaal</vt:lpstr>
      <vt:lpstr>Contractprijzen Preventief</vt:lpstr>
      <vt:lpstr>Contractprijzen Correctief</vt:lpstr>
      <vt:lpstr>Contractprijzen Projecten</vt:lpstr>
      <vt:lpstr>Nulmeting</vt:lpstr>
      <vt:lpstr>220072 Singelgarage</vt:lpstr>
      <vt:lpstr>220071 Parkeergarage Kanaalschi</vt:lpstr>
      <vt:lpstr>220128 Schelphoekgarage</vt:lpstr>
      <vt:lpstr>220050 Servicekantoor P1</vt:lpstr>
      <vt:lpstr>220070 Parkeergarage Karperton </vt:lpstr>
      <vt:lpstr>220074 Fietsenstalling De Overd</vt:lpstr>
      <vt:lpstr>220073 Parkeergarage De Vest</vt:lpstr>
      <vt:lpstr>220065 Stadswerk</vt:lpstr>
      <vt:lpstr>230104 Dorpshuis de Hoeksteen</vt:lpstr>
      <vt:lpstr>230105 De Woeste Hoeve</vt:lpstr>
      <vt:lpstr>230010 Groenpost Oudorp</vt:lpstr>
      <vt:lpstr>230037 Egelantier</vt:lpstr>
      <vt:lpstr>230038 Kinderdagverblijf</vt:lpstr>
      <vt:lpstr>230039 KDV Muiderkring</vt:lpstr>
      <vt:lpstr>230048 Buurthuis</vt:lpstr>
      <vt:lpstr>230092 Werkplaats</vt:lpstr>
      <vt:lpstr>230095 Trefpunt Markenbinnen</vt:lpstr>
      <vt:lpstr>230107 De Ruijterstok</vt:lpstr>
      <vt:lpstr>220047 Werkplaats </vt:lpstr>
      <vt:lpstr>220046 Peuterspeelzaal West</vt:lpstr>
      <vt:lpstr>220049 Idee-Atelier</vt:lpstr>
      <vt:lpstr>220051 Passantendouche Haven</vt:lpstr>
      <vt:lpstr>L060050 Klein Alkmaar, KDV</vt:lpstr>
      <vt:lpstr>220123 Bedrijfspand</vt:lpstr>
      <vt:lpstr>230066 Voormalige Brandweer</vt:lpstr>
      <vt:lpstr>220014 Gezondheidscentrum</vt:lpstr>
      <vt:lpstr>220114 Brandweer Koedijk</vt:lpstr>
      <vt:lpstr>220156 Brandweer de Rijp</vt:lpstr>
      <vt:lpstr>220157 Brandweer Stompetoren</vt:lpstr>
      <vt:lpstr>220127 Passantendouche Haven </vt:lpstr>
      <vt:lpstr>240801 Sportschool No Limit</vt:lpstr>
      <vt:lpstr>240805 Gymlokaal </vt:lpstr>
      <vt:lpstr>240806 Gymlokaal</vt:lpstr>
      <vt:lpstr>240807 Gymlokaal </vt:lpstr>
      <vt:lpstr>24808 Gymlokaal</vt:lpstr>
      <vt:lpstr>240812 Gymlokaal</vt:lpstr>
      <vt:lpstr>240813 Gymlokaal </vt:lpstr>
      <vt:lpstr>240814 Gymlokaal </vt:lpstr>
      <vt:lpstr>240815 Gymlokaal </vt:lpstr>
      <vt:lpstr>240816 Gymlokaal </vt:lpstr>
      <vt:lpstr>240829 Gymlokaal</vt:lpstr>
      <vt:lpstr>240833 Gymlokaal </vt:lpstr>
      <vt:lpstr>240835 Gymlokaal  </vt:lpstr>
      <vt:lpstr>240836 Gymlokaal  </vt:lpstr>
      <vt:lpstr>240822 Gymlokaal</vt:lpstr>
      <vt:lpstr>240809 Gymlokaal</vt:lpstr>
      <vt:lpstr>290051 Gymlokaal</vt:lpstr>
      <vt:lpstr>220195 Wijkboerderij</vt:lpstr>
      <vt:lpstr>230106 Dorpshuis t Wavertje</vt:lpstr>
      <vt:lpstr>buurthuis t Honk De Hoeksteen</vt:lpstr>
      <vt:lpstr>220176 Poppodium Victorie</vt:lpstr>
      <vt:lpstr>230069 Theater de Vest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Steven Oosterling</cp:lastModifiedBy>
  <cp:revision/>
  <dcterms:created xsi:type="dcterms:W3CDTF">2026-01-06T13:40:35Z</dcterms:created>
  <dcterms:modified xsi:type="dcterms:W3CDTF">2026-02-09T13:54:20Z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0x010100FA752B86B77719499C65B3E1041982C9</vt:lpwstr>
  </property>
  <property fmtid="{D5CDD505-2E9C-101B-9397-08002B2CF9AE}" pid="3" name="MediaServiceImageTags">
    <vt:lpwstr/>
  </property>
</Properties>
</file>