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lkmaar-my.sharepoint.com/personal/soosterling_alkmaar_nl/Documents/Bureaublad/prijzenblad/"/>
    </mc:Choice>
  </mc:AlternateContent>
  <xr:revisionPtr revIDLastSave="2" documentId="13_ncr:1_{B48A3427-813A-4BDF-8C8B-BFF3A69C5A79}" xr6:coauthVersionLast="47" xr6:coauthVersionMax="47" xr10:uidLastSave="{3A8C2E7A-7E4D-427A-8DF4-185925D14DD9}"/>
  <bookViews>
    <workbookView xWindow="-108" yWindow="-108" windowWidth="23256" windowHeight="12456" activeTab="2" xr2:uid="{00000000-000D-0000-FFFF-FFFF00000000}"/>
  </bookViews>
  <sheets>
    <sheet name="Locaties Perceel C" sheetId="1" r:id="rId1"/>
    <sheet name="Invulinstructie" sheetId="123" r:id="rId2"/>
    <sheet name="Prijsformulier totaal" sheetId="122" r:id="rId3"/>
    <sheet name="Contractprijzen Preventief" sheetId="112" r:id="rId4"/>
    <sheet name="Contractprijzen Correctief" sheetId="118" r:id="rId5"/>
    <sheet name="Contractprijzen Projecten" sheetId="119" r:id="rId6"/>
    <sheet name="Nulmeting" sheetId="120" r:id="rId7"/>
    <sheet name="270018 Waaggebouw " sheetId="124" r:id="rId8"/>
    <sheet name="230002 Robonsbospoldermolen" sheetId="125" r:id="rId9"/>
    <sheet name="230008 Muzieknis" sheetId="126" r:id="rId10"/>
    <sheet name="270011 Buurthuis 't Wavertje" sheetId="127" r:id="rId11"/>
    <sheet name="270013 Accijnstoren" sheetId="128" r:id="rId12"/>
    <sheet name="230029 Grafisch Atelier" sheetId="129" r:id="rId13"/>
    <sheet name="220048 Opslag kaasmarkt" sheetId="130" r:id="rId14"/>
    <sheet name="210035 Woning  " sheetId="131" r:id="rId15"/>
    <sheet name="210036 Woning" sheetId="132" r:id="rId16"/>
    <sheet name="210037 Woning " sheetId="133" r:id="rId17"/>
    <sheet name="210039 Woning " sheetId="134" r:id="rId18"/>
    <sheet name="210051 Woning " sheetId="135" r:id="rId19"/>
    <sheet name="210065 Woning " sheetId="136" r:id="rId20"/>
    <sheet name="210081 Woning " sheetId="137" r:id="rId21"/>
    <sheet name="210122 Woning " sheetId="138" r:id="rId22"/>
    <sheet name="210124 Woning  " sheetId="139" r:id="rId23"/>
    <sheet name="220005 Woning" sheetId="140" r:id="rId24"/>
    <sheet name="220025  Bedrijfsruimte,woning" sheetId="141" r:id="rId25"/>
    <sheet name="210013 Woning " sheetId="142" r:id="rId26"/>
    <sheet name="230087 Raadhuis Graft" sheetId="143" r:id="rId27"/>
    <sheet name="220145 Museum 't Houten Huis" sheetId="144" r:id="rId28"/>
    <sheet name="220143 Raadhuis de Rijp" sheetId="145" r:id="rId29"/>
    <sheet name="220148 Raadhuis Grootschermer" sheetId="146" r:id="rId30"/>
    <sheet name="220064 Stadsboerderij de Hout" sheetId="147" r:id="rId31"/>
    <sheet name="220053 Begraafplaats" sheetId="148" r:id="rId32"/>
    <sheet name="230005 Molen van Piet" sheetId="149" r:id="rId33"/>
    <sheet name="210012 Woning" sheetId="150" r:id="rId34"/>
    <sheet name="210013 Woning  " sheetId="151" r:id="rId35"/>
    <sheet name="210018 Woning" sheetId="152" r:id="rId36"/>
  </sheets>
  <definedNames>
    <definedName name="_xlnm._FilterDatabase" localSheetId="4" hidden="1">'Contractprijzen Correctief'!$B$3:$J$15</definedName>
    <definedName name="_xlnm._FilterDatabase" localSheetId="3" hidden="1">'Contractprijzen Preventief'!$B$3:$J$32</definedName>
    <definedName name="_xlnm._FilterDatabase" localSheetId="5" hidden="1">'Contractprijzen Projecten'!$B$3:$J$15</definedName>
    <definedName name="_xlnm._FilterDatabase" localSheetId="1" hidden="1">Invulinstructie!#REF!</definedName>
    <definedName name="_xlnm._FilterDatabase" localSheetId="0" hidden="1">'Locaties Perceel C'!$A$1:$M$15</definedName>
    <definedName name="_xlnm._FilterDatabase" localSheetId="6" hidden="1">Nulmeting!$B$3:$J$32</definedName>
    <definedName name="_xlnm._FilterDatabase" localSheetId="2" hidden="1">'Prijsformulier totaal'!$B$8:$H$28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22" l="1"/>
  <c r="H26" i="122"/>
  <c r="H24" i="122"/>
  <c r="I32" i="112"/>
  <c r="I31" i="112"/>
  <c r="I30" i="112"/>
  <c r="I29" i="112"/>
  <c r="I28" i="112"/>
  <c r="I27" i="112"/>
  <c r="I26" i="112"/>
  <c r="I25" i="112"/>
  <c r="I24" i="112"/>
  <c r="I23" i="112"/>
  <c r="I22" i="112"/>
  <c r="I21" i="112"/>
  <c r="I20" i="112"/>
  <c r="I19" i="112"/>
  <c r="I18" i="112"/>
  <c r="I17" i="112"/>
  <c r="I16" i="112"/>
  <c r="I15" i="112"/>
  <c r="I14" i="112"/>
  <c r="I13" i="112"/>
  <c r="I12" i="112"/>
  <c r="I11" i="112"/>
  <c r="I10" i="112"/>
  <c r="I9" i="112"/>
  <c r="I8" i="112"/>
  <c r="I7" i="112"/>
  <c r="I6" i="112"/>
  <c r="I5" i="112"/>
  <c r="I4" i="112"/>
  <c r="N2" i="152"/>
  <c r="P2" i="152"/>
  <c r="N2" i="151"/>
  <c r="P2" i="151"/>
  <c r="N2" i="150"/>
  <c r="P2" i="150"/>
  <c r="N2" i="149"/>
  <c r="P2" i="149"/>
  <c r="N3" i="148"/>
  <c r="N2" i="148"/>
  <c r="P2" i="148"/>
  <c r="N2" i="147"/>
  <c r="P2" i="147"/>
  <c r="N2" i="146"/>
  <c r="P2" i="146"/>
  <c r="N3" i="145"/>
  <c r="N2" i="145"/>
  <c r="P2" i="145"/>
  <c r="P2" i="144"/>
  <c r="N3" i="144"/>
  <c r="N2" i="144"/>
  <c r="N2" i="143"/>
  <c r="P2" i="143"/>
  <c r="N2" i="142"/>
  <c r="P2" i="142"/>
  <c r="P2" i="141"/>
  <c r="N3" i="141"/>
  <c r="N2" i="141"/>
  <c r="N2" i="140"/>
  <c r="P2" i="140"/>
  <c r="N2" i="139"/>
  <c r="P2" i="139"/>
  <c r="N2" i="138"/>
  <c r="P2" i="138"/>
  <c r="N2" i="137"/>
  <c r="P2" i="137"/>
  <c r="N2" i="136"/>
  <c r="P2" i="136"/>
  <c r="N2" i="135"/>
  <c r="P2" i="135"/>
  <c r="P2" i="134"/>
  <c r="N3" i="134"/>
  <c r="N4" i="134"/>
  <c r="N5" i="134"/>
  <c r="N6" i="134"/>
  <c r="N7" i="134"/>
  <c r="N2" i="134"/>
  <c r="N2" i="133"/>
  <c r="P2" i="133"/>
  <c r="N2" i="132"/>
  <c r="P2" i="132"/>
  <c r="P2" i="131"/>
  <c r="N2" i="131"/>
  <c r="P2" i="130"/>
  <c r="N3" i="130"/>
  <c r="N2" i="130"/>
  <c r="P2" i="129"/>
  <c r="N2" i="129"/>
  <c r="P2" i="128"/>
  <c r="N2" i="128"/>
  <c r="P2" i="127"/>
  <c r="N3" i="127"/>
  <c r="N2" i="127"/>
  <c r="P2" i="126"/>
  <c r="N2" i="126"/>
  <c r="P2" i="124"/>
  <c r="P2" i="125"/>
  <c r="N2" i="125"/>
  <c r="N2" i="124"/>
  <c r="N3" i="124"/>
  <c r="N4" i="124"/>
  <c r="N5" i="124"/>
  <c r="N6" i="124"/>
  <c r="N7" i="124"/>
  <c r="N8" i="124"/>
  <c r="N9" i="124"/>
  <c r="N10" i="124"/>
  <c r="N11" i="124"/>
  <c r="N12" i="124"/>
  <c r="N13" i="124"/>
  <c r="N14" i="124"/>
  <c r="N15" i="124"/>
  <c r="N16" i="124"/>
  <c r="N17" i="124"/>
  <c r="N18" i="124"/>
  <c r="N19" i="124"/>
  <c r="N20" i="124"/>
  <c r="H8" i="118"/>
  <c r="H7" i="118"/>
  <c r="H15" i="118"/>
  <c r="H16" i="118"/>
  <c r="H17" i="118"/>
  <c r="H14" i="118"/>
  <c r="H15" i="119"/>
  <c r="H17" i="119"/>
  <c r="H18" i="119"/>
  <c r="H19" i="119"/>
  <c r="H20" i="119"/>
  <c r="H21" i="119"/>
  <c r="H14" i="119"/>
  <c r="H16" i="119"/>
  <c r="D20" i="118"/>
  <c r="H20" i="118" s="1"/>
  <c r="D21" i="118"/>
  <c r="D22" i="118"/>
  <c r="H22" i="118" s="1"/>
  <c r="F23" i="122"/>
  <c r="H23" i="122" s="1"/>
  <c r="H11" i="118"/>
  <c r="H21" i="118"/>
  <c r="I33" i="112"/>
  <c r="E10" i="122"/>
  <c r="H10" i="122" s="1"/>
  <c r="I33" i="120"/>
  <c r="E20" i="122"/>
  <c r="H20" i="122" s="1"/>
  <c r="H7" i="119"/>
  <c r="H8" i="119"/>
  <c r="H11" i="119"/>
  <c r="H29" i="122" l="1"/>
  <c r="I22" i="119"/>
  <c r="I12" i="119"/>
  <c r="I18" i="118"/>
  <c r="D14" i="122" s="1"/>
  <c r="I23" i="118"/>
  <c r="D15" i="122" s="1"/>
  <c r="I12" i="118"/>
  <c r="D13" i="122" s="1"/>
  <c r="I23" i="119" l="1"/>
  <c r="E18" i="122" s="1"/>
  <c r="H18" i="122" s="1"/>
  <c r="E16" i="122"/>
  <c r="H15" i="122" s="1"/>
</calcChain>
</file>

<file path=xl/sharedStrings.xml><?xml version="1.0" encoding="utf-8"?>
<sst xmlns="http://schemas.openxmlformats.org/spreadsheetml/2006/main" count="1460" uniqueCount="383">
  <si>
    <t>🏛️ Object</t>
  </si>
  <si>
    <t>🔗 Link</t>
  </si>
  <si>
    <t>Locatiecode</t>
  </si>
  <si>
    <t>Kostenplaats</t>
  </si>
  <si>
    <t>Adres</t>
  </si>
  <si>
    <t>Nr.</t>
  </si>
  <si>
    <t>Postcode</t>
  </si>
  <si>
    <t>Bouwjaar</t>
  </si>
  <si>
    <t>BVO (m2)</t>
  </si>
  <si>
    <t>Functie</t>
  </si>
  <si>
    <t>WTB groot/klein</t>
  </si>
  <si>
    <t>Perceel pandenlijst</t>
  </si>
  <si>
    <t>Perceel</t>
  </si>
  <si>
    <t>Ga naar tabblad</t>
  </si>
  <si>
    <t>Monument</t>
  </si>
  <si>
    <t>Tijdelijk beheer</t>
  </si>
  <si>
    <t>L180017</t>
  </si>
  <si>
    <t>Contractprijs exc. Btw</t>
  </si>
  <si>
    <t>🏷️ Locatiecode</t>
  </si>
  <si>
    <t>🏢 Naam</t>
  </si>
  <si>
    <t>📍 Adres</t>
  </si>
  <si>
    <t>🗺️ Plaats</t>
  </si>
  <si>
    <t>🔧 Naam component</t>
  </si>
  <si>
    <t>🏭 Merk</t>
  </si>
  <si>
    <t>🧩 Model</t>
  </si>
  <si>
    <t>📅 Bouwjaar</t>
  </si>
  <si>
    <t>🔢 Aantal</t>
  </si>
  <si>
    <t>⭐ Conditiescore</t>
  </si>
  <si>
    <t>Preventief onderhoud totaal exc. Btw</t>
  </si>
  <si>
    <t>Alkmaar</t>
  </si>
  <si>
    <t>Viessmann</t>
  </si>
  <si>
    <t>Verdeler verzamelaar verwarmen</t>
  </si>
  <si>
    <t>Wilo</t>
  </si>
  <si>
    <t>Biral</t>
  </si>
  <si>
    <t>Flamco</t>
  </si>
  <si>
    <t>Regelkast RK1</t>
  </si>
  <si>
    <t>Priva</t>
  </si>
  <si>
    <t>Daalderop</t>
  </si>
  <si>
    <t>Remeha</t>
  </si>
  <si>
    <t>Boiler</t>
  </si>
  <si>
    <t>Quinta 45</t>
  </si>
  <si>
    <t>Close-in boilers</t>
  </si>
  <si>
    <t>Aantal preventieve onderhoudsbeurten per jaar</t>
  </si>
  <si>
    <t>Gaswandketel</t>
  </si>
  <si>
    <t>STAR RS 25/6</t>
  </si>
  <si>
    <t>Dompelpomp</t>
  </si>
  <si>
    <t>Grootschermer</t>
  </si>
  <si>
    <t>CV ketel</t>
  </si>
  <si>
    <t>Inschrijver</t>
  </si>
  <si>
    <t>Voor verrekenbaar correctief onderhoud en regie werkzaamheden op afroep</t>
  </si>
  <si>
    <t>Calculatieschema materiaal / werk derden</t>
  </si>
  <si>
    <t>Percentage</t>
  </si>
  <si>
    <t>Werk derden</t>
  </si>
  <si>
    <t>Toeslag op werk derden:</t>
  </si>
  <si>
    <t>Uurtarieven voor onderhoud, regiewerk- en storingen</t>
  </si>
  <si>
    <t>Uurloon</t>
  </si>
  <si>
    <t>Servicetechnicus / technicus ET en WT</t>
  </si>
  <si>
    <t>Specialist (bijv. IBS/M&amp;R)</t>
  </si>
  <si>
    <t>Begeleiding / werkvoorbereiding</t>
  </si>
  <si>
    <t>Percentage buiten werktijden (obv servicetechnicus):</t>
  </si>
  <si>
    <t>Maandag t/m vrijdag 17PM-8AM</t>
  </si>
  <si>
    <t>Zaterdag</t>
  </si>
  <si>
    <t>Zon- en feestdagen</t>
  </si>
  <si>
    <t>Jaarprijs</t>
  </si>
  <si>
    <t>Alle bedragen zijn exclusief BTW.</t>
  </si>
  <si>
    <t>Voor kleine werken, projecten, uitbreidingen en wijzigingen</t>
  </si>
  <si>
    <t>Netto materiaalprijs</t>
  </si>
  <si>
    <t>Toeslag op klein materiaal: &lt; € 1.000,00</t>
  </si>
  <si>
    <t>Toeslag op groot materiaal: &gt; € 1.000,00</t>
  </si>
  <si>
    <t>Monteur ET en WT</t>
  </si>
  <si>
    <t>Hulpmonteur</t>
  </si>
  <si>
    <t>Monteur STEK</t>
  </si>
  <si>
    <t>Werkvoorbereider</t>
  </si>
  <si>
    <t>Engineer</t>
  </si>
  <si>
    <t>Tekenaar</t>
  </si>
  <si>
    <t>Winst- en risico bij offertewerk</t>
  </si>
  <si>
    <t>%</t>
  </si>
  <si>
    <t>Fictief totaal bedrag</t>
  </si>
  <si>
    <t>Fictief bedrag</t>
  </si>
  <si>
    <t>Contractduur in jaren</t>
  </si>
  <si>
    <t>Prijs totale contractduur</t>
  </si>
  <si>
    <t>Fictief aantal uren</t>
  </si>
  <si>
    <t>Fictief aantal uren per jaar</t>
  </si>
  <si>
    <t>Gewogen inschrijfprijs</t>
  </si>
  <si>
    <t>Fictief bedrag  per jaar</t>
  </si>
  <si>
    <t>Projectleider / Technisch beheerder</t>
  </si>
  <si>
    <t>Monteur WT</t>
  </si>
  <si>
    <t>Onderdeel</t>
  </si>
  <si>
    <t>1)</t>
  </si>
  <si>
    <t>2)</t>
  </si>
  <si>
    <t>3)</t>
  </si>
  <si>
    <t>Totaal gewogen inschrijfprijs</t>
  </si>
  <si>
    <t>Weging</t>
  </si>
  <si>
    <t>Fictief bedrag materiaal en werk derden</t>
  </si>
  <si>
    <t>Fictief bedrag uurtarieven regulier</t>
  </si>
  <si>
    <t>Fictief bedrag uurtarieven buiten werktijden</t>
  </si>
  <si>
    <t>Totaalbedrag</t>
  </si>
  <si>
    <t>Calculatieschema en uurtarieven voor werken en kleine projecten e.d.</t>
  </si>
  <si>
    <t>4)</t>
  </si>
  <si>
    <t>Nulmeting</t>
  </si>
  <si>
    <t>5)</t>
  </si>
  <si>
    <t>Contractprijzen preventief onderhoud</t>
  </si>
  <si>
    <t>Calculatieschema en uurtarieven voor correctief onderhoud</t>
  </si>
  <si>
    <t>Inschrijfprijs</t>
  </si>
  <si>
    <t>Jaarprijs Technisch beheer</t>
  </si>
  <si>
    <t>EUROPESE NIET-OPENBARE AANBESTEDING VAN WERKTUIGBOUWKUNDIG ONDERHOUD</t>
  </si>
  <si>
    <t>Invulinstructie</t>
  </si>
  <si>
    <t>Algemeen: het is niet toegstaan om celeigenschappen te wijzigen</t>
  </si>
  <si>
    <r>
      <rPr>
        <b/>
        <sz val="11"/>
        <color theme="1"/>
        <rFont val="Calibri"/>
        <family val="2"/>
        <scheme val="minor"/>
      </rPr>
      <t>Advies</t>
    </r>
    <r>
      <rPr>
        <sz val="11"/>
        <color theme="1"/>
        <rFont val="Calibri"/>
        <family val="2"/>
        <scheme val="minor"/>
      </rPr>
      <t xml:space="preserve"> Lees eerst deze invulinstructie in zijn geheel door.</t>
    </r>
  </si>
  <si>
    <t>Onderdeel 1 contractprijzen preventief onderhoud</t>
  </si>
  <si>
    <t>Stap 1:</t>
  </si>
  <si>
    <t>Stap 2:</t>
  </si>
  <si>
    <t>Stap 3:</t>
  </si>
  <si>
    <t>U dient in tabblad "Contractprijzen projecten" in de blauw gearceerde cellen de bedragen en condities in te vullen (kolom D).</t>
  </si>
  <si>
    <t>U dient boven in dit blad uw bedrijfsnaam te vermelden.</t>
  </si>
  <si>
    <t>Stap 4:</t>
  </si>
  <si>
    <t>U dient in tabblad "Nulmeting" in de blauw gearceerde cellen de bedragen per object in te vullen (kolom I).</t>
  </si>
  <si>
    <t>Stap 5:</t>
  </si>
  <si>
    <t>Stap 6:</t>
  </si>
  <si>
    <t>U dient alleen de blauwe gearceerde velden in te vullen, indien een cel niet ingevuld wordt of met een 'nul' geldt deze als inschrijfwaarde.</t>
  </si>
  <si>
    <t>Het inschrijfbestand rekent automatisch door. In kolom I ontstaan fictieve totaal bedragen, welke meewegen met uw gewogen inschrijfprijs.</t>
  </si>
  <si>
    <t>Onderdeel 2 Contractprijzen</t>
  </si>
  <si>
    <t>Onderdeel 3 Contractprijzen correctief</t>
  </si>
  <si>
    <t>Onderdeel 4 Contractprijzen projecten</t>
  </si>
  <si>
    <t>Onderdeel 5 Nulmeting</t>
  </si>
  <si>
    <t>In kolom B van deze invulinstructie zijn de stappen (inclusief link naar het desbetreffende tabblad) opgenomen.</t>
  </si>
  <si>
    <t>Handtekening</t>
  </si>
  <si>
    <t>Onderdeel 6 Totaal gewogen inschrijfprijs</t>
  </si>
  <si>
    <t xml:space="preserve">In tabblad "Totaal gewogen inschrijfprijs" vind u de doorrekening en wegingsfactoren voor de gewogen inschrijfprijs. </t>
  </si>
  <si>
    <t xml:space="preserve">Het inschrijfbestand rekent automatisch door. </t>
  </si>
  <si>
    <t>In kolom H ziet u de totaal gewogen inschrijfprijs.</t>
  </si>
  <si>
    <t>U dient de blauw gearceerde cel nog eventueel uw jaarprijs voor het technisch beheer in te vullen (kolom D).</t>
  </si>
  <si>
    <t>Tarieven zijn allemaal all-in. Onder andere voorrijkosten, reisuren en reiskosten zijn niet seperaat verrekenbaar en zitten dus in het uurtarief verwerkt.</t>
  </si>
  <si>
    <t>O.a. overleg, verslaglegging,  onderhoudsplanning, advies, input MJOP, rapportages.</t>
  </si>
  <si>
    <t>Wettelijk verplicht onderhoud/ keuringen</t>
  </si>
  <si>
    <t>Contractprijs Preventief en wettelijk onderhoud totaal exc. Btw</t>
  </si>
  <si>
    <t>Naam ondertekenaar</t>
  </si>
  <si>
    <t>Datum</t>
  </si>
  <si>
    <t>Fictief bedrag per jaar</t>
  </si>
  <si>
    <t>U dient in tabblad "Contractprijzen Correctief" in de blauw gearceerde cellen de bedragen en percentages in te vullen (kolom D en E).</t>
  </si>
  <si>
    <t xml:space="preserve">In tabblad "Contractprijzen Preventief" worden de contractprijzen preventief onderhoud per object en de totale contractprijs onderhoud WTB Perceel C weergegeven. </t>
  </si>
  <si>
    <t xml:space="preserve">270018 Waaggebouw </t>
  </si>
  <si>
    <t>L020050</t>
  </si>
  <si>
    <t>Waagplein</t>
  </si>
  <si>
    <t>2,3 + 4</t>
  </si>
  <si>
    <t>1811 JP</t>
  </si>
  <si>
    <t>WTB klein</t>
  </si>
  <si>
    <t>C</t>
  </si>
  <si>
    <t>230002 Robonsbospoldermolen</t>
  </si>
  <si>
    <t>L0200080</t>
  </si>
  <si>
    <t>Munnikenbospolder</t>
  </si>
  <si>
    <t>1816 MC</t>
  </si>
  <si>
    <t>230008 Muzieknis</t>
  </si>
  <si>
    <t>L020011</t>
  </si>
  <si>
    <t>Alkmaarderhout</t>
  </si>
  <si>
    <t>1814 GG</t>
  </si>
  <si>
    <t>270011 Buurthuis 't Wavertje</t>
  </si>
  <si>
    <t>L020043</t>
  </si>
  <si>
    <t>2a</t>
  </si>
  <si>
    <t>270013 Accijnstoren</t>
  </si>
  <si>
    <t>L020045</t>
  </si>
  <si>
    <t>Bierkade</t>
  </si>
  <si>
    <t>1811 NJ</t>
  </si>
  <si>
    <t>230029 Grafisch Atelier</t>
  </si>
  <si>
    <t>L04001</t>
  </si>
  <si>
    <t>Saskerstraat</t>
  </si>
  <si>
    <t>1831 CR</t>
  </si>
  <si>
    <t>220048 Opslag kaasmarkt</t>
  </si>
  <si>
    <t>L040035</t>
  </si>
  <si>
    <t>Pieterstraat</t>
  </si>
  <si>
    <t>1816 MD</t>
  </si>
  <si>
    <t xml:space="preserve">210035 Woning  </t>
  </si>
  <si>
    <t>L060010</t>
  </si>
  <si>
    <t>Omval</t>
  </si>
  <si>
    <t>1812 NA</t>
  </si>
  <si>
    <t>Woning</t>
  </si>
  <si>
    <t>210036 Woning</t>
  </si>
  <si>
    <t>L060011</t>
  </si>
  <si>
    <t>Olympiaweg</t>
  </si>
  <si>
    <t>1816 MJ</t>
  </si>
  <si>
    <t xml:space="preserve">210037 Woning </t>
  </si>
  <si>
    <t>L060012</t>
  </si>
  <si>
    <t>Achtergeest</t>
  </si>
  <si>
    <t>1822 DC</t>
  </si>
  <si>
    <t xml:space="preserve">210039 Woning </t>
  </si>
  <si>
    <t>L060014</t>
  </si>
  <si>
    <t>Jan van Scorelkade</t>
  </si>
  <si>
    <t>7a</t>
  </si>
  <si>
    <t>1817 GE</t>
  </si>
  <si>
    <t xml:space="preserve">210051 Woning </t>
  </si>
  <si>
    <t>L060015</t>
  </si>
  <si>
    <t>Dijk</t>
  </si>
  <si>
    <t>1811 MB</t>
  </si>
  <si>
    <t xml:space="preserve">210065 Woning </t>
  </si>
  <si>
    <t>L060018</t>
  </si>
  <si>
    <t>Bestevaerstraat</t>
  </si>
  <si>
    <t>1813 PV</t>
  </si>
  <si>
    <t>Tijdelijk beheer HOD</t>
  </si>
  <si>
    <t xml:space="preserve">210081 Woning </t>
  </si>
  <si>
    <t>L060019</t>
  </si>
  <si>
    <t>Achterdam</t>
  </si>
  <si>
    <t>1811 MD</t>
  </si>
  <si>
    <t xml:space="preserve">210122 Woning </t>
  </si>
  <si>
    <t>L060020</t>
  </si>
  <si>
    <t>Kanaaldijk</t>
  </si>
  <si>
    <t>1486 MG</t>
  </si>
  <si>
    <t xml:space="preserve">210124 Woning  </t>
  </si>
  <si>
    <t>L060021</t>
  </si>
  <si>
    <t>220005 Woning</t>
  </si>
  <si>
    <t>L06003</t>
  </si>
  <si>
    <t>Wageweg</t>
  </si>
  <si>
    <t>1811 MK</t>
  </si>
  <si>
    <t>220025  Bedrijfsruimte,woning</t>
  </si>
  <si>
    <t>L060031</t>
  </si>
  <si>
    <t>Zijdam</t>
  </si>
  <si>
    <t>1811 ME</t>
  </si>
  <si>
    <t>Woning + bedrijfspand</t>
  </si>
  <si>
    <t xml:space="preserve">210013 Woning </t>
  </si>
  <si>
    <t>L06004</t>
  </si>
  <si>
    <t>Westerweg</t>
  </si>
  <si>
    <t>1815 JK</t>
  </si>
  <si>
    <t>230087 Raadhuis Graft</t>
  </si>
  <si>
    <t>L060080</t>
  </si>
  <si>
    <t>Raadhuisstraat</t>
  </si>
  <si>
    <t>1484 EN</t>
  </si>
  <si>
    <t>220145 Museum 't Houten Huis</t>
  </si>
  <si>
    <t>L060090</t>
  </si>
  <si>
    <t>Tuingracht</t>
  </si>
  <si>
    <t>1483 AP</t>
  </si>
  <si>
    <t>onbekend</t>
  </si>
  <si>
    <t>220143 Raadhuis de Rijp</t>
  </si>
  <si>
    <t>L070022</t>
  </si>
  <si>
    <t>Kleine Dam</t>
  </si>
  <si>
    <t>1484 BJ</t>
  </si>
  <si>
    <t>220148 Raadhuis Grootschermer</t>
  </si>
  <si>
    <t>L070023</t>
  </si>
  <si>
    <t>Scheepjeserf</t>
  </si>
  <si>
    <t>1843 JE</t>
  </si>
  <si>
    <t>220064 Stadsboerderij de Hout</t>
  </si>
  <si>
    <t>L090004</t>
  </si>
  <si>
    <t>Hertenkamppad</t>
  </si>
  <si>
    <t>1815 JD</t>
  </si>
  <si>
    <t>Kinderboerderij</t>
  </si>
  <si>
    <t>220053 Begraafplaats</t>
  </si>
  <si>
    <t>L090007</t>
  </si>
  <si>
    <t>Begraafplaats</t>
  </si>
  <si>
    <t>230005 Molen van Piet</t>
  </si>
  <si>
    <t>Clarissenbuurt</t>
  </si>
  <si>
    <t>1811 GZ</t>
  </si>
  <si>
    <t>210012 Woning</t>
  </si>
  <si>
    <t>L060003</t>
  </si>
  <si>
    <t xml:space="preserve">Wageweg </t>
  </si>
  <si>
    <t xml:space="preserve">1811 MK </t>
  </si>
  <si>
    <t>L060004</t>
  </si>
  <si>
    <t>210018 Woning</t>
  </si>
  <si>
    <t>L060005</t>
  </si>
  <si>
    <t xml:space="preserve">Westerweg </t>
  </si>
  <si>
    <t>Waaggebouw</t>
  </si>
  <si>
    <t>Waagplein 2-4</t>
  </si>
  <si>
    <t>Vloerverwarmingsverdeler BG</t>
  </si>
  <si>
    <t>Pomp vloerverwarmingsverdeler</t>
  </si>
  <si>
    <t>CV pomp radiatorgroep</t>
  </si>
  <si>
    <t>biral</t>
  </si>
  <si>
    <t>redline LX323</t>
  </si>
  <si>
    <t>Jonos Maxo 30/0,5-7</t>
  </si>
  <si>
    <t>CV pomp luchtgordijn</t>
  </si>
  <si>
    <t>A15/2</t>
  </si>
  <si>
    <t>Energiemeter warmte</t>
  </si>
  <si>
    <t>Ista / Sensonic</t>
  </si>
  <si>
    <t>Vitodens 200</t>
  </si>
  <si>
    <t>Ketelpomp</t>
  </si>
  <si>
    <t>Stratos PARA 25/1-12 T16 VI</t>
  </si>
  <si>
    <t>Expansievoorziening ketel</t>
  </si>
  <si>
    <t>Flexcon 80 liter/0,5 bar</t>
  </si>
  <si>
    <t>Centrale CV pomp</t>
  </si>
  <si>
    <t>Redline LX653</t>
  </si>
  <si>
    <t>Luchtgordijn entree</t>
  </si>
  <si>
    <t>Thermoscreens</t>
  </si>
  <si>
    <t>Blue ID</t>
  </si>
  <si>
    <t>Close - In 10 liter</t>
  </si>
  <si>
    <t>L020008</t>
  </si>
  <si>
    <t>Robonsbospoldermolen</t>
  </si>
  <si>
    <t>Munnikenbospolder 5</t>
  </si>
  <si>
    <t>Tzerra m28 combi 28KW</t>
  </si>
  <si>
    <t>Muzieknis</t>
  </si>
  <si>
    <t>Alkmaarderhout 6</t>
  </si>
  <si>
    <t>Avanta Ace 28C HR</t>
  </si>
  <si>
    <t>L040043</t>
  </si>
  <si>
    <t>Buurthuis t Wavertje</t>
  </si>
  <si>
    <t>t Waver 43</t>
  </si>
  <si>
    <t>Calenta 40 C</t>
  </si>
  <si>
    <t xml:space="preserve">Nefit </t>
  </si>
  <si>
    <t>Topline Compact HR45</t>
  </si>
  <si>
    <t>Accijnstoren</t>
  </si>
  <si>
    <t>Bierkade 26</t>
  </si>
  <si>
    <t>Calenta 35S 39KW</t>
  </si>
  <si>
    <t>L040001</t>
  </si>
  <si>
    <t xml:space="preserve">Grafisch atelier </t>
  </si>
  <si>
    <t>Doelenstraat 23</t>
  </si>
  <si>
    <t>Quinta 45s  KW45.7</t>
  </si>
  <si>
    <t>L060035</t>
  </si>
  <si>
    <t>Opslag kaasmarkt</t>
  </si>
  <si>
    <t>Pieterstraat 10</t>
  </si>
  <si>
    <t>Gevelkachel</t>
  </si>
  <si>
    <t>Dru</t>
  </si>
  <si>
    <t>Art 4-01</t>
  </si>
  <si>
    <t>Keukenboiler</t>
  </si>
  <si>
    <t>10 liter</t>
  </si>
  <si>
    <t>Omval 37</t>
  </si>
  <si>
    <t>Geiser</t>
  </si>
  <si>
    <t>Nefit</t>
  </si>
  <si>
    <t>F1400 keukengeiser KW10.9</t>
  </si>
  <si>
    <t>Olympiaweg 14</t>
  </si>
  <si>
    <t>Calenta Ace 28C KW28</t>
  </si>
  <si>
    <t>Achtergeest 3</t>
  </si>
  <si>
    <t>CV Ketel</t>
  </si>
  <si>
    <t>Jan van Scorelkade 7a</t>
  </si>
  <si>
    <t>ART Gevelkachel</t>
  </si>
  <si>
    <t>G3T Gevelkachel KW4.8</t>
  </si>
  <si>
    <t>Tzerra 28C KW28</t>
  </si>
  <si>
    <t>Dijk 1</t>
  </si>
  <si>
    <t>Tzerra Ace-Matic 28c</t>
  </si>
  <si>
    <t>Bestevaerstraat 14</t>
  </si>
  <si>
    <t xml:space="preserve">Remeha </t>
  </si>
  <si>
    <t>Avanta Ace 28C</t>
  </si>
  <si>
    <t>Achterdam 7</t>
  </si>
  <si>
    <t>Kanaaldijk 1</t>
  </si>
  <si>
    <t>West-Graftdijk</t>
  </si>
  <si>
    <t>Trendline cw4</t>
  </si>
  <si>
    <t>Olympiaweg 10</t>
  </si>
  <si>
    <t>Proline HRC 30/Cw5</t>
  </si>
  <si>
    <t>Wageweg 79</t>
  </si>
  <si>
    <t xml:space="preserve">L060031 </t>
  </si>
  <si>
    <t>Bedrijfsruimte</t>
  </si>
  <si>
    <t>Zijdam 14</t>
  </si>
  <si>
    <t>Calenta Ace 25DS</t>
  </si>
  <si>
    <t>Zijdam 15</t>
  </si>
  <si>
    <t xml:space="preserve">Tzerra Ace 28C </t>
  </si>
  <si>
    <t>Westerweg 252</t>
  </si>
  <si>
    <t>Avanta 28C KW31</t>
  </si>
  <si>
    <t>Raadhuis Graft</t>
  </si>
  <si>
    <t>Raadhuisstraat 24</t>
  </si>
  <si>
    <t>Graft</t>
  </si>
  <si>
    <t>Calenta ACE 40C</t>
  </si>
  <si>
    <t>Museum 't Houten Huis</t>
  </si>
  <si>
    <t>Tuingracht 13</t>
  </si>
  <si>
    <t>De Rijp</t>
  </si>
  <si>
    <t>Raadhuis De Rijp</t>
  </si>
  <si>
    <t>Kleine Dam 1</t>
  </si>
  <si>
    <t>Vitodens 200 W</t>
  </si>
  <si>
    <t>Raadhuis Grootschermer</t>
  </si>
  <si>
    <t>Scheepjeserf 1</t>
  </si>
  <si>
    <t>Stadsboerderij de Hout</t>
  </si>
  <si>
    <t>Hertenkamppad 1</t>
  </si>
  <si>
    <t>Avanta 28C cw4 KW31</t>
  </si>
  <si>
    <t>Westerweg 250</t>
  </si>
  <si>
    <t>Calenta Ace 35 DS</t>
  </si>
  <si>
    <t>Calenta Ace 40C</t>
  </si>
  <si>
    <t>Molen van Piet</t>
  </si>
  <si>
    <t>Clarissenbuurt 4</t>
  </si>
  <si>
    <t>Cv Ketel</t>
  </si>
  <si>
    <t>Quinta Solo</t>
  </si>
  <si>
    <t>L090003</t>
  </si>
  <si>
    <t>Wageweg 78</t>
  </si>
  <si>
    <t>Tzerra 28C</t>
  </si>
  <si>
    <t>Cerra Ace 28C</t>
  </si>
  <si>
    <t>Westerweg 248</t>
  </si>
  <si>
    <t>Avanta Ace 28c</t>
  </si>
  <si>
    <t>Totaal contractprijs perceel C exc. Btw:</t>
  </si>
  <si>
    <t>BIJLAGE 9b INSCHRIJFBESTAND PERCEEL C - versie 1 d.d. 28-1-2026</t>
  </si>
  <si>
    <t>Contractprijzen voor preventief onderhoud - versie 1 d.d. 28-1-2026</t>
  </si>
  <si>
    <t>Calculatieschema en uurtarieven voor onderhoud - versie 1 d.d. 28-1-2026</t>
  </si>
  <si>
    <t>Contractprijzen voor nulmeting - versie 1 d.d. 28-1-2026</t>
  </si>
  <si>
    <t>U print dit tabblad als PDF, deze dient rechtsgeldig te worden ondertekend en dus ondertekend in PDF te worden ingediend bij uw inschrijving in CTM. Ook het gehele Excelbestand wordt ingediend in CTM.</t>
  </si>
  <si>
    <r>
      <t>Calculatieschema en uurtarieven voor werken en kleine projecten e.d. tot</t>
    </r>
    <r>
      <rPr>
        <b/>
        <sz val="16"/>
        <color rgb="FFFF0000"/>
        <rFont val="Calibri"/>
        <family val="2"/>
      </rPr>
      <t xml:space="preserve"> </t>
    </r>
    <r>
      <rPr>
        <b/>
        <sz val="16"/>
        <color theme="0"/>
        <rFont val="Calibri"/>
        <family val="2"/>
      </rPr>
      <t xml:space="preserve">€ 150.000 - </t>
    </r>
    <r>
      <rPr>
        <b/>
        <sz val="16"/>
        <color rgb="FFFFFFFF"/>
        <rFont val="Calibri"/>
        <family val="2"/>
      </rPr>
      <t>versie 1 d.d. 28-1-2026</t>
    </r>
  </si>
  <si>
    <t>Rekenblad wegingsfactor bepaling gewogen inschrijfprijs Perceel C - versie 1 d.d. 28-1-2026</t>
  </si>
  <si>
    <t>U dient in alle (29) tabbladen met het zgn. objectnummer in de blauw gearceerde cellen de "onderhoudsprijs per stuk per jaar"(kolom M) en "Wettelijk verplicht onderhoud/keuringen" (kolom O) in te vullen.</t>
  </si>
  <si>
    <t>Het inschrijfbestand rekent automatisch door. In kolom I, regel 33 ontstaat een fictief totaal bedrag, welke meeweegt met uw gewogen inschrijfprijs.</t>
  </si>
  <si>
    <t>Preventief onderhoud per stuk exc. Btw (Inclusief verbruiksmaterialen)</t>
  </si>
  <si>
    <t>6)</t>
  </si>
  <si>
    <t>Opslag algemene kosten</t>
  </si>
  <si>
    <t>Opslag CAR</t>
  </si>
  <si>
    <t>subtotaal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</si>
</sst>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5" x14ac:knownFonts="1">
    <font>
      <sz val="11"/>
      <color theme="1"/>
      <name val="Calibri"/>
      <family val="2"/>
      <scheme val="minor"/>
    </font>
    <font>
      <sz val="11"/>
      <color rgb="FF006100"/>
      <name val="Calibri"/>
      <family val="2"/>
      <scheme val="minor"/>
    </font>
    <font>
      <sz val="11"/>
      <color rgb="FF9C5700"/>
      <name val="Calibri"/>
      <family val="2"/>
      <scheme val="minor"/>
    </font>
    <font>
      <sz val="11"/>
      <color rgb="FF000000"/>
      <name val="Calibri"/>
      <family val="2"/>
    </font>
    <font>
      <sz val="11"/>
      <color theme="1"/>
      <name val="Calibri"/>
      <family val="2"/>
      <scheme val="minor"/>
    </font>
    <font>
      <b/>
      <sz val="11"/>
      <color theme="1"/>
      <name val="Calibri"/>
      <family val="2"/>
      <scheme val="minor"/>
    </font>
    <font>
      <b/>
      <sz val="10"/>
      <color theme="1"/>
      <name val="Calibri"/>
      <family val="2"/>
      <scheme val="minor"/>
    </font>
    <font>
      <sz val="12"/>
      <color theme="10"/>
      <name val="Calibri"/>
      <family val="2"/>
      <scheme val="minor"/>
    </font>
    <font>
      <b/>
      <sz val="11"/>
      <color rgb="FFFFFFFF"/>
      <name val="Calibri"/>
      <family val="2"/>
    </font>
    <font>
      <u/>
      <sz val="11"/>
      <color rgb="FF0000FF"/>
      <name val="Calibri"/>
      <family val="2"/>
    </font>
    <font>
      <u/>
      <sz val="11"/>
      <color theme="10"/>
      <name val="Calibri"/>
      <family val="2"/>
      <scheme val="minor"/>
    </font>
    <font>
      <b/>
      <sz val="10"/>
      <color rgb="FF000000"/>
      <name val="Calibri"/>
      <family val="2"/>
    </font>
    <font>
      <b/>
      <sz val="11"/>
      <color rgb="FF000000"/>
      <name val="Calibri"/>
      <family val="2"/>
    </font>
    <font>
      <sz val="11"/>
      <color rgb="FFFF0000"/>
      <name val="Calibri"/>
      <family val="2"/>
      <scheme val="minor"/>
    </font>
    <font>
      <b/>
      <sz val="16"/>
      <color rgb="FFFFFFFF"/>
      <name val="Calibri"/>
      <family val="2"/>
    </font>
    <font>
      <b/>
      <i/>
      <sz val="11"/>
      <color theme="1"/>
      <name val="Calibri"/>
      <family val="2"/>
      <scheme val="minor"/>
    </font>
    <font>
      <b/>
      <sz val="11"/>
      <color theme="4"/>
      <name val="Calibri"/>
      <family val="2"/>
      <scheme val="minor"/>
    </font>
    <font>
      <i/>
      <sz val="11"/>
      <color theme="1"/>
      <name val="Calibri"/>
      <family val="2"/>
      <scheme val="minor"/>
    </font>
    <font>
      <b/>
      <sz val="11"/>
      <name val="Calibri"/>
      <family val="2"/>
    </font>
    <font>
      <b/>
      <sz val="12"/>
      <color theme="1"/>
      <name val="Calibri"/>
      <family val="2"/>
      <scheme val="minor"/>
    </font>
    <font>
      <b/>
      <sz val="16"/>
      <color rgb="FFFF0000"/>
      <name val="Calibri"/>
      <family val="2"/>
    </font>
    <font>
      <sz val="11"/>
      <name val="Calibri"/>
      <family val="2"/>
    </font>
    <font>
      <b/>
      <sz val="11"/>
      <name val="Calibri"/>
      <family val="2"/>
      <scheme val="minor"/>
    </font>
    <font>
      <b/>
      <sz val="16"/>
      <color theme="0"/>
      <name val="Calibri"/>
      <family val="2"/>
    </font>
    <font>
      <sz val="11"/>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theme="0"/>
      </patternFill>
    </fill>
    <fill>
      <patternFill patternType="solid">
        <fgColor rgb="FF1F4E79"/>
      </patternFill>
    </fill>
    <fill>
      <patternFill patternType="solid">
        <fgColor rgb="FFF7F9FC"/>
      </patternFill>
    </fill>
    <fill>
      <patternFill patternType="solid">
        <fgColor theme="0"/>
        <bgColor indexed="64"/>
      </patternFill>
    </fill>
    <fill>
      <patternFill patternType="solid">
        <fgColor theme="3" tint="0.89999084444715716"/>
        <bgColor indexed="64"/>
      </patternFill>
    </fill>
  </fills>
  <borders count="48">
    <border>
      <left/>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diagonal/>
    </border>
    <border>
      <left/>
      <right style="thin">
        <color rgb="FFA6A6A6"/>
      </right>
      <top style="thin">
        <color rgb="FFA6A6A6"/>
      </top>
      <bottom style="thin">
        <color rgb="FFA6A6A6"/>
      </bottom>
      <diagonal/>
    </border>
    <border>
      <left style="thin">
        <color rgb="FFA6A6A6"/>
      </left>
      <right/>
      <top/>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right style="thin">
        <color rgb="FFA6A6A6"/>
      </right>
      <top/>
      <bottom/>
      <diagonal/>
    </border>
    <border>
      <left style="thin">
        <color rgb="FFA6A6A6"/>
      </left>
      <right/>
      <top/>
      <bottom style="thin">
        <color rgb="FFA6A6A6"/>
      </bottom>
      <diagonal/>
    </border>
    <border>
      <left/>
      <right style="thin">
        <color rgb="FFA6A6A6"/>
      </right>
      <top/>
      <bottom style="thin">
        <color rgb="FFA6A6A6"/>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A6A6A6"/>
      </right>
      <top style="thin">
        <color rgb="FFA6A6A6"/>
      </top>
      <bottom style="thin">
        <color rgb="FFA6A6A6"/>
      </bottom>
      <diagonal/>
    </border>
    <border>
      <left style="thin">
        <color rgb="FFA6A6A6"/>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indexed="64"/>
      </bottom>
      <diagonal/>
    </border>
    <border>
      <left style="thin">
        <color rgb="FFA6A6A6"/>
      </left>
      <right style="thin">
        <color rgb="FFA6A6A6"/>
      </right>
      <top style="thin">
        <color rgb="FFA6A6A6"/>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rgb="FFA6A6A6"/>
      </right>
      <top/>
      <bottom style="thin">
        <color rgb="FFA6A6A6"/>
      </bottom>
      <diagonal/>
    </border>
    <border>
      <left style="thin">
        <color rgb="FFA6A6A6"/>
      </left>
      <right style="thin">
        <color indexed="64"/>
      </right>
      <top/>
      <bottom style="thin">
        <color rgb="FFA6A6A6"/>
      </bottom>
      <diagonal/>
    </border>
    <border>
      <left style="thin">
        <color indexed="64"/>
      </left>
      <right style="thin">
        <color rgb="FFA6A6A6"/>
      </right>
      <top style="thin">
        <color indexed="64"/>
      </top>
      <bottom style="thin">
        <color indexed="64"/>
      </bottom>
      <diagonal/>
    </border>
    <border>
      <left style="thin">
        <color rgb="FFA6A6A6"/>
      </left>
      <right style="thin">
        <color rgb="FFA6A6A6"/>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A6A6A6"/>
      </right>
      <top style="thin">
        <color indexed="64"/>
      </top>
      <bottom style="thin">
        <color indexed="64"/>
      </bottom>
      <diagonal/>
    </border>
    <border>
      <left/>
      <right style="thin">
        <color rgb="FFA6A6A6"/>
      </right>
      <top style="thin">
        <color indexed="64"/>
      </top>
      <bottom style="thin">
        <color rgb="FFA6A6A6"/>
      </bottom>
      <diagonal/>
    </border>
    <border>
      <left/>
      <right style="thin">
        <color rgb="FFA6A6A6"/>
      </right>
      <top style="thin">
        <color rgb="FFA6A6A6"/>
      </top>
      <bottom style="thin">
        <color indexed="64"/>
      </bottom>
      <diagonal/>
    </border>
    <border>
      <left style="thin">
        <color rgb="FFA6A6A6"/>
      </left>
      <right style="thin">
        <color rgb="FFA6A6A6"/>
      </right>
      <top style="thin">
        <color rgb="FFA6A6A6"/>
      </top>
      <bottom/>
      <diagonal/>
    </border>
    <border>
      <left style="thin">
        <color indexed="64"/>
      </left>
      <right/>
      <top style="thin">
        <color indexed="64"/>
      </top>
      <bottom style="thin">
        <color rgb="FFA6A6A6"/>
      </bottom>
      <diagonal/>
    </border>
    <border>
      <left style="thin">
        <color rgb="FFA6A6A6"/>
      </left>
      <right style="thin">
        <color rgb="FFA6A6A6"/>
      </right>
      <top style="thin">
        <color indexed="64"/>
      </top>
      <bottom style="thin">
        <color rgb="FFA6A6A6"/>
      </bottom>
      <diagonal/>
    </border>
    <border>
      <left style="thin">
        <color rgb="FFA6A6A6"/>
      </left>
      <right style="thin">
        <color indexed="64"/>
      </right>
      <top style="thin">
        <color indexed="64"/>
      </top>
      <bottom style="thin">
        <color rgb="FFA6A6A6"/>
      </bottom>
      <diagonal/>
    </border>
    <border>
      <left style="thin">
        <color indexed="64"/>
      </left>
      <right/>
      <top style="thin">
        <color rgb="FFA6A6A6"/>
      </top>
      <bottom style="thin">
        <color rgb="FFA6A6A6"/>
      </bottom>
      <diagonal/>
    </border>
    <border>
      <left style="thin">
        <color indexed="64"/>
      </left>
      <right/>
      <top style="thin">
        <color rgb="FFA6A6A6"/>
      </top>
      <bottom style="thin">
        <color indexed="64"/>
      </bottom>
      <diagonal/>
    </border>
    <border>
      <left style="thin">
        <color indexed="64"/>
      </left>
      <right/>
      <top style="thin">
        <color rgb="FFA6A6A6"/>
      </top>
      <bottom/>
      <diagonal/>
    </border>
    <border>
      <left style="thin">
        <color rgb="FFA6A6A6"/>
      </left>
      <right/>
      <top style="thin">
        <color indexed="64"/>
      </top>
      <bottom style="thin">
        <color indexed="64"/>
      </bottom>
      <diagonal/>
    </border>
    <border>
      <left style="thin">
        <color indexed="64"/>
      </left>
      <right style="thin">
        <color rgb="FFA6A6A6"/>
      </right>
      <top style="thin">
        <color rgb="FFA6A6A6"/>
      </top>
      <bottom/>
      <diagonal/>
    </border>
    <border>
      <left style="thin">
        <color rgb="FFA6A6A6"/>
      </left>
      <right/>
      <top style="thin">
        <color rgb="FFA6A6A6"/>
      </top>
      <bottom style="thin">
        <color rgb="FFA6A6A6"/>
      </bottom>
      <diagonal/>
    </border>
    <border>
      <left style="thin">
        <color indexed="64"/>
      </left>
      <right style="thin">
        <color rgb="FFA6A6A6"/>
      </right>
      <top style="thin">
        <color indexed="64"/>
      </top>
      <bottom style="thin">
        <color rgb="FFA6A6A6"/>
      </bottom>
      <diagonal/>
    </border>
    <border>
      <left style="thin">
        <color rgb="FFA6A6A6"/>
      </left>
      <right style="thin">
        <color indexed="64"/>
      </right>
      <top style="thin">
        <color rgb="FFA6A6A6"/>
      </top>
      <bottom/>
      <diagonal/>
    </border>
  </borders>
  <cellStyleXfs count="8">
    <xf numFmtId="0" fontId="0" fillId="0" borderId="0"/>
    <xf numFmtId="0" fontId="1" fillId="2" borderId="0"/>
    <xf numFmtId="0" fontId="2" fillId="3" borderId="0"/>
    <xf numFmtId="0" fontId="4" fillId="0" borderId="0"/>
    <xf numFmtId="0" fontId="7" fillId="0" borderId="0"/>
    <xf numFmtId="0" fontId="10"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199">
    <xf numFmtId="0" fontId="0" fillId="0" borderId="0" xfId="0"/>
    <xf numFmtId="0" fontId="0" fillId="0" borderId="0" xfId="0" applyAlignment="1">
      <alignment horizontal="center" vertical="center" wrapText="1"/>
    </xf>
    <xf numFmtId="0" fontId="0" fillId="0" borderId="0" xfId="0" applyAlignment="1">
      <alignment wrapText="1"/>
    </xf>
    <xf numFmtId="0" fontId="8" fillId="5" borderId="1" xfId="0" applyFont="1" applyFill="1" applyBorder="1" applyAlignment="1">
      <alignment horizontal="center" vertical="center" wrapText="1"/>
    </xf>
    <xf numFmtId="0" fontId="9" fillId="6" borderId="1" xfId="4"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1" xfId="2" applyFont="1" applyFill="1" applyBorder="1" applyAlignment="1">
      <alignment horizontal="left" vertical="center" wrapText="1"/>
    </xf>
    <xf numFmtId="0" fontId="3" fillId="0" borderId="1" xfId="0" applyFont="1" applyBorder="1" applyAlignment="1">
      <alignment horizontal="left" vertical="center" wrapText="1"/>
    </xf>
    <xf numFmtId="1" fontId="3" fillId="6" borderId="1" xfId="0" applyNumberFormat="1" applyFont="1" applyFill="1" applyBorder="1" applyAlignment="1">
      <alignment horizontal="left" vertical="center" wrapText="1"/>
    </xf>
    <xf numFmtId="1" fontId="3" fillId="0" borderId="1" xfId="0" applyNumberFormat="1" applyFont="1" applyBorder="1" applyAlignment="1">
      <alignment horizontal="left" vertical="center" wrapText="1"/>
    </xf>
    <xf numFmtId="1" fontId="3" fillId="6" borderId="1" xfId="0" applyNumberFormat="1" applyFont="1" applyFill="1" applyBorder="1" applyAlignment="1">
      <alignment horizontal="right" vertical="center"/>
    </xf>
    <xf numFmtId="0" fontId="3" fillId="6" borderId="1" xfId="0" applyFont="1" applyFill="1" applyBorder="1" applyAlignment="1">
      <alignment horizontal="right" vertical="center"/>
    </xf>
    <xf numFmtId="1" fontId="3" fillId="0" borderId="1" xfId="0" applyNumberFormat="1" applyFont="1" applyBorder="1" applyAlignment="1">
      <alignment horizontal="right" vertical="center"/>
    </xf>
    <xf numFmtId="0" fontId="3" fillId="0" borderId="1" xfId="0" applyFont="1" applyBorder="1" applyAlignment="1">
      <alignment horizontal="right" vertical="center"/>
    </xf>
    <xf numFmtId="1" fontId="3" fillId="6" borderId="1" xfId="2" applyNumberFormat="1" applyFont="1" applyFill="1" applyBorder="1" applyAlignment="1">
      <alignment horizontal="right" vertical="center"/>
    </xf>
    <xf numFmtId="0" fontId="3" fillId="6" borderId="1" xfId="2" applyFont="1" applyFill="1" applyBorder="1" applyAlignment="1">
      <alignment horizontal="right" vertical="center"/>
    </xf>
    <xf numFmtId="0" fontId="5" fillId="0" borderId="0" xfId="0" applyFont="1"/>
    <xf numFmtId="0" fontId="3" fillId="0" borderId="1" xfId="2" applyFont="1" applyFill="1" applyBorder="1" applyAlignment="1">
      <alignment horizontal="left" vertical="center" wrapText="1"/>
    </xf>
    <xf numFmtId="1" fontId="3" fillId="0" borderId="1" xfId="2" applyNumberFormat="1" applyFont="1" applyFill="1" applyBorder="1" applyAlignment="1">
      <alignment horizontal="right" vertical="center"/>
    </xf>
    <xf numFmtId="0" fontId="3" fillId="4" borderId="1" xfId="0" applyFont="1" applyFill="1" applyBorder="1" applyAlignment="1">
      <alignment horizontal="left" vertical="center" wrapText="1"/>
    </xf>
    <xf numFmtId="1" fontId="3" fillId="4" borderId="1" xfId="0" applyNumberFormat="1" applyFont="1" applyFill="1" applyBorder="1" applyAlignment="1">
      <alignment horizontal="right" vertical="center"/>
    </xf>
    <xf numFmtId="164" fontId="6" fillId="6" borderId="1" xfId="0" applyNumberFormat="1" applyFont="1" applyFill="1" applyBorder="1" applyAlignment="1">
      <alignment horizontal="right" vertical="center"/>
    </xf>
    <xf numFmtId="164" fontId="11" fillId="6"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0" fontId="17" fillId="0" borderId="0" xfId="0" applyFont="1"/>
    <xf numFmtId="0" fontId="15" fillId="0" borderId="0" xfId="0" applyFont="1"/>
    <xf numFmtId="0" fontId="8" fillId="5" borderId="0" xfId="0" applyFont="1" applyFill="1" applyAlignment="1">
      <alignment horizontal="left" vertical="center" wrapText="1"/>
    </xf>
    <xf numFmtId="0" fontId="0" fillId="0" borderId="13" xfId="0" applyBorder="1"/>
    <xf numFmtId="0" fontId="0" fillId="0" borderId="14" xfId="0" applyBorder="1"/>
    <xf numFmtId="0" fontId="0" fillId="0" borderId="15" xfId="0" applyBorder="1"/>
    <xf numFmtId="0" fontId="0" fillId="0" borderId="16" xfId="0" applyBorder="1"/>
    <xf numFmtId="0" fontId="15" fillId="0" borderId="0" xfId="0" applyFont="1" applyAlignment="1">
      <alignment vertical="center"/>
    </xf>
    <xf numFmtId="0" fontId="0" fillId="0" borderId="17" xfId="0" applyBorder="1"/>
    <xf numFmtId="0" fontId="0" fillId="0" borderId="18" xfId="0" applyBorder="1"/>
    <xf numFmtId="0" fontId="0" fillId="0" borderId="19" xfId="0" applyBorder="1"/>
    <xf numFmtId="0" fontId="0" fillId="0" borderId="20" xfId="0" applyBorder="1"/>
    <xf numFmtId="0" fontId="3" fillId="7" borderId="21" xfId="0" applyFont="1" applyFill="1" applyBorder="1" applyAlignment="1">
      <alignment horizontal="left" vertical="center" wrapText="1"/>
    </xf>
    <xf numFmtId="164" fontId="3" fillId="7" borderId="22" xfId="0" applyNumberFormat="1"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164" fontId="3" fillId="7" borderId="25" xfId="0" applyNumberFormat="1" applyFont="1" applyFill="1" applyBorder="1" applyAlignment="1">
      <alignment horizontal="left" vertical="center" wrapText="1"/>
    </xf>
    <xf numFmtId="0" fontId="3" fillId="7" borderId="26"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3" fillId="7" borderId="27" xfId="0" applyNumberFormat="1" applyFont="1" applyFill="1" applyBorder="1" applyAlignment="1">
      <alignment horizontal="left" vertical="center" wrapText="1"/>
    </xf>
    <xf numFmtId="0" fontId="8" fillId="5" borderId="28"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8" fillId="5" borderId="31" xfId="0" applyFont="1" applyFill="1" applyBorder="1" applyAlignment="1">
      <alignment horizontal="left" vertical="center"/>
    </xf>
    <xf numFmtId="0" fontId="8" fillId="5" borderId="32" xfId="0" applyFont="1" applyFill="1" applyBorder="1" applyAlignment="1">
      <alignment horizontal="center" vertical="center" wrapText="1"/>
    </xf>
    <xf numFmtId="164" fontId="8" fillId="5" borderId="30" xfId="0" applyNumberFormat="1" applyFont="1" applyFill="1" applyBorder="1" applyAlignment="1">
      <alignment horizontal="left" vertical="center" wrapText="1"/>
    </xf>
    <xf numFmtId="0" fontId="3" fillId="7" borderId="29" xfId="0" applyFont="1" applyFill="1" applyBorder="1" applyAlignment="1">
      <alignment horizontal="left" vertical="center" wrapText="1"/>
    </xf>
    <xf numFmtId="0" fontId="3" fillId="7" borderId="31"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0" xfId="0" applyFont="1" applyFill="1" applyAlignment="1">
      <alignment horizontal="left" vertical="center" wrapText="1"/>
    </xf>
    <xf numFmtId="0" fontId="8" fillId="5" borderId="31" xfId="0" applyFont="1" applyFill="1" applyBorder="1" applyAlignment="1">
      <alignment horizontal="center" vertical="center" wrapText="1"/>
    </xf>
    <xf numFmtId="0" fontId="3" fillId="7" borderId="3" xfId="0" applyFont="1" applyFill="1" applyBorder="1" applyAlignment="1">
      <alignment horizontal="left" vertical="center" wrapText="1"/>
    </xf>
    <xf numFmtId="9" fontId="3" fillId="7" borderId="1" xfId="7" applyFont="1" applyFill="1" applyBorder="1" applyAlignment="1">
      <alignment horizontal="right" vertical="center" wrapText="1"/>
    </xf>
    <xf numFmtId="44" fontId="3" fillId="7" borderId="1" xfId="6" applyFont="1" applyFill="1" applyBorder="1" applyAlignment="1">
      <alignment horizontal="left" vertical="center" wrapText="1"/>
    </xf>
    <xf numFmtId="0" fontId="8" fillId="5" borderId="30" xfId="0" applyFont="1" applyFill="1" applyBorder="1" applyAlignment="1">
      <alignment horizontal="left" vertical="center" wrapText="1"/>
    </xf>
    <xf numFmtId="0" fontId="3" fillId="7" borderId="19"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7" borderId="18" xfId="0" applyFont="1" applyFill="1" applyBorder="1" applyAlignment="1">
      <alignment horizontal="left" vertical="center" wrapText="1"/>
    </xf>
    <xf numFmtId="0" fontId="3" fillId="7" borderId="20" xfId="0" applyFont="1" applyFill="1" applyBorder="1" applyAlignment="1">
      <alignment horizontal="left" vertical="center" wrapText="1"/>
    </xf>
    <xf numFmtId="9" fontId="3" fillId="8" borderId="1" xfId="7" applyFont="1" applyFill="1" applyBorder="1" applyAlignment="1">
      <alignment horizontal="right" vertical="center" wrapText="1"/>
    </xf>
    <xf numFmtId="44" fontId="3" fillId="8" borderId="1" xfId="6" applyFont="1" applyFill="1" applyBorder="1" applyAlignment="1">
      <alignment horizontal="left" vertical="center" wrapText="1"/>
    </xf>
    <xf numFmtId="44" fontId="3" fillId="7" borderId="1" xfId="0" applyNumberFormat="1" applyFont="1" applyFill="1" applyBorder="1" applyAlignment="1">
      <alignment horizontal="left" vertical="center" wrapText="1"/>
    </xf>
    <xf numFmtId="0" fontId="3" fillId="7" borderId="36" xfId="0" applyFont="1" applyFill="1" applyBorder="1" applyAlignment="1">
      <alignment horizontal="left" vertical="center" wrapText="1"/>
    </xf>
    <xf numFmtId="44" fontId="3" fillId="7" borderId="36" xfId="6" applyFont="1" applyFill="1" applyBorder="1" applyAlignment="1">
      <alignment horizontal="left" vertical="center" wrapText="1"/>
    </xf>
    <xf numFmtId="0" fontId="8" fillId="5" borderId="0" xfId="0" applyFont="1" applyFill="1" applyAlignment="1">
      <alignment horizontal="center" vertical="center" wrapText="1"/>
    </xf>
    <xf numFmtId="0" fontId="8" fillId="5" borderId="32" xfId="0" applyFont="1" applyFill="1" applyBorder="1" applyAlignment="1">
      <alignment horizontal="left" vertical="center" wrapText="1"/>
    </xf>
    <xf numFmtId="0" fontId="3" fillId="7" borderId="38" xfId="0" applyFont="1" applyFill="1" applyBorder="1" applyAlignment="1">
      <alignment horizontal="left" vertical="center" wrapText="1"/>
    </xf>
    <xf numFmtId="0" fontId="3" fillId="7" borderId="39"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22" xfId="0" applyFont="1" applyFill="1" applyBorder="1" applyAlignment="1">
      <alignment horizontal="left" vertical="center" wrapText="1"/>
    </xf>
    <xf numFmtId="44" fontId="12" fillId="7" borderId="25" xfId="6" applyFont="1" applyFill="1" applyBorder="1" applyAlignment="1">
      <alignment horizontal="left" vertical="center" wrapText="1"/>
    </xf>
    <xf numFmtId="44" fontId="3" fillId="8" borderId="38" xfId="6" applyFont="1" applyFill="1" applyBorder="1" applyAlignment="1">
      <alignment horizontal="left" vertical="center" wrapText="1"/>
    </xf>
    <xf numFmtId="44" fontId="3" fillId="7" borderId="38" xfId="6" applyFont="1" applyFill="1" applyBorder="1" applyAlignment="1">
      <alignment horizontal="left" vertical="center" wrapText="1"/>
    </xf>
    <xf numFmtId="9" fontId="3" fillId="8" borderId="38" xfId="7" applyFont="1" applyFill="1" applyBorder="1" applyAlignment="1">
      <alignment horizontal="right" vertical="center" wrapText="1"/>
    </xf>
    <xf numFmtId="9" fontId="3" fillId="7" borderId="38" xfId="7" applyFont="1" applyFill="1" applyBorder="1" applyAlignment="1">
      <alignment horizontal="right" vertical="center" wrapText="1"/>
    </xf>
    <xf numFmtId="44" fontId="3" fillId="7" borderId="24" xfId="6" applyFont="1" applyFill="1" applyBorder="1" applyAlignment="1">
      <alignment horizontal="left" vertical="center" wrapText="1"/>
    </xf>
    <xf numFmtId="44" fontId="3" fillId="7" borderId="1" xfId="6" applyFont="1" applyFill="1" applyBorder="1" applyAlignment="1">
      <alignment horizontal="right" vertical="center" wrapText="1"/>
    </xf>
    <xf numFmtId="0" fontId="3" fillId="7" borderId="38" xfId="6" applyNumberFormat="1" applyFont="1" applyFill="1" applyBorder="1" applyAlignment="1">
      <alignment horizontal="center" vertical="center" wrapText="1"/>
    </xf>
    <xf numFmtId="0" fontId="3" fillId="7" borderId="1" xfId="6" applyNumberFormat="1" applyFont="1" applyFill="1" applyBorder="1" applyAlignment="1">
      <alignment horizontal="center" vertical="center" wrapText="1"/>
    </xf>
    <xf numFmtId="44" fontId="3" fillId="7" borderId="25" xfId="6" applyFont="1" applyFill="1" applyBorder="1" applyAlignment="1">
      <alignment horizontal="left" vertical="center" wrapText="1"/>
    </xf>
    <xf numFmtId="0" fontId="12" fillId="7" borderId="1" xfId="0" applyFont="1" applyFill="1" applyBorder="1" applyAlignment="1">
      <alignment horizontal="left" vertical="center" wrapText="1"/>
    </xf>
    <xf numFmtId="0" fontId="3" fillId="8" borderId="29" xfId="0" applyFont="1" applyFill="1" applyBorder="1" applyAlignment="1">
      <alignment horizontal="left" vertical="center" wrapText="1"/>
    </xf>
    <xf numFmtId="44" fontId="19" fillId="0" borderId="30" xfId="0" applyNumberFormat="1" applyFont="1" applyBorder="1" applyAlignment="1">
      <alignment vertical="center" wrapText="1"/>
    </xf>
    <xf numFmtId="44" fontId="3" fillId="0" borderId="1" xfId="6" applyFont="1" applyFill="1" applyBorder="1" applyAlignment="1">
      <alignment horizontal="left" vertical="center" wrapText="1"/>
    </xf>
    <xf numFmtId="2" fontId="3" fillId="7" borderId="38" xfId="0" applyNumberFormat="1" applyFont="1" applyFill="1" applyBorder="1" applyAlignment="1">
      <alignment horizontal="center" vertical="center" wrapText="1"/>
    </xf>
    <xf numFmtId="2" fontId="3" fillId="7" borderId="1" xfId="0" applyNumberFormat="1" applyFont="1" applyFill="1" applyBorder="1" applyAlignment="1">
      <alignment horizontal="center" vertical="center" wrapText="1"/>
    </xf>
    <xf numFmtId="44" fontId="3" fillId="0" borderId="38" xfId="6" applyFont="1" applyFill="1" applyBorder="1" applyAlignment="1">
      <alignment horizontal="left" vertical="center" wrapText="1"/>
    </xf>
    <xf numFmtId="44" fontId="3" fillId="0" borderId="27" xfId="6" applyFont="1" applyFill="1" applyBorder="1" applyAlignment="1">
      <alignment horizontal="left" vertical="center" wrapText="1"/>
    </xf>
    <xf numFmtId="44" fontId="3" fillId="0" borderId="25" xfId="6" applyFont="1" applyFill="1" applyBorder="1" applyAlignment="1">
      <alignment horizontal="left" vertical="center" wrapText="1"/>
    </xf>
    <xf numFmtId="44" fontId="14" fillId="5" borderId="30" xfId="0" applyNumberFormat="1" applyFont="1" applyFill="1" applyBorder="1" applyAlignment="1">
      <alignment vertical="center" wrapText="1"/>
    </xf>
    <xf numFmtId="0" fontId="3" fillId="7" borderId="44" xfId="0" applyFont="1" applyFill="1" applyBorder="1" applyAlignment="1">
      <alignment horizontal="left" vertical="center" wrapText="1"/>
    </xf>
    <xf numFmtId="44" fontId="12" fillId="0" borderId="22" xfId="6" applyFont="1" applyFill="1" applyBorder="1" applyAlignment="1">
      <alignment horizontal="left" vertical="center" wrapText="1"/>
    </xf>
    <xf numFmtId="0" fontId="12" fillId="7" borderId="36" xfId="0" applyFont="1" applyFill="1" applyBorder="1" applyAlignment="1">
      <alignment horizontal="left" vertical="center" wrapText="1"/>
    </xf>
    <xf numFmtId="44" fontId="3" fillId="8" borderId="36" xfId="6" applyFont="1" applyFill="1" applyBorder="1" applyAlignment="1">
      <alignment horizontal="left" vertical="center" wrapText="1"/>
    </xf>
    <xf numFmtId="44" fontId="21" fillId="7" borderId="1" xfId="0" applyNumberFormat="1"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1" xfId="0" applyFont="1" applyFill="1" applyBorder="1" applyAlignment="1">
      <alignment horizontal="left" vertical="center" wrapText="1"/>
    </xf>
    <xf numFmtId="44" fontId="21" fillId="7" borderId="1" xfId="6" applyFont="1" applyFill="1" applyBorder="1" applyAlignment="1">
      <alignment horizontal="left" vertical="center" wrapText="1"/>
    </xf>
    <xf numFmtId="44" fontId="21" fillId="7" borderId="1" xfId="0" applyNumberFormat="1" applyFont="1" applyFill="1" applyBorder="1" applyAlignment="1">
      <alignment horizontal="left" vertical="center" wrapText="1"/>
    </xf>
    <xf numFmtId="0" fontId="18" fillId="7" borderId="1" xfId="0" applyFont="1" applyFill="1" applyBorder="1" applyAlignment="1">
      <alignment horizontal="left" vertical="center" wrapText="1"/>
    </xf>
    <xf numFmtId="0" fontId="21" fillId="7" borderId="24" xfId="0" applyFont="1" applyFill="1" applyBorder="1" applyAlignment="1">
      <alignment horizontal="left" vertical="center" wrapText="1"/>
    </xf>
    <xf numFmtId="44" fontId="3" fillId="8" borderId="27" xfId="6" applyFont="1" applyFill="1" applyBorder="1" applyAlignment="1">
      <alignment horizontal="left" vertical="center" wrapText="1"/>
    </xf>
    <xf numFmtId="44" fontId="3" fillId="8" borderId="22" xfId="6" applyFont="1" applyFill="1" applyBorder="1" applyAlignment="1">
      <alignment horizontal="left" vertical="center" wrapText="1"/>
    </xf>
    <xf numFmtId="0" fontId="8" fillId="5" borderId="17" xfId="0" applyFont="1" applyFill="1" applyBorder="1" applyAlignment="1">
      <alignment horizontal="left" vertical="center" wrapText="1"/>
    </xf>
    <xf numFmtId="0" fontId="13" fillId="0" borderId="0" xfId="0" applyFont="1"/>
    <xf numFmtId="164" fontId="6" fillId="8" borderId="1" xfId="0" applyNumberFormat="1" applyFont="1" applyFill="1" applyBorder="1" applyAlignment="1">
      <alignment horizontal="right" vertical="center"/>
    </xf>
    <xf numFmtId="0" fontId="9" fillId="7" borderId="0" xfId="4" applyFont="1" applyFill="1" applyAlignment="1">
      <alignment horizontal="left" vertical="center" wrapText="1"/>
    </xf>
    <xf numFmtId="0" fontId="22" fillId="0" borderId="0" xfId="0" applyFont="1"/>
    <xf numFmtId="0" fontId="3" fillId="7" borderId="16" xfId="0" applyFont="1" applyFill="1" applyBorder="1" applyAlignment="1">
      <alignment horizontal="left" vertical="center"/>
    </xf>
    <xf numFmtId="0" fontId="3" fillId="7" borderId="5" xfId="0" applyFont="1" applyFill="1" applyBorder="1" applyAlignment="1">
      <alignment horizontal="left" vertical="center" wrapText="1"/>
    </xf>
    <xf numFmtId="0" fontId="0" fillId="0" borderId="0" xfId="0" applyAlignment="1">
      <alignment vertical="center" wrapText="1"/>
    </xf>
    <xf numFmtId="0" fontId="8" fillId="5" borderId="45" xfId="0" applyFont="1" applyFill="1" applyBorder="1" applyAlignment="1">
      <alignment horizontal="center" vertical="center" wrapText="1"/>
    </xf>
    <xf numFmtId="0" fontId="3" fillId="4" borderId="1" xfId="0" applyFont="1" applyFill="1" applyBorder="1" applyAlignment="1">
      <alignment horizontal="right" vertical="center"/>
    </xf>
    <xf numFmtId="0" fontId="3" fillId="6" borderId="5" xfId="0" applyFont="1" applyFill="1" applyBorder="1" applyAlignment="1">
      <alignment horizontal="left" vertical="center" wrapText="1"/>
    </xf>
    <xf numFmtId="0" fontId="8" fillId="5" borderId="18" xfId="0" applyFont="1" applyFill="1" applyBorder="1" applyAlignment="1">
      <alignment horizontal="left" vertical="center"/>
    </xf>
    <xf numFmtId="0" fontId="8" fillId="5" borderId="19" xfId="0" applyFont="1" applyFill="1" applyBorder="1" applyAlignment="1">
      <alignment horizontal="center" vertical="center" wrapText="1"/>
    </xf>
    <xf numFmtId="164" fontId="8" fillId="5" borderId="20" xfId="0" applyNumberFormat="1" applyFont="1" applyFill="1" applyBorder="1" applyAlignment="1">
      <alignment horizontal="left" vertical="center" wrapText="1"/>
    </xf>
    <xf numFmtId="0" fontId="3" fillId="6" borderId="46" xfId="0" applyFont="1" applyFill="1" applyBorder="1" applyAlignment="1">
      <alignment horizontal="left" vertical="center" wrapText="1"/>
    </xf>
    <xf numFmtId="0" fontId="9" fillId="6" borderId="38" xfId="4" applyFont="1" applyFill="1" applyBorder="1" applyAlignment="1">
      <alignment horizontal="left" vertical="center" wrapText="1"/>
    </xf>
    <xf numFmtId="0" fontId="3" fillId="6" borderId="38" xfId="0" applyFont="1" applyFill="1" applyBorder="1" applyAlignment="1">
      <alignment horizontal="left" vertical="center" wrapText="1"/>
    </xf>
    <xf numFmtId="164" fontId="3" fillId="7" borderId="39" xfId="0" applyNumberFormat="1" applyFont="1" applyFill="1" applyBorder="1" applyAlignment="1">
      <alignment horizontal="left" vertical="center" wrapText="1"/>
    </xf>
    <xf numFmtId="0" fontId="3" fillId="0" borderId="21" xfId="0" applyFont="1" applyBorder="1" applyAlignment="1">
      <alignment horizontal="left" vertical="center" wrapText="1"/>
    </xf>
    <xf numFmtId="0" fontId="3" fillId="6" borderId="21" xfId="0" applyFont="1" applyFill="1" applyBorder="1" applyAlignment="1">
      <alignment horizontal="left" vertical="center" wrapText="1"/>
    </xf>
    <xf numFmtId="0" fontId="9" fillId="6" borderId="24" xfId="4" applyFont="1" applyFill="1" applyBorder="1" applyAlignment="1">
      <alignment horizontal="left" vertical="center" wrapText="1"/>
    </xf>
    <xf numFmtId="0" fontId="21" fillId="7" borderId="1" xfId="0" applyFont="1" applyFill="1" applyBorder="1" applyAlignment="1">
      <alignment horizontal="center" vertical="center" wrapText="1"/>
    </xf>
    <xf numFmtId="0" fontId="21" fillId="7" borderId="38" xfId="0" applyFont="1" applyFill="1" applyBorder="1" applyAlignment="1">
      <alignment horizontal="center" vertical="center" wrapText="1"/>
    </xf>
    <xf numFmtId="0" fontId="21" fillId="7" borderId="38" xfId="7" applyNumberFormat="1" applyFont="1" applyFill="1" applyBorder="1" applyAlignment="1">
      <alignment horizontal="center" vertical="center" wrapText="1"/>
    </xf>
    <xf numFmtId="0" fontId="21" fillId="7" borderId="1" xfId="7" applyNumberFormat="1" applyFont="1" applyFill="1" applyBorder="1" applyAlignment="1">
      <alignment horizontal="center" vertical="center" wrapText="1"/>
    </xf>
    <xf numFmtId="44" fontId="21" fillId="7" borderId="1" xfId="6" applyFont="1" applyFill="1" applyBorder="1" applyAlignment="1">
      <alignment horizontal="right" vertical="center" wrapText="1"/>
    </xf>
    <xf numFmtId="0" fontId="21" fillId="7" borderId="38" xfId="6" applyNumberFormat="1" applyFont="1" applyFill="1" applyBorder="1" applyAlignment="1">
      <alignment horizontal="center" vertical="center" wrapText="1"/>
    </xf>
    <xf numFmtId="0" fontId="21" fillId="7" borderId="1" xfId="6" applyNumberFormat="1" applyFont="1" applyFill="1" applyBorder="1" applyAlignment="1">
      <alignment horizontal="center" vertical="center" wrapText="1"/>
    </xf>
    <xf numFmtId="0" fontId="24" fillId="0" borderId="0" xfId="0" applyFont="1"/>
    <xf numFmtId="0" fontId="21" fillId="7" borderId="36" xfId="0" applyFont="1" applyFill="1" applyBorder="1" applyAlignment="1">
      <alignment horizontal="center" vertical="center" wrapText="1"/>
    </xf>
    <xf numFmtId="44" fontId="21" fillId="7" borderId="36" xfId="0" applyNumberFormat="1" applyFont="1" applyFill="1" applyBorder="1" applyAlignment="1">
      <alignment horizontal="center" vertical="center" wrapText="1"/>
    </xf>
    <xf numFmtId="44" fontId="12" fillId="0" borderId="47" xfId="6" applyFont="1" applyFill="1" applyBorder="1" applyAlignment="1">
      <alignment horizontal="left" vertical="center" wrapText="1"/>
    </xf>
    <xf numFmtId="9" fontId="3" fillId="8" borderId="36" xfId="7" applyFont="1" applyFill="1" applyBorder="1" applyAlignment="1">
      <alignment horizontal="left" vertical="center" wrapText="1"/>
    </xf>
    <xf numFmtId="0" fontId="18" fillId="7" borderId="36" xfId="0" applyFont="1" applyFill="1" applyBorder="1" applyAlignment="1">
      <alignment horizontal="center" vertical="center" wrapText="1"/>
    </xf>
    <xf numFmtId="0" fontId="14" fillId="5" borderId="31"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0" xfId="0" applyFont="1" applyFill="1" applyBorder="1" applyAlignment="1">
      <alignment horizontal="left" vertical="center" wrapText="1"/>
    </xf>
    <xf numFmtId="0" fontId="16" fillId="8" borderId="10" xfId="0" applyFont="1" applyFill="1" applyBorder="1" applyAlignment="1">
      <alignment horizontal="left" vertical="center"/>
    </xf>
    <xf numFmtId="0" fontId="16" fillId="8" borderId="11" xfId="0" applyFont="1" applyFill="1" applyBorder="1" applyAlignment="1">
      <alignment horizontal="left" vertical="center"/>
    </xf>
    <xf numFmtId="0" fontId="16" fillId="8" borderId="12" xfId="0" applyFont="1" applyFill="1" applyBorder="1" applyAlignment="1">
      <alignment horizontal="left" vertical="center"/>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3" fillId="7" borderId="37" xfId="0" applyFont="1" applyFill="1" applyBorder="1" applyAlignment="1">
      <alignment horizontal="left" vertical="center" wrapText="1"/>
    </xf>
    <xf numFmtId="0" fontId="3" fillId="7" borderId="34" xfId="0"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14" fillId="5" borderId="20"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3" fillId="7" borderId="4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41" xfId="0" applyFont="1" applyFill="1" applyBorder="1" applyAlignment="1">
      <alignment horizontal="left" vertical="center" wrapText="1"/>
    </xf>
    <xf numFmtId="0" fontId="3" fillId="7" borderId="35"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32" xfId="0" applyFont="1" applyFill="1" applyBorder="1" applyAlignment="1">
      <alignment horizontal="left" vertical="center" wrapText="1"/>
    </xf>
    <xf numFmtId="0" fontId="3" fillId="7" borderId="42"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17" xfId="0" applyFont="1" applyFill="1" applyBorder="1" applyAlignment="1">
      <alignment horizontal="left"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12" fillId="7" borderId="43" xfId="0" applyFont="1" applyFill="1" applyBorder="1" applyAlignment="1">
      <alignment horizontal="right" vertical="center" wrapText="1"/>
    </xf>
    <xf numFmtId="0" fontId="12" fillId="7" borderId="32" xfId="0" applyFont="1" applyFill="1" applyBorder="1" applyAlignment="1">
      <alignment horizontal="right" vertical="center" wrapText="1"/>
    </xf>
    <xf numFmtId="0" fontId="12" fillId="7" borderId="33" xfId="0" applyFont="1" applyFill="1" applyBorder="1" applyAlignment="1">
      <alignment horizontal="right" vertical="center" wrapText="1"/>
    </xf>
    <xf numFmtId="0" fontId="3" fillId="7" borderId="1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0" borderId="1" xfId="0" applyFont="1" applyBorder="1" applyAlignment="1">
      <alignment horizontal="left" vertical="center" wrapText="1"/>
    </xf>
    <xf numFmtId="0" fontId="0" fillId="0" borderId="3" xfId="0" applyBorder="1"/>
    <xf numFmtId="0" fontId="3" fillId="6"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0" fillId="0" borderId="6" xfId="0" applyBorder="1"/>
    <xf numFmtId="0" fontId="0" fillId="0" borderId="2" xfId="0" applyBorder="1"/>
    <xf numFmtId="0" fontId="0" fillId="0" borderId="8" xfId="0" applyBorder="1"/>
    <xf numFmtId="0" fontId="0" fillId="0" borderId="9" xfId="0" applyBorder="1"/>
    <xf numFmtId="0" fontId="3" fillId="6" borderId="1" xfId="2" applyFont="1" applyFill="1" applyBorder="1" applyAlignment="1">
      <alignment horizontal="left" vertical="center" wrapText="1"/>
    </xf>
    <xf numFmtId="0" fontId="0" fillId="0" borderId="5" xfId="0" applyBorder="1"/>
    <xf numFmtId="0" fontId="8" fillId="5" borderId="4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0" fillId="0" borderId="4" xfId="0" applyBorder="1"/>
    <xf numFmtId="0" fontId="0" fillId="0" borderId="7" xfId="0" applyBorder="1"/>
    <xf numFmtId="0" fontId="3" fillId="6" borderId="45"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8">
    <cellStyle name="Goed" xfId="1" xr:uid="{00000000-0005-0000-0000-000001000000}"/>
    <cellStyle name="Hyperlink" xfId="4" xr:uid="{00000000-0005-0000-0000-000004000000}"/>
    <cellStyle name="Hyperlink 2" xfId="5" xr:uid="{8D671AF3-95EC-45D4-A46C-B81763383CDD}"/>
    <cellStyle name="Neutraal" xfId="2" xr:uid="{00000000-0005-0000-0000-000002000000}"/>
    <cellStyle name="Procent" xfId="7" builtinId="5"/>
    <cellStyle name="Standaard" xfId="0" builtinId="0"/>
    <cellStyle name="Standaard 3" xfId="3" xr:uid="{00000000-0005-0000-0000-000003000000}"/>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30"/>
  <sheetViews>
    <sheetView showGridLines="0" zoomScaleNormal="100" workbookViewId="0">
      <selection activeCell="D33" sqref="D33"/>
    </sheetView>
  </sheetViews>
  <sheetFormatPr defaultRowHeight="14.4" x14ac:dyDescent="0.3"/>
  <cols>
    <col min="1" max="1" width="33" customWidth="1"/>
    <col min="2" max="2" width="17" customWidth="1"/>
    <col min="3" max="3" width="18.5546875" bestFit="1" customWidth="1"/>
    <col min="4" max="4" width="20.6640625" bestFit="1" customWidth="1"/>
    <col min="5" max="7" width="20.6640625" customWidth="1"/>
    <col min="8" max="8" width="9.33203125" bestFit="1" customWidth="1"/>
    <col min="9" max="9" width="10" bestFit="1" customWidth="1"/>
    <col min="10" max="10" width="16" customWidth="1"/>
    <col min="11" max="13" width="13.44140625" customWidth="1"/>
  </cols>
  <sheetData>
    <row r="1" spans="1:13" ht="28.8" x14ac:dyDescent="0.3">
      <c r="A1" s="3" t="s">
        <v>0</v>
      </c>
      <c r="B1" s="3" t="s">
        <v>1</v>
      </c>
      <c r="C1" s="3" t="s">
        <v>2</v>
      </c>
      <c r="D1" s="3" t="s">
        <v>3</v>
      </c>
      <c r="E1" s="3" t="s">
        <v>4</v>
      </c>
      <c r="F1" s="3" t="s">
        <v>5</v>
      </c>
      <c r="G1" s="3" t="s">
        <v>6</v>
      </c>
      <c r="H1" s="3" t="s">
        <v>7</v>
      </c>
      <c r="I1" s="3" t="s">
        <v>8</v>
      </c>
      <c r="J1" s="3" t="s">
        <v>9</v>
      </c>
      <c r="K1" s="3" t="s">
        <v>10</v>
      </c>
      <c r="L1" s="3" t="s">
        <v>11</v>
      </c>
      <c r="M1" s="3" t="s">
        <v>12</v>
      </c>
    </row>
    <row r="2" spans="1:13" x14ac:dyDescent="0.3">
      <c r="A2" s="5" t="s">
        <v>141</v>
      </c>
      <c r="B2" s="4" t="s">
        <v>13</v>
      </c>
      <c r="C2" s="5">
        <v>270018</v>
      </c>
      <c r="D2" s="5" t="s">
        <v>142</v>
      </c>
      <c r="E2" s="5" t="s">
        <v>143</v>
      </c>
      <c r="F2" s="5" t="s">
        <v>144</v>
      </c>
      <c r="G2" s="5" t="s">
        <v>145</v>
      </c>
      <c r="H2" s="5">
        <v>1582</v>
      </c>
      <c r="I2" s="5">
        <v>1657</v>
      </c>
      <c r="J2" s="5" t="s">
        <v>14</v>
      </c>
      <c r="K2" s="5" t="s">
        <v>146</v>
      </c>
      <c r="L2" s="5">
        <v>1</v>
      </c>
      <c r="M2" s="7" t="s">
        <v>147</v>
      </c>
    </row>
    <row r="3" spans="1:13" x14ac:dyDescent="0.3">
      <c r="A3" s="7" t="s">
        <v>148</v>
      </c>
      <c r="B3" s="4" t="s">
        <v>13</v>
      </c>
      <c r="C3" s="7">
        <v>230002</v>
      </c>
      <c r="D3" s="7" t="s">
        <v>149</v>
      </c>
      <c r="E3" s="7" t="s">
        <v>150</v>
      </c>
      <c r="F3" s="7">
        <v>5</v>
      </c>
      <c r="G3" s="7" t="s">
        <v>151</v>
      </c>
      <c r="H3" s="7">
        <v>1976</v>
      </c>
      <c r="I3" s="7">
        <v>96</v>
      </c>
      <c r="J3" s="7" t="s">
        <v>14</v>
      </c>
      <c r="K3" s="7" t="s">
        <v>146</v>
      </c>
      <c r="L3" s="5">
        <v>1</v>
      </c>
      <c r="M3" s="7" t="s">
        <v>147</v>
      </c>
    </row>
    <row r="4" spans="1:13" x14ac:dyDescent="0.3">
      <c r="A4" s="5" t="s">
        <v>152</v>
      </c>
      <c r="B4" s="4" t="s">
        <v>13</v>
      </c>
      <c r="C4" s="5">
        <v>230008</v>
      </c>
      <c r="D4" s="5" t="s">
        <v>153</v>
      </c>
      <c r="E4" s="5" t="s">
        <v>154</v>
      </c>
      <c r="F4" s="5">
        <v>6</v>
      </c>
      <c r="G4" s="5" t="s">
        <v>155</v>
      </c>
      <c r="H4" s="5">
        <v>1906</v>
      </c>
      <c r="I4" s="5">
        <v>108</v>
      </c>
      <c r="J4" s="5" t="s">
        <v>14</v>
      </c>
      <c r="K4" s="5" t="s">
        <v>146</v>
      </c>
      <c r="L4" s="5">
        <v>1</v>
      </c>
      <c r="M4" s="5" t="s">
        <v>147</v>
      </c>
    </row>
    <row r="5" spans="1:13" x14ac:dyDescent="0.3">
      <c r="A5" s="7" t="s">
        <v>156</v>
      </c>
      <c r="B5" s="4" t="s">
        <v>13</v>
      </c>
      <c r="C5" s="7">
        <v>270011</v>
      </c>
      <c r="D5" s="7" t="s">
        <v>157</v>
      </c>
      <c r="E5" s="7" t="s">
        <v>143</v>
      </c>
      <c r="F5" s="7" t="s">
        <v>158</v>
      </c>
      <c r="G5" s="7" t="s">
        <v>145</v>
      </c>
      <c r="H5" s="7"/>
      <c r="I5" s="7">
        <v>1657</v>
      </c>
      <c r="J5" s="7" t="s">
        <v>14</v>
      </c>
      <c r="K5" s="7" t="s">
        <v>146</v>
      </c>
      <c r="L5" s="5">
        <v>1</v>
      </c>
      <c r="M5" s="7" t="s">
        <v>147</v>
      </c>
    </row>
    <row r="6" spans="1:13" x14ac:dyDescent="0.3">
      <c r="A6" s="5" t="s">
        <v>159</v>
      </c>
      <c r="B6" s="4" t="s">
        <v>13</v>
      </c>
      <c r="C6" s="5">
        <v>270013</v>
      </c>
      <c r="D6" s="5" t="s">
        <v>160</v>
      </c>
      <c r="E6" s="5" t="s">
        <v>161</v>
      </c>
      <c r="F6" s="5">
        <v>26</v>
      </c>
      <c r="G6" s="5" t="s">
        <v>162</v>
      </c>
      <c r="H6" s="5">
        <v>1622</v>
      </c>
      <c r="I6" s="5">
        <v>42</v>
      </c>
      <c r="J6" s="5" t="s">
        <v>14</v>
      </c>
      <c r="K6" s="5" t="s">
        <v>146</v>
      </c>
      <c r="L6" s="5">
        <v>1</v>
      </c>
      <c r="M6" s="5" t="s">
        <v>147</v>
      </c>
    </row>
    <row r="7" spans="1:13" x14ac:dyDescent="0.3">
      <c r="A7" s="7" t="s">
        <v>163</v>
      </c>
      <c r="B7" s="4" t="s">
        <v>13</v>
      </c>
      <c r="C7" s="7">
        <v>230029</v>
      </c>
      <c r="D7" s="7" t="s">
        <v>164</v>
      </c>
      <c r="E7" s="7" t="s">
        <v>165</v>
      </c>
      <c r="F7" s="7">
        <v>22</v>
      </c>
      <c r="G7" s="7" t="s">
        <v>166</v>
      </c>
      <c r="H7" s="7">
        <v>1980</v>
      </c>
      <c r="I7" s="7">
        <v>1634</v>
      </c>
      <c r="J7" s="7"/>
      <c r="K7" s="7" t="s">
        <v>146</v>
      </c>
      <c r="L7" s="5">
        <v>1</v>
      </c>
      <c r="M7" s="7" t="s">
        <v>147</v>
      </c>
    </row>
    <row r="8" spans="1:13" x14ac:dyDescent="0.3">
      <c r="A8" s="5" t="s">
        <v>167</v>
      </c>
      <c r="B8" s="4" t="s">
        <v>13</v>
      </c>
      <c r="C8" s="5">
        <v>220048</v>
      </c>
      <c r="D8" s="5" t="s">
        <v>168</v>
      </c>
      <c r="E8" s="5" t="s">
        <v>169</v>
      </c>
      <c r="F8" s="5">
        <v>10</v>
      </c>
      <c r="G8" s="5" t="s">
        <v>170</v>
      </c>
      <c r="H8" s="5">
        <v>1900</v>
      </c>
      <c r="I8" s="5">
        <v>205</v>
      </c>
      <c r="J8" s="5" t="s">
        <v>14</v>
      </c>
      <c r="K8" s="7" t="s">
        <v>146</v>
      </c>
      <c r="L8" s="5">
        <v>1</v>
      </c>
      <c r="M8" s="5" t="s">
        <v>147</v>
      </c>
    </row>
    <row r="9" spans="1:13" x14ac:dyDescent="0.3">
      <c r="A9" s="5" t="s">
        <v>171</v>
      </c>
      <c r="B9" s="4" t="s">
        <v>13</v>
      </c>
      <c r="C9" s="5">
        <v>210035</v>
      </c>
      <c r="D9" s="5" t="s">
        <v>172</v>
      </c>
      <c r="E9" s="5" t="s">
        <v>173</v>
      </c>
      <c r="F9" s="5">
        <v>37</v>
      </c>
      <c r="G9" s="5" t="s">
        <v>174</v>
      </c>
      <c r="H9" s="5">
        <v>1876</v>
      </c>
      <c r="I9" s="5">
        <v>176</v>
      </c>
      <c r="J9" s="5" t="s">
        <v>175</v>
      </c>
      <c r="K9" s="7" t="s">
        <v>146</v>
      </c>
      <c r="L9" s="5">
        <v>1</v>
      </c>
      <c r="M9" s="5" t="s">
        <v>147</v>
      </c>
    </row>
    <row r="10" spans="1:13" x14ac:dyDescent="0.3">
      <c r="A10" s="7" t="s">
        <v>176</v>
      </c>
      <c r="B10" s="4" t="s">
        <v>13</v>
      </c>
      <c r="C10" s="23">
        <v>210036</v>
      </c>
      <c r="D10" s="7" t="s">
        <v>177</v>
      </c>
      <c r="E10" s="7" t="s">
        <v>178</v>
      </c>
      <c r="F10" s="7">
        <v>14</v>
      </c>
      <c r="G10" s="7" t="s">
        <v>179</v>
      </c>
      <c r="H10" s="7">
        <v>1954</v>
      </c>
      <c r="I10" s="7">
        <v>107</v>
      </c>
      <c r="J10" s="7" t="s">
        <v>15</v>
      </c>
      <c r="K10" s="7" t="s">
        <v>146</v>
      </c>
      <c r="L10" s="5">
        <v>1</v>
      </c>
      <c r="M10" s="7" t="s">
        <v>147</v>
      </c>
    </row>
    <row r="11" spans="1:13" x14ac:dyDescent="0.3">
      <c r="A11" s="5" t="s">
        <v>180</v>
      </c>
      <c r="B11" s="4" t="s">
        <v>13</v>
      </c>
      <c r="C11" s="5">
        <v>210037</v>
      </c>
      <c r="D11" s="5" t="s">
        <v>181</v>
      </c>
      <c r="E11" s="5" t="s">
        <v>182</v>
      </c>
      <c r="F11" s="5">
        <v>3</v>
      </c>
      <c r="G11" s="5" t="s">
        <v>183</v>
      </c>
      <c r="H11" s="5">
        <v>1938</v>
      </c>
      <c r="I11" s="5">
        <v>256</v>
      </c>
      <c r="J11" s="5" t="s">
        <v>14</v>
      </c>
      <c r="K11" s="7" t="s">
        <v>146</v>
      </c>
      <c r="L11" s="5">
        <v>1</v>
      </c>
      <c r="M11" s="5" t="s">
        <v>147</v>
      </c>
    </row>
    <row r="12" spans="1:13" x14ac:dyDescent="0.3">
      <c r="A12" s="7" t="s">
        <v>184</v>
      </c>
      <c r="B12" s="4" t="s">
        <v>13</v>
      </c>
      <c r="C12" s="7">
        <v>210039</v>
      </c>
      <c r="D12" s="7" t="s">
        <v>185</v>
      </c>
      <c r="E12" s="7" t="s">
        <v>186</v>
      </c>
      <c r="F12" s="7" t="s">
        <v>187</v>
      </c>
      <c r="G12" s="7" t="s">
        <v>188</v>
      </c>
      <c r="H12" s="7">
        <v>1972</v>
      </c>
      <c r="I12" s="7">
        <v>50</v>
      </c>
      <c r="J12" s="7" t="s">
        <v>175</v>
      </c>
      <c r="K12" s="7" t="s">
        <v>146</v>
      </c>
      <c r="L12" s="5">
        <v>1</v>
      </c>
      <c r="M12" s="7" t="s">
        <v>147</v>
      </c>
    </row>
    <row r="13" spans="1:13" x14ac:dyDescent="0.3">
      <c r="A13" s="5" t="s">
        <v>189</v>
      </c>
      <c r="B13" s="4" t="s">
        <v>13</v>
      </c>
      <c r="C13" s="5">
        <v>210051</v>
      </c>
      <c r="D13" s="5" t="s">
        <v>190</v>
      </c>
      <c r="E13" s="5" t="s">
        <v>191</v>
      </c>
      <c r="F13" s="5">
        <v>1</v>
      </c>
      <c r="G13" s="5" t="s">
        <v>192</v>
      </c>
      <c r="H13" s="5"/>
      <c r="I13" s="5">
        <v>194</v>
      </c>
      <c r="J13" s="5" t="s">
        <v>175</v>
      </c>
      <c r="K13" s="7" t="s">
        <v>146</v>
      </c>
      <c r="L13" s="5">
        <v>1</v>
      </c>
      <c r="M13" s="5" t="s">
        <v>147</v>
      </c>
    </row>
    <row r="14" spans="1:13" ht="28.8" x14ac:dyDescent="0.3">
      <c r="A14" s="7" t="s">
        <v>193</v>
      </c>
      <c r="B14" s="4" t="s">
        <v>13</v>
      </c>
      <c r="C14" s="7">
        <v>210065</v>
      </c>
      <c r="D14" s="7" t="s">
        <v>194</v>
      </c>
      <c r="E14" s="7" t="s">
        <v>195</v>
      </c>
      <c r="F14" s="7">
        <v>14</v>
      </c>
      <c r="G14" s="7" t="s">
        <v>196</v>
      </c>
      <c r="H14" s="7"/>
      <c r="I14" s="7">
        <v>139</v>
      </c>
      <c r="J14" s="7" t="s">
        <v>197</v>
      </c>
      <c r="K14" s="7" t="s">
        <v>146</v>
      </c>
      <c r="L14" s="5">
        <v>1</v>
      </c>
      <c r="M14" s="7" t="s">
        <v>147</v>
      </c>
    </row>
    <row r="15" spans="1:13" x14ac:dyDescent="0.3">
      <c r="A15" s="5" t="s">
        <v>198</v>
      </c>
      <c r="B15" s="4" t="s">
        <v>13</v>
      </c>
      <c r="C15" s="5">
        <v>210081</v>
      </c>
      <c r="D15" s="5" t="s">
        <v>199</v>
      </c>
      <c r="E15" s="5" t="s">
        <v>200</v>
      </c>
      <c r="F15" s="5">
        <v>7</v>
      </c>
      <c r="G15" s="5" t="s">
        <v>201</v>
      </c>
      <c r="H15" s="5"/>
      <c r="I15" s="5">
        <v>150</v>
      </c>
      <c r="J15" s="5" t="s">
        <v>14</v>
      </c>
      <c r="K15" s="7" t="s">
        <v>146</v>
      </c>
      <c r="L15" s="5">
        <v>1</v>
      </c>
      <c r="M15" s="5" t="s">
        <v>147</v>
      </c>
    </row>
    <row r="16" spans="1:13" x14ac:dyDescent="0.3">
      <c r="A16" s="7" t="s">
        <v>202</v>
      </c>
      <c r="B16" s="4" t="s">
        <v>13</v>
      </c>
      <c r="C16" s="7">
        <v>210122</v>
      </c>
      <c r="D16" s="7" t="s">
        <v>203</v>
      </c>
      <c r="E16" s="7" t="s">
        <v>204</v>
      </c>
      <c r="F16" s="7">
        <v>1</v>
      </c>
      <c r="G16" s="7" t="s">
        <v>205</v>
      </c>
      <c r="H16" s="7">
        <v>1930</v>
      </c>
      <c r="I16" s="7">
        <v>156</v>
      </c>
      <c r="J16" s="7" t="s">
        <v>175</v>
      </c>
      <c r="K16" s="7" t="s">
        <v>146</v>
      </c>
      <c r="L16" s="5">
        <v>1</v>
      </c>
      <c r="M16" s="7" t="s">
        <v>147</v>
      </c>
    </row>
    <row r="17" spans="1:13" x14ac:dyDescent="0.3">
      <c r="A17" s="5" t="s">
        <v>206</v>
      </c>
      <c r="B17" s="4" t="s">
        <v>13</v>
      </c>
      <c r="C17" s="5">
        <v>210124</v>
      </c>
      <c r="D17" s="5" t="s">
        <v>207</v>
      </c>
      <c r="E17" s="5" t="s">
        <v>178</v>
      </c>
      <c r="F17" s="5">
        <v>10</v>
      </c>
      <c r="G17" s="5" t="s">
        <v>179</v>
      </c>
      <c r="H17" s="5"/>
      <c r="I17" s="5">
        <v>63</v>
      </c>
      <c r="J17" s="5" t="s">
        <v>15</v>
      </c>
      <c r="K17" s="7" t="s">
        <v>146</v>
      </c>
      <c r="L17" s="5">
        <v>1</v>
      </c>
      <c r="M17" s="5" t="s">
        <v>147</v>
      </c>
    </row>
    <row r="18" spans="1:13" x14ac:dyDescent="0.3">
      <c r="A18" s="7" t="s">
        <v>208</v>
      </c>
      <c r="B18" s="4" t="s">
        <v>13</v>
      </c>
      <c r="C18" s="7">
        <v>220005</v>
      </c>
      <c r="D18" s="7" t="s">
        <v>209</v>
      </c>
      <c r="E18" s="7" t="s">
        <v>210</v>
      </c>
      <c r="F18" s="7">
        <v>79</v>
      </c>
      <c r="G18" s="7" t="s">
        <v>211</v>
      </c>
      <c r="H18" s="7">
        <v>1911</v>
      </c>
      <c r="I18" s="7">
        <v>50</v>
      </c>
      <c r="J18" s="7" t="s">
        <v>175</v>
      </c>
      <c r="K18" s="7" t="s">
        <v>146</v>
      </c>
      <c r="L18" s="5">
        <v>1</v>
      </c>
      <c r="M18" s="7" t="s">
        <v>147</v>
      </c>
    </row>
    <row r="19" spans="1:13" ht="28.8" x14ac:dyDescent="0.3">
      <c r="A19" s="5" t="s">
        <v>212</v>
      </c>
      <c r="B19" s="4" t="s">
        <v>13</v>
      </c>
      <c r="C19" s="5">
        <v>220025</v>
      </c>
      <c r="D19" s="5" t="s">
        <v>213</v>
      </c>
      <c r="E19" s="5" t="s">
        <v>214</v>
      </c>
      <c r="F19" s="5">
        <v>14</v>
      </c>
      <c r="G19" s="5" t="s">
        <v>215</v>
      </c>
      <c r="H19" s="5">
        <v>1906</v>
      </c>
      <c r="I19" s="5">
        <v>93</v>
      </c>
      <c r="J19" s="5" t="s">
        <v>216</v>
      </c>
      <c r="K19" s="7" t="s">
        <v>146</v>
      </c>
      <c r="L19" s="5">
        <v>1</v>
      </c>
      <c r="M19" s="5" t="s">
        <v>147</v>
      </c>
    </row>
    <row r="20" spans="1:13" x14ac:dyDescent="0.3">
      <c r="A20" s="5" t="s">
        <v>217</v>
      </c>
      <c r="B20" s="4" t="s">
        <v>13</v>
      </c>
      <c r="C20" s="5">
        <v>210013</v>
      </c>
      <c r="D20" s="5" t="s">
        <v>218</v>
      </c>
      <c r="E20" s="5" t="s">
        <v>219</v>
      </c>
      <c r="F20" s="5">
        <v>252</v>
      </c>
      <c r="G20" s="5" t="s">
        <v>220</v>
      </c>
      <c r="H20" s="5">
        <v>1825</v>
      </c>
      <c r="I20" s="5">
        <v>66</v>
      </c>
      <c r="J20" s="5" t="s">
        <v>14</v>
      </c>
      <c r="K20" s="7" t="s">
        <v>146</v>
      </c>
      <c r="L20" s="5">
        <v>1</v>
      </c>
      <c r="M20" s="5" t="s">
        <v>147</v>
      </c>
    </row>
    <row r="21" spans="1:13" x14ac:dyDescent="0.3">
      <c r="A21" s="5" t="s">
        <v>221</v>
      </c>
      <c r="B21" s="4" t="s">
        <v>13</v>
      </c>
      <c r="C21" s="5">
        <v>230087</v>
      </c>
      <c r="D21" s="5" t="s">
        <v>222</v>
      </c>
      <c r="E21" s="5" t="s">
        <v>223</v>
      </c>
      <c r="F21" s="5">
        <v>24</v>
      </c>
      <c r="G21" s="5" t="s">
        <v>224</v>
      </c>
      <c r="H21" s="5">
        <v>1613</v>
      </c>
      <c r="I21" s="5">
        <v>198</v>
      </c>
      <c r="J21" s="5" t="s">
        <v>14</v>
      </c>
      <c r="K21" s="7" t="s">
        <v>146</v>
      </c>
      <c r="L21" s="5">
        <v>1</v>
      </c>
      <c r="M21" s="5" t="s">
        <v>147</v>
      </c>
    </row>
    <row r="22" spans="1:13" x14ac:dyDescent="0.3">
      <c r="A22" s="7" t="s">
        <v>225</v>
      </c>
      <c r="B22" s="4" t="s">
        <v>13</v>
      </c>
      <c r="C22" s="23">
        <v>220145</v>
      </c>
      <c r="D22" s="7" t="s">
        <v>226</v>
      </c>
      <c r="E22" s="7" t="s">
        <v>227</v>
      </c>
      <c r="F22" s="7">
        <v>13</v>
      </c>
      <c r="G22" s="7" t="s">
        <v>228</v>
      </c>
      <c r="H22" s="7"/>
      <c r="I22" s="7" t="s">
        <v>229</v>
      </c>
      <c r="J22" s="7" t="s">
        <v>14</v>
      </c>
      <c r="K22" s="7" t="s">
        <v>146</v>
      </c>
      <c r="L22" s="5">
        <v>1</v>
      </c>
      <c r="M22" s="7" t="s">
        <v>147</v>
      </c>
    </row>
    <row r="23" spans="1:13" x14ac:dyDescent="0.3">
      <c r="A23" s="23" t="s">
        <v>230</v>
      </c>
      <c r="B23" s="4" t="s">
        <v>13</v>
      </c>
      <c r="C23" s="23">
        <v>220143</v>
      </c>
      <c r="D23" s="23" t="s">
        <v>231</v>
      </c>
      <c r="E23" s="23" t="s">
        <v>232</v>
      </c>
      <c r="F23" s="23">
        <v>1</v>
      </c>
      <c r="G23" s="23" t="s">
        <v>233</v>
      </c>
      <c r="H23" s="23">
        <v>1630</v>
      </c>
      <c r="I23" s="23">
        <v>318</v>
      </c>
      <c r="J23" s="23" t="s">
        <v>14</v>
      </c>
      <c r="K23" s="23" t="s">
        <v>146</v>
      </c>
      <c r="L23" s="23">
        <v>1</v>
      </c>
      <c r="M23" s="23" t="s">
        <v>147</v>
      </c>
    </row>
    <row r="24" spans="1:13" x14ac:dyDescent="0.3">
      <c r="A24" s="23" t="s">
        <v>234</v>
      </c>
      <c r="B24" s="4" t="s">
        <v>13</v>
      </c>
      <c r="C24" s="23">
        <v>220148</v>
      </c>
      <c r="D24" s="23" t="s">
        <v>235</v>
      </c>
      <c r="E24" s="23" t="s">
        <v>236</v>
      </c>
      <c r="F24" s="23">
        <v>1</v>
      </c>
      <c r="G24" s="23" t="s">
        <v>237</v>
      </c>
      <c r="H24" s="23">
        <v>1639</v>
      </c>
      <c r="I24" s="23">
        <v>228</v>
      </c>
      <c r="J24" s="23" t="s">
        <v>14</v>
      </c>
      <c r="K24" s="23" t="s">
        <v>146</v>
      </c>
      <c r="L24" s="23">
        <v>1</v>
      </c>
      <c r="M24" s="23" t="s">
        <v>147</v>
      </c>
    </row>
    <row r="25" spans="1:13" x14ac:dyDescent="0.3">
      <c r="A25" s="7" t="s">
        <v>238</v>
      </c>
      <c r="B25" s="4" t="s">
        <v>13</v>
      </c>
      <c r="C25" s="7">
        <v>220064</v>
      </c>
      <c r="D25" s="7" t="s">
        <v>239</v>
      </c>
      <c r="E25" s="7" t="s">
        <v>240</v>
      </c>
      <c r="F25" s="7">
        <v>1</v>
      </c>
      <c r="G25" s="7" t="s">
        <v>241</v>
      </c>
      <c r="H25" s="7"/>
      <c r="I25" s="7" t="s">
        <v>229</v>
      </c>
      <c r="J25" s="7" t="s">
        <v>242</v>
      </c>
      <c r="K25" s="7" t="s">
        <v>146</v>
      </c>
      <c r="L25" s="5">
        <v>1</v>
      </c>
      <c r="M25" s="7" t="s">
        <v>147</v>
      </c>
    </row>
    <row r="26" spans="1:13" x14ac:dyDescent="0.3">
      <c r="A26" s="5" t="s">
        <v>243</v>
      </c>
      <c r="B26" s="4" t="s">
        <v>13</v>
      </c>
      <c r="C26" s="5">
        <v>220053</v>
      </c>
      <c r="D26" s="5" t="s">
        <v>244</v>
      </c>
      <c r="E26" s="5" t="s">
        <v>219</v>
      </c>
      <c r="F26" s="5">
        <v>250</v>
      </c>
      <c r="G26" s="5" t="s">
        <v>220</v>
      </c>
      <c r="H26" s="5"/>
      <c r="I26" s="5">
        <v>280</v>
      </c>
      <c r="J26" s="5" t="s">
        <v>245</v>
      </c>
      <c r="K26" s="7" t="s">
        <v>146</v>
      </c>
      <c r="L26" s="5">
        <v>1</v>
      </c>
      <c r="M26" s="5" t="s">
        <v>147</v>
      </c>
    </row>
    <row r="27" spans="1:13" x14ac:dyDescent="0.3">
      <c r="A27" s="23" t="s">
        <v>246</v>
      </c>
      <c r="B27" s="4" t="s">
        <v>13</v>
      </c>
      <c r="C27" s="23">
        <v>230005</v>
      </c>
      <c r="D27" s="23" t="s">
        <v>16</v>
      </c>
      <c r="E27" s="23" t="s">
        <v>247</v>
      </c>
      <c r="F27" s="23">
        <v>4</v>
      </c>
      <c r="G27" s="23" t="s">
        <v>248</v>
      </c>
      <c r="H27" s="23"/>
      <c r="I27" s="23"/>
      <c r="J27" s="23" t="s">
        <v>14</v>
      </c>
      <c r="K27" s="23" t="s">
        <v>146</v>
      </c>
      <c r="L27" s="23">
        <v>1</v>
      </c>
      <c r="M27" s="23" t="s">
        <v>147</v>
      </c>
    </row>
    <row r="28" spans="1:13" x14ac:dyDescent="0.3">
      <c r="A28" s="23" t="s">
        <v>249</v>
      </c>
      <c r="B28" s="4" t="s">
        <v>13</v>
      </c>
      <c r="C28" s="23">
        <v>210012</v>
      </c>
      <c r="D28" s="23" t="s">
        <v>250</v>
      </c>
      <c r="E28" s="23" t="s">
        <v>251</v>
      </c>
      <c r="F28" s="23">
        <v>79</v>
      </c>
      <c r="G28" s="115" t="s">
        <v>252</v>
      </c>
      <c r="H28" s="23"/>
      <c r="I28" s="23"/>
      <c r="J28" s="23" t="s">
        <v>175</v>
      </c>
      <c r="K28" s="23" t="s">
        <v>146</v>
      </c>
      <c r="L28" s="23">
        <v>1</v>
      </c>
      <c r="M28" s="23" t="s">
        <v>147</v>
      </c>
    </row>
    <row r="29" spans="1:13" x14ac:dyDescent="0.3">
      <c r="A29" s="23" t="s">
        <v>217</v>
      </c>
      <c r="B29" s="4" t="s">
        <v>13</v>
      </c>
      <c r="C29" s="23">
        <v>210013</v>
      </c>
      <c r="D29" s="23" t="s">
        <v>253</v>
      </c>
      <c r="E29" s="23" t="s">
        <v>219</v>
      </c>
      <c r="F29" s="23">
        <v>252</v>
      </c>
      <c r="G29" s="23" t="s">
        <v>220</v>
      </c>
      <c r="H29" s="23"/>
      <c r="I29" s="23"/>
      <c r="J29" s="23" t="s">
        <v>175</v>
      </c>
      <c r="K29" s="23" t="s">
        <v>146</v>
      </c>
      <c r="L29" s="23">
        <v>1</v>
      </c>
      <c r="M29" s="23" t="s">
        <v>147</v>
      </c>
    </row>
    <row r="30" spans="1:13" x14ac:dyDescent="0.3">
      <c r="A30" s="23" t="s">
        <v>254</v>
      </c>
      <c r="B30" s="4" t="s">
        <v>13</v>
      </c>
      <c r="C30" s="23">
        <v>210018</v>
      </c>
      <c r="D30" s="23" t="s">
        <v>255</v>
      </c>
      <c r="E30" s="23" t="s">
        <v>256</v>
      </c>
      <c r="F30" s="23">
        <v>248</v>
      </c>
      <c r="G30" s="23" t="s">
        <v>220</v>
      </c>
      <c r="H30" s="23"/>
      <c r="I30" s="23"/>
      <c r="J30" s="23" t="s">
        <v>175</v>
      </c>
      <c r="K30" s="23" t="s">
        <v>146</v>
      </c>
      <c r="L30" s="23">
        <v>1</v>
      </c>
      <c r="M30" s="23" t="s">
        <v>147</v>
      </c>
    </row>
  </sheetData>
  <autoFilter ref="A1:M15" xr:uid="{00000000-0001-0000-0000-000000000000}">
    <sortState xmlns:xlrd2="http://schemas.microsoft.com/office/spreadsheetml/2017/richdata2" ref="A2:M15">
      <sortCondition ref="C1:C15"/>
    </sortState>
  </autoFilter>
  <hyperlinks>
    <hyperlink ref="B2" location="'270018 Waaggebouw '!A1" display="Ga naar tabblad" xr:uid="{547B7A6C-A3D3-4287-A812-DE397C1323AD}"/>
    <hyperlink ref="B3" location="'230002 Robonsbospoldermolen'!A1" display="Ga naar tabblad" xr:uid="{1992B1B8-BAEC-4D81-B41A-97567260301F}"/>
    <hyperlink ref="B4" location="'230008 Muzieknis'!A1" display="Ga naar tabblad" xr:uid="{06B3376D-924B-4B30-AB2C-DE720772BD83}"/>
    <hyperlink ref="B5" location="'270011 Buurthuis ''t Wavertje'!A1" display="Ga naar tabblad" xr:uid="{27625B21-A06B-43CA-95C7-3B7599A2BEAD}"/>
    <hyperlink ref="B6" location="'270013 Accijnstoren'!A1" display="Ga naar tabblad" xr:uid="{D84F8C25-D4FF-411C-9353-CB9C89021448}"/>
    <hyperlink ref="B7" location="'230029 Grafisch Atelier'!A1" display="Ga naar tabblad" xr:uid="{276453F4-3A75-484B-9DBF-CFA37006F1D7}"/>
    <hyperlink ref="B8" location="'220048 Opslag kaasmarkt'!A1" display="Ga naar tabblad" xr:uid="{1A5559AA-CB91-41A8-A9B7-04C5962EDE74}"/>
    <hyperlink ref="B9" location="'210035 Woning  '!A1" display="Ga naar tabblad" xr:uid="{2AB1FDBF-23C8-4F3B-8047-23E1F0A1B9DE}"/>
    <hyperlink ref="B10" location="'210036 Woning'!A1" display="Ga naar tabblad" xr:uid="{70A4E302-C4D7-4930-A98F-46B12866F03F}"/>
    <hyperlink ref="B11" location="'210037 Woning '!A1" display="Ga naar tabblad" xr:uid="{2CA2E296-21D6-4534-83C0-87E8D580FF4F}"/>
    <hyperlink ref="B12" location="'210039 Woning '!A1" display="Ga naar tabblad" xr:uid="{74A5DF57-F97F-4E5B-9B75-9F2E04C91624}"/>
    <hyperlink ref="B13" location="'210051 Woning '!A1" display="Ga naar tabblad" xr:uid="{8EC9FDF2-76C6-4308-8ED0-5E22D0BAF9CE}"/>
    <hyperlink ref="B14" location="'210065 Woning '!A1" display="Ga naar tabblad" xr:uid="{89440038-CE59-4AE8-A940-C6681A41CC2F}"/>
    <hyperlink ref="B15" location="'210081 Woning '!A1" display="Ga naar tabblad" xr:uid="{0AC616C0-04EA-4ADD-8BAB-09F0E6736DAB}"/>
    <hyperlink ref="B16" location="'210122 Woning '!A1" display="Ga naar tabblad" xr:uid="{EDF9CAC5-9725-45DB-AA69-C8CAABFE5428}"/>
    <hyperlink ref="B17" location="'210124 Woning  '!A1" display="Ga naar tabblad" xr:uid="{116C74A9-BCAA-4C66-BB9E-D13D5C5BA8A3}"/>
    <hyperlink ref="B18" location="'220005 Woning'!A1" display="Ga naar tabblad" xr:uid="{9B4CF6B7-8DEF-47ED-84D6-3332C0B96BAF}"/>
    <hyperlink ref="B19" location="'220025  Bedrijfsruimte,woning'!A1" display="Ga naar tabblad" xr:uid="{76604D63-4691-42FB-B339-2BFD257C1148}"/>
    <hyperlink ref="B20" location="'210013 Woning '!A1" display="Ga naar tabblad" xr:uid="{6A0A7D6E-A42E-4193-A258-855A1170BAB3}"/>
    <hyperlink ref="B21" location="'230087 Raadhuis Graft'!A1" display="Ga naar tabblad" xr:uid="{3D769F39-CBB6-4EE0-BBF9-4C0E3E535B63}"/>
    <hyperlink ref="B22" location="'220145 Museum ''t Houten Huis'!A1" display="Ga naar tabblad" xr:uid="{6EDB2C68-E8A6-4C29-A201-7330D7F9ECFC}"/>
    <hyperlink ref="B23" location="'220143 Raadhuis de Rijp'!A1" display="Ga naar tabblad" xr:uid="{987EADCC-45DB-4B77-839E-07139EE83367}"/>
    <hyperlink ref="B24" location="'220148 Raadhuis Grootschermer'!A1" display="Ga naar tabblad" xr:uid="{E31F3FEB-267A-49FC-B8CC-491E39EDB8DD}"/>
    <hyperlink ref="B25" location="'220064 Stadsboerderij de Hout'!A1" display="Ga naar tabblad" xr:uid="{E3E8CC38-25C3-4AC5-8AB2-A0013EE9B7B3}"/>
    <hyperlink ref="B26" location="'220053 Begraafplaats'!A1" display="Ga naar tabblad" xr:uid="{CE21889F-5077-4C6F-9AE3-DCCF4E8BC65B}"/>
    <hyperlink ref="B27" location="'230005 Molen van Piet'!A1" display="Ga naar tabblad" xr:uid="{AC028801-84F2-4718-8ADF-3FAC2F553309}"/>
    <hyperlink ref="B28" location="'210012 Woning'!A1" display="Ga naar tabblad" xr:uid="{AB317921-E90E-44CB-9673-EA74CA1F7F5A}"/>
    <hyperlink ref="B29" location="'210013 Woning  '!A1" display="Ga naar tabblad" xr:uid="{85DAA927-60C4-41D2-8262-0F417CFDB13F}"/>
    <hyperlink ref="B30" location="'210018 Woning'!A1" display="Ga naar tabblad" xr:uid="{17BB1D77-796F-4986-939A-6FBF7728F592}"/>
  </hyperlinks>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1FA93-EF4A-4C46-B97B-F0F4BEF4F3A5}">
  <sheetPr>
    <tabColor rgb="FF1F4E79"/>
  </sheetPr>
  <dimension ref="A1:P10"/>
  <sheetViews>
    <sheetView showGridLines="0" topLeftCell="J1" workbookViewId="0">
      <selection activeCell="M1" sqref="M1"/>
    </sheetView>
  </sheetViews>
  <sheetFormatPr defaultColWidth="28" defaultRowHeight="14.4" x14ac:dyDescent="0.3"/>
  <cols>
    <col min="1" max="2" width="18" style="1" customWidth="1"/>
    <col min="3" max="3" width="11" style="1" customWidth="1"/>
    <col min="4" max="4" width="10" style="1" customWidth="1"/>
    <col min="5" max="5" width="18" style="1" customWidth="1"/>
    <col min="6" max="6" width="12" style="1" customWidth="1"/>
    <col min="7" max="7" width="19" style="1" customWidth="1"/>
    <col min="8" max="8" width="10" style="1" customWidth="1"/>
    <col min="9" max="9" width="19"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6.5" customHeight="1" x14ac:dyDescent="0.3">
      <c r="A2" s="7">
        <v>230008</v>
      </c>
      <c r="B2" s="5" t="s">
        <v>153</v>
      </c>
      <c r="C2" s="185" t="s">
        <v>284</v>
      </c>
      <c r="D2" s="184"/>
      <c r="E2" s="5" t="s">
        <v>285</v>
      </c>
      <c r="F2" s="5" t="s">
        <v>29</v>
      </c>
      <c r="G2" s="5" t="s">
        <v>47</v>
      </c>
      <c r="H2" s="5" t="s">
        <v>38</v>
      </c>
      <c r="I2" s="5" t="s">
        <v>286</v>
      </c>
      <c r="J2" s="10">
        <v>2024</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2C515-E237-49CF-9B50-83E77AD405B3}">
  <sheetPr>
    <tabColor rgb="FF7030A0"/>
  </sheetPr>
  <dimension ref="A1:P10"/>
  <sheetViews>
    <sheetView showGridLines="0" topLeftCell="C1" workbookViewId="0">
      <selection activeCell="M1" sqref="M1"/>
    </sheetView>
  </sheetViews>
  <sheetFormatPr defaultColWidth="28" defaultRowHeight="14.4" x14ac:dyDescent="0.3"/>
  <cols>
    <col min="1" max="2" width="18" style="1" customWidth="1"/>
    <col min="3" max="3" width="22" style="1" customWidth="1"/>
    <col min="4" max="4" width="10" style="1" customWidth="1"/>
    <col min="5" max="5" width="12" style="1" customWidth="1"/>
    <col min="6" max="6" width="15" style="1" customWidth="1"/>
    <col min="7" max="7" width="19" style="1" customWidth="1"/>
    <col min="8" max="8" width="10" style="1" customWidth="1"/>
    <col min="9" max="9" width="22"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185">
        <v>270011</v>
      </c>
      <c r="B2" s="185" t="s">
        <v>287</v>
      </c>
      <c r="C2" s="185" t="s">
        <v>288</v>
      </c>
      <c r="D2" s="188"/>
      <c r="E2" s="185" t="s">
        <v>289</v>
      </c>
      <c r="F2" s="185" t="s">
        <v>46</v>
      </c>
      <c r="G2" s="5" t="s">
        <v>47</v>
      </c>
      <c r="H2" s="5" t="s">
        <v>38</v>
      </c>
      <c r="I2" s="5" t="s">
        <v>290</v>
      </c>
      <c r="J2" s="10">
        <v>2024</v>
      </c>
      <c r="K2" s="10">
        <v>1</v>
      </c>
      <c r="L2" s="11">
        <v>1</v>
      </c>
      <c r="M2" s="111"/>
      <c r="N2" s="21">
        <f>SUM(M2)*K2</f>
        <v>0</v>
      </c>
      <c r="O2" s="111"/>
      <c r="P2" s="22">
        <f>SUM(N2:O3)</f>
        <v>0</v>
      </c>
    </row>
    <row r="3" spans="1:16" ht="15.75" customHeight="1" x14ac:dyDescent="0.3">
      <c r="A3" s="187"/>
      <c r="B3" s="187"/>
      <c r="C3" s="189"/>
      <c r="D3" s="190"/>
      <c r="E3" s="187"/>
      <c r="F3" s="187"/>
      <c r="G3" s="7" t="s">
        <v>47</v>
      </c>
      <c r="H3" s="7" t="s">
        <v>291</v>
      </c>
      <c r="I3" s="7" t="s">
        <v>292</v>
      </c>
      <c r="J3" s="12">
        <v>2010</v>
      </c>
      <c r="K3" s="12">
        <v>1</v>
      </c>
      <c r="L3" s="13">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6">
    <mergeCell ref="F2:F3"/>
    <mergeCell ref="C1:D1"/>
    <mergeCell ref="A2:A3"/>
    <mergeCell ref="B2:B3"/>
    <mergeCell ref="C2:D3"/>
    <mergeCell ref="E2: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436FD-147E-4BC8-8A00-6AB403A937FA}">
  <sheetPr>
    <tabColor rgb="FF548235"/>
  </sheetPr>
  <dimension ref="A1:P10"/>
  <sheetViews>
    <sheetView showGridLines="0" topLeftCell="C1" workbookViewId="0">
      <selection activeCell="M1" sqref="M1"/>
    </sheetView>
  </sheetViews>
  <sheetFormatPr defaultColWidth="28" defaultRowHeight="14.4" x14ac:dyDescent="0.3"/>
  <cols>
    <col min="1" max="2" width="18" style="1" customWidth="1"/>
    <col min="3" max="3" width="14" style="1" customWidth="1"/>
    <col min="4" max="4" width="10" style="1" customWidth="1"/>
    <col min="5" max="5" width="13" style="1" customWidth="1"/>
    <col min="6" max="6" width="12" style="1" customWidth="1"/>
    <col min="7" max="7" width="19" style="1" customWidth="1"/>
    <col min="8" max="8" width="10"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6.5" customHeight="1" x14ac:dyDescent="0.3">
      <c r="A2" s="5">
        <v>270013</v>
      </c>
      <c r="B2" s="5" t="s">
        <v>160</v>
      </c>
      <c r="C2" s="5" t="s">
        <v>293</v>
      </c>
      <c r="D2" s="5"/>
      <c r="E2" s="5" t="s">
        <v>294</v>
      </c>
      <c r="F2" s="5" t="s">
        <v>29</v>
      </c>
      <c r="G2" s="5" t="s">
        <v>47</v>
      </c>
      <c r="H2" s="5" t="s">
        <v>38</v>
      </c>
      <c r="I2" s="5" t="s">
        <v>295</v>
      </c>
      <c r="J2" s="10">
        <v>2017</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1">
    <mergeCell ref="C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AE06-DF66-479B-9579-AFD0B858C406}">
  <sheetPr>
    <tabColor rgb="FFC00000"/>
  </sheetPr>
  <dimension ref="A1:P10"/>
  <sheetViews>
    <sheetView showGridLines="0" topLeftCell="F1" workbookViewId="0">
      <selection activeCell="M1" sqref="M1"/>
    </sheetView>
  </sheetViews>
  <sheetFormatPr defaultColWidth="28" defaultRowHeight="14.4" x14ac:dyDescent="0.3"/>
  <cols>
    <col min="1" max="2" width="18" style="1" customWidth="1"/>
    <col min="3" max="3" width="19" style="1" customWidth="1"/>
    <col min="4" max="4" width="10" style="1" customWidth="1"/>
    <col min="5" max="5" width="17" style="1" customWidth="1"/>
    <col min="6" max="6" width="12" style="1" customWidth="1"/>
    <col min="7" max="7" width="19" style="1" customWidth="1"/>
    <col min="8" max="8" width="10" style="1" customWidth="1"/>
    <col min="9" max="9" width="20"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230029</v>
      </c>
      <c r="B2" s="5" t="s">
        <v>296</v>
      </c>
      <c r="C2" s="5" t="s">
        <v>297</v>
      </c>
      <c r="D2" s="5"/>
      <c r="E2" s="5" t="s">
        <v>298</v>
      </c>
      <c r="F2" s="5" t="s">
        <v>29</v>
      </c>
      <c r="G2" s="5" t="s">
        <v>47</v>
      </c>
      <c r="H2" s="5" t="s">
        <v>38</v>
      </c>
      <c r="I2" s="5" t="s">
        <v>299</v>
      </c>
      <c r="J2" s="10">
        <v>2021</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1">
    <mergeCell ref="C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F8100-D99C-4776-8047-432565DA3B4A}">
  <sheetPr>
    <tabColor rgb="FFC00000"/>
  </sheetPr>
  <dimension ref="A1:P10"/>
  <sheetViews>
    <sheetView showGridLines="0" topLeftCell="E1" workbookViewId="0">
      <selection activeCell="M1" sqref="M1"/>
    </sheetView>
  </sheetViews>
  <sheetFormatPr defaultColWidth="28" defaultRowHeight="14.4" x14ac:dyDescent="0.3"/>
  <cols>
    <col min="1" max="3" width="18" style="1" customWidth="1"/>
    <col min="4" max="4" width="10" style="1" customWidth="1"/>
    <col min="5" max="5" width="17" style="1" customWidth="1"/>
    <col min="6" max="6" width="12" style="1" customWidth="1"/>
    <col min="7" max="7" width="19" style="1" customWidth="1"/>
    <col min="8" max="8" width="14" style="1" customWidth="1"/>
    <col min="9" max="9" width="10"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185">
        <v>220048</v>
      </c>
      <c r="B2" s="185" t="s">
        <v>300</v>
      </c>
      <c r="C2" s="185" t="s">
        <v>301</v>
      </c>
      <c r="D2" s="185"/>
      <c r="E2" s="185" t="s">
        <v>302</v>
      </c>
      <c r="F2" s="185" t="s">
        <v>29</v>
      </c>
      <c r="G2" s="5" t="s">
        <v>303</v>
      </c>
      <c r="H2" s="5" t="s">
        <v>304</v>
      </c>
      <c r="I2" s="5" t="s">
        <v>305</v>
      </c>
      <c r="J2" s="10">
        <v>2023</v>
      </c>
      <c r="K2" s="10">
        <v>1</v>
      </c>
      <c r="L2" s="11">
        <v>1</v>
      </c>
      <c r="M2" s="111"/>
      <c r="N2" s="21">
        <f>SUM(M2)*K2</f>
        <v>0</v>
      </c>
      <c r="O2" s="111"/>
      <c r="P2" s="22">
        <f>SUM(N2:O3)</f>
        <v>0</v>
      </c>
    </row>
    <row r="3" spans="1:16" ht="30.75" customHeight="1" x14ac:dyDescent="0.3">
      <c r="A3" s="187"/>
      <c r="B3" s="187"/>
      <c r="C3" s="187"/>
      <c r="D3" s="187"/>
      <c r="E3" s="187"/>
      <c r="F3" s="187"/>
      <c r="G3" s="7" t="s">
        <v>39</v>
      </c>
      <c r="H3" s="7" t="s">
        <v>306</v>
      </c>
      <c r="I3" s="7" t="s">
        <v>307</v>
      </c>
      <c r="J3" s="9"/>
      <c r="K3" s="12">
        <v>1</v>
      </c>
      <c r="L3" s="13">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7">
    <mergeCell ref="F2:F3"/>
    <mergeCell ref="C1:D1"/>
    <mergeCell ref="A2:A3"/>
    <mergeCell ref="B2:B3"/>
    <mergeCell ref="C2:C3"/>
    <mergeCell ref="D2:D3"/>
    <mergeCell ref="E2: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3B84-7CA3-4B56-88E5-F00B7DE7CFB3}">
  <sheetPr>
    <tabColor rgb="FF4BACC6"/>
  </sheetPr>
  <dimension ref="A1:P10"/>
  <sheetViews>
    <sheetView showGridLines="0" topLeftCell="D1" workbookViewId="0">
      <selection activeCell="M1" sqref="M1"/>
    </sheetView>
  </sheetViews>
  <sheetFormatPr defaultRowHeight="14.4" x14ac:dyDescent="0.3"/>
  <cols>
    <col min="1" max="2" width="18" customWidth="1"/>
    <col min="3" max="5" width="10" customWidth="1"/>
    <col min="6" max="6" width="12" customWidth="1"/>
    <col min="7" max="7" width="19" customWidth="1"/>
    <col min="8" max="8" width="10" customWidth="1"/>
    <col min="9" max="9" width="27"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210035</v>
      </c>
      <c r="B2" s="5" t="s">
        <v>172</v>
      </c>
      <c r="C2" s="185" t="s">
        <v>175</v>
      </c>
      <c r="D2" s="184"/>
      <c r="E2" s="5" t="s">
        <v>308</v>
      </c>
      <c r="F2" s="5" t="s">
        <v>29</v>
      </c>
      <c r="G2" s="5" t="s">
        <v>309</v>
      </c>
      <c r="H2" s="5" t="s">
        <v>310</v>
      </c>
      <c r="I2" s="5" t="s">
        <v>311</v>
      </c>
      <c r="J2" s="10">
        <v>2010</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AB3D8-B16A-4E33-80CF-96F1AC5E8370}">
  <sheetPr>
    <tabColor rgb="FF8064A2"/>
  </sheetPr>
  <dimension ref="A1:P10"/>
  <sheetViews>
    <sheetView showGridLines="0" topLeftCell="F1" workbookViewId="0">
      <selection activeCell="M1" sqref="M1"/>
    </sheetView>
  </sheetViews>
  <sheetFormatPr defaultColWidth="28" defaultRowHeight="14.4" x14ac:dyDescent="0.3"/>
  <cols>
    <col min="1" max="2" width="18" style="116" customWidth="1"/>
    <col min="3" max="4" width="10" style="116" customWidth="1"/>
    <col min="5" max="5" width="15" style="116" customWidth="1"/>
    <col min="6" max="6" width="12" style="116" customWidth="1"/>
    <col min="7" max="7" width="19" style="116" customWidth="1"/>
    <col min="8" max="8" width="10" style="116" customWidth="1"/>
    <col min="9" max="9" width="22" style="116" customWidth="1"/>
    <col min="10" max="10" width="13" style="116" customWidth="1"/>
    <col min="11" max="11" width="11" style="116" customWidth="1"/>
    <col min="12" max="12" width="46" customWidth="1"/>
    <col min="13" max="14" width="17" customWidth="1"/>
    <col min="15" max="15" width="18.44140625" bestFit="1" customWidth="1"/>
    <col min="16" max="16" width="28" style="1" customWidth="1"/>
    <col min="17" max="17" width="28" style="116" customWidth="1"/>
    <col min="18" max="16384" width="28" style="116"/>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6">
        <v>210036</v>
      </c>
      <c r="B2" s="6" t="s">
        <v>177</v>
      </c>
      <c r="C2" s="191" t="s">
        <v>175</v>
      </c>
      <c r="D2" s="184"/>
      <c r="E2" s="6" t="s">
        <v>312</v>
      </c>
      <c r="F2" s="6" t="s">
        <v>29</v>
      </c>
      <c r="G2" s="6" t="s">
        <v>47</v>
      </c>
      <c r="H2" s="6" t="s">
        <v>38</v>
      </c>
      <c r="I2" s="6" t="s">
        <v>313</v>
      </c>
      <c r="J2" s="14">
        <v>2019</v>
      </c>
      <c r="K2" s="14">
        <v>1</v>
      </c>
      <c r="L2" s="15">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B9746-C755-4FC5-8946-28DD5FF679DE}">
  <sheetPr>
    <tabColor rgb="FF1F4E79"/>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15" customWidth="1"/>
    <col min="6" max="6" width="12" customWidth="1"/>
    <col min="7" max="7" width="19" customWidth="1"/>
    <col min="8" max="8" width="10" customWidth="1"/>
    <col min="9" max="9" width="22"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210037</v>
      </c>
      <c r="B2" s="5" t="s">
        <v>181</v>
      </c>
      <c r="C2" s="185" t="s">
        <v>175</v>
      </c>
      <c r="D2" s="184"/>
      <c r="E2" s="5" t="s">
        <v>314</v>
      </c>
      <c r="F2" s="5" t="s">
        <v>29</v>
      </c>
      <c r="G2" s="5" t="s">
        <v>315</v>
      </c>
      <c r="H2" s="5" t="s">
        <v>38</v>
      </c>
      <c r="I2" s="5" t="s">
        <v>313</v>
      </c>
      <c r="J2" s="10">
        <v>2019</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54EF-6362-4D5C-9D85-AA22776AC328}">
  <sheetPr>
    <tabColor rgb="FF2F5597"/>
  </sheetPr>
  <dimension ref="A1:P10"/>
  <sheetViews>
    <sheetView showGridLines="0" topLeftCell="J1" workbookViewId="0">
      <selection activeCell="M1" sqref="M1"/>
    </sheetView>
  </sheetViews>
  <sheetFormatPr defaultRowHeight="14.4" x14ac:dyDescent="0.3"/>
  <cols>
    <col min="1" max="2" width="18" customWidth="1"/>
    <col min="3" max="4" width="10" customWidth="1"/>
    <col min="5" max="5" width="23" customWidth="1"/>
    <col min="6" max="6" width="12" customWidth="1"/>
    <col min="7" max="7" width="19" customWidth="1"/>
    <col min="8" max="8" width="10" customWidth="1"/>
    <col min="9" max="9" width="23"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117" t="s">
        <v>3</v>
      </c>
      <c r="C1" s="193" t="s">
        <v>19</v>
      </c>
      <c r="D1" s="19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185">
        <v>210039</v>
      </c>
      <c r="B2" s="185" t="s">
        <v>185</v>
      </c>
      <c r="C2" s="185" t="s">
        <v>175</v>
      </c>
      <c r="D2" s="188"/>
      <c r="E2" s="185" t="s">
        <v>316</v>
      </c>
      <c r="F2" s="185" t="s">
        <v>29</v>
      </c>
      <c r="G2" s="6" t="s">
        <v>303</v>
      </c>
      <c r="H2" s="6" t="s">
        <v>304</v>
      </c>
      <c r="I2" s="6" t="s">
        <v>317</v>
      </c>
      <c r="J2" s="14">
        <v>2022</v>
      </c>
      <c r="K2" s="14">
        <v>1</v>
      </c>
      <c r="L2" s="11">
        <v>1</v>
      </c>
      <c r="M2" s="111"/>
      <c r="N2" s="21">
        <f>SUM(M2)*K2</f>
        <v>0</v>
      </c>
      <c r="O2" s="111"/>
      <c r="P2" s="22">
        <f>SUM(N2:O7)</f>
        <v>0</v>
      </c>
    </row>
    <row r="3" spans="1:16" ht="15.75" customHeight="1" x14ac:dyDescent="0.3">
      <c r="A3" s="192"/>
      <c r="B3" s="192"/>
      <c r="C3" s="195"/>
      <c r="D3" s="196"/>
      <c r="E3" s="192"/>
      <c r="F3" s="192"/>
      <c r="G3" s="17" t="s">
        <v>303</v>
      </c>
      <c r="H3" s="17" t="s">
        <v>304</v>
      </c>
      <c r="I3" s="17" t="s">
        <v>317</v>
      </c>
      <c r="J3" s="18">
        <v>2022</v>
      </c>
      <c r="K3" s="18">
        <v>1</v>
      </c>
      <c r="L3" s="13">
        <v>1</v>
      </c>
      <c r="M3" s="111"/>
      <c r="N3" s="21">
        <f t="shared" ref="N3:N7" si="0">SUM(M3)*K3</f>
        <v>0</v>
      </c>
      <c r="O3" s="111"/>
      <c r="P3" s="7"/>
    </row>
    <row r="4" spans="1:16" ht="15.75" customHeight="1" x14ac:dyDescent="0.3">
      <c r="A4" s="192"/>
      <c r="B4" s="192"/>
      <c r="C4" s="195"/>
      <c r="D4" s="196"/>
      <c r="E4" s="192"/>
      <c r="F4" s="192"/>
      <c r="G4" s="5" t="s">
        <v>303</v>
      </c>
      <c r="H4" s="5" t="s">
        <v>304</v>
      </c>
      <c r="I4" s="5" t="s">
        <v>318</v>
      </c>
      <c r="J4" s="10">
        <v>2004</v>
      </c>
      <c r="K4" s="10">
        <v>1</v>
      </c>
      <c r="L4" s="11">
        <v>1</v>
      </c>
      <c r="M4" s="111"/>
      <c r="N4" s="21">
        <f t="shared" si="0"/>
        <v>0</v>
      </c>
      <c r="O4" s="111"/>
      <c r="P4" s="5"/>
    </row>
    <row r="5" spans="1:16" ht="15.75" customHeight="1" x14ac:dyDescent="0.3">
      <c r="A5" s="192"/>
      <c r="B5" s="192"/>
      <c r="C5" s="195"/>
      <c r="D5" s="196"/>
      <c r="E5" s="192"/>
      <c r="F5" s="192"/>
      <c r="G5" s="7" t="s">
        <v>303</v>
      </c>
      <c r="H5" s="7" t="s">
        <v>304</v>
      </c>
      <c r="I5" s="7" t="s">
        <v>318</v>
      </c>
      <c r="J5" s="12">
        <v>2004</v>
      </c>
      <c r="K5" s="12">
        <v>1</v>
      </c>
      <c r="L5" s="13">
        <v>1</v>
      </c>
      <c r="M5" s="111"/>
      <c r="N5" s="21">
        <f t="shared" si="0"/>
        <v>0</v>
      </c>
      <c r="O5" s="111"/>
      <c r="P5" s="7"/>
    </row>
    <row r="6" spans="1:16" ht="15.75" customHeight="1" x14ac:dyDescent="0.3">
      <c r="A6" s="192"/>
      <c r="B6" s="192"/>
      <c r="C6" s="195"/>
      <c r="D6" s="196"/>
      <c r="E6" s="192"/>
      <c r="F6" s="192"/>
      <c r="G6" s="5" t="s">
        <v>303</v>
      </c>
      <c r="H6" s="5" t="s">
        <v>304</v>
      </c>
      <c r="I6" s="5" t="s">
        <v>318</v>
      </c>
      <c r="J6" s="10">
        <v>2004</v>
      </c>
      <c r="K6" s="10">
        <v>1</v>
      </c>
      <c r="L6" s="11">
        <v>1</v>
      </c>
      <c r="M6" s="111"/>
      <c r="N6" s="21">
        <f t="shared" si="0"/>
        <v>0</v>
      </c>
      <c r="O6" s="111"/>
      <c r="P6" s="5"/>
    </row>
    <row r="7" spans="1:16" ht="15.75" customHeight="1" x14ac:dyDescent="0.3">
      <c r="A7" s="187"/>
      <c r="B7" s="187"/>
      <c r="C7" s="189"/>
      <c r="D7" s="190"/>
      <c r="E7" s="187"/>
      <c r="F7" s="187"/>
      <c r="G7" s="7" t="s">
        <v>47</v>
      </c>
      <c r="H7" s="7" t="s">
        <v>38</v>
      </c>
      <c r="I7" s="7" t="s">
        <v>319</v>
      </c>
      <c r="J7" s="12">
        <v>2017</v>
      </c>
      <c r="K7" s="12">
        <v>1</v>
      </c>
      <c r="L7" s="13">
        <v>1</v>
      </c>
      <c r="M7" s="111"/>
      <c r="N7" s="21">
        <f t="shared" si="0"/>
        <v>0</v>
      </c>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6">
    <mergeCell ref="F2:F7"/>
    <mergeCell ref="C1:D1"/>
    <mergeCell ref="A2:A7"/>
    <mergeCell ref="B2:B7"/>
    <mergeCell ref="C2:D7"/>
    <mergeCell ref="E2: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ACAB2-ECDC-41FB-BCE1-C77BA3F6D9E2}">
  <sheetPr>
    <tabColor rgb="FF00B0F0"/>
  </sheetPr>
  <dimension ref="A1:P10"/>
  <sheetViews>
    <sheetView showGridLines="0" topLeftCell="B1" workbookViewId="0">
      <selection activeCell="M1" sqref="M1"/>
    </sheetView>
  </sheetViews>
  <sheetFormatPr defaultRowHeight="14.4" x14ac:dyDescent="0.3"/>
  <cols>
    <col min="1" max="2" width="18" customWidth="1"/>
    <col min="3" max="5" width="10" customWidth="1"/>
    <col min="6" max="6" width="12" customWidth="1"/>
    <col min="7" max="7" width="19" customWidth="1"/>
    <col min="8" max="8" width="10" customWidth="1"/>
    <col min="9" max="9" width="22"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210051</v>
      </c>
      <c r="B2" s="5" t="s">
        <v>190</v>
      </c>
      <c r="C2" s="185" t="s">
        <v>175</v>
      </c>
      <c r="D2" s="184"/>
      <c r="E2" s="5" t="s">
        <v>320</v>
      </c>
      <c r="F2" s="5" t="s">
        <v>29</v>
      </c>
      <c r="G2" s="5" t="s">
        <v>47</v>
      </c>
      <c r="H2" s="5" t="s">
        <v>38</v>
      </c>
      <c r="I2" s="5" t="s">
        <v>321</v>
      </c>
      <c r="J2" s="10">
        <v>2023</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435-14B9-47D6-9D4F-2C0E0DDA0AFB}">
  <sheetPr>
    <tabColor theme="4" tint="-0.499984740745262"/>
  </sheetPr>
  <dimension ref="B2:C36"/>
  <sheetViews>
    <sheetView showGridLines="0" zoomScale="90" zoomScaleNormal="90" workbookViewId="0">
      <selection activeCell="D4" sqref="D4"/>
    </sheetView>
  </sheetViews>
  <sheetFormatPr defaultRowHeight="14.4" x14ac:dyDescent="0.3"/>
  <cols>
    <col min="1" max="1" width="3.88671875" customWidth="1"/>
    <col min="2" max="2" width="11.6640625" customWidth="1"/>
    <col min="3" max="3" width="127" bestFit="1" customWidth="1"/>
    <col min="4" max="4" width="20.6640625" bestFit="1" customWidth="1"/>
    <col min="5" max="6" width="20.6640625" customWidth="1"/>
    <col min="7" max="7" width="19.44140625" bestFit="1" customWidth="1"/>
    <col min="8" max="8" width="10" bestFit="1" customWidth="1"/>
    <col min="9" max="9" width="16" customWidth="1"/>
    <col min="10" max="12" width="13.44140625" customWidth="1"/>
    <col min="13" max="14" width="12.33203125" customWidth="1"/>
  </cols>
  <sheetData>
    <row r="2" spans="2:3" x14ac:dyDescent="0.3">
      <c r="B2" t="s">
        <v>105</v>
      </c>
    </row>
    <row r="4" spans="2:3" x14ac:dyDescent="0.3">
      <c r="B4" s="110" t="s">
        <v>369</v>
      </c>
    </row>
    <row r="6" spans="2:3" x14ac:dyDescent="0.3">
      <c r="B6" s="24" t="s">
        <v>106</v>
      </c>
    </row>
    <row r="7" spans="2:3" x14ac:dyDescent="0.3">
      <c r="C7" s="16" t="s">
        <v>107</v>
      </c>
    </row>
    <row r="8" spans="2:3" x14ac:dyDescent="0.3">
      <c r="C8" t="s">
        <v>108</v>
      </c>
    </row>
    <row r="9" spans="2:3" x14ac:dyDescent="0.3">
      <c r="C9" s="113" t="s">
        <v>119</v>
      </c>
    </row>
    <row r="10" spans="2:3" x14ac:dyDescent="0.3">
      <c r="C10" t="s">
        <v>125</v>
      </c>
    </row>
    <row r="12" spans="2:3" x14ac:dyDescent="0.3">
      <c r="C12" s="16" t="s">
        <v>109</v>
      </c>
    </row>
    <row r="13" spans="2:3" x14ac:dyDescent="0.3">
      <c r="B13" t="s">
        <v>110</v>
      </c>
      <c r="C13" s="137" t="s">
        <v>376</v>
      </c>
    </row>
    <row r="14" spans="2:3" x14ac:dyDescent="0.3">
      <c r="C14" s="25"/>
    </row>
    <row r="15" spans="2:3" x14ac:dyDescent="0.3">
      <c r="C15" s="16" t="s">
        <v>121</v>
      </c>
    </row>
    <row r="16" spans="2:3" x14ac:dyDescent="0.3">
      <c r="B16" s="112" t="s">
        <v>111</v>
      </c>
      <c r="C16" t="s">
        <v>140</v>
      </c>
    </row>
    <row r="18" spans="2:3" x14ac:dyDescent="0.3">
      <c r="C18" s="16" t="s">
        <v>122</v>
      </c>
    </row>
    <row r="19" spans="2:3" x14ac:dyDescent="0.3">
      <c r="B19" s="112" t="s">
        <v>112</v>
      </c>
      <c r="C19" t="s">
        <v>139</v>
      </c>
    </row>
    <row r="20" spans="2:3" x14ac:dyDescent="0.3">
      <c r="C20" t="s">
        <v>120</v>
      </c>
    </row>
    <row r="22" spans="2:3" x14ac:dyDescent="0.3">
      <c r="C22" s="16" t="s">
        <v>123</v>
      </c>
    </row>
    <row r="23" spans="2:3" x14ac:dyDescent="0.3">
      <c r="B23" s="112" t="s">
        <v>115</v>
      </c>
      <c r="C23" t="s">
        <v>113</v>
      </c>
    </row>
    <row r="24" spans="2:3" x14ac:dyDescent="0.3">
      <c r="C24" t="s">
        <v>120</v>
      </c>
    </row>
    <row r="26" spans="2:3" x14ac:dyDescent="0.3">
      <c r="C26" s="16" t="s">
        <v>124</v>
      </c>
    </row>
    <row r="27" spans="2:3" x14ac:dyDescent="0.3">
      <c r="B27" s="112" t="s">
        <v>117</v>
      </c>
      <c r="C27" t="s">
        <v>116</v>
      </c>
    </row>
    <row r="28" spans="2:3" x14ac:dyDescent="0.3">
      <c r="C28" s="137" t="s">
        <v>377</v>
      </c>
    </row>
    <row r="30" spans="2:3" x14ac:dyDescent="0.3">
      <c r="C30" s="16" t="s">
        <v>127</v>
      </c>
    </row>
    <row r="31" spans="2:3" x14ac:dyDescent="0.3">
      <c r="B31" s="112" t="s">
        <v>118</v>
      </c>
      <c r="C31" t="s">
        <v>128</v>
      </c>
    </row>
    <row r="32" spans="2:3" x14ac:dyDescent="0.3">
      <c r="C32" t="s">
        <v>114</v>
      </c>
    </row>
    <row r="33" spans="3:3" x14ac:dyDescent="0.3">
      <c r="C33" t="s">
        <v>131</v>
      </c>
    </row>
    <row r="34" spans="3:3" x14ac:dyDescent="0.3">
      <c r="C34" t="s">
        <v>129</v>
      </c>
    </row>
    <row r="35" spans="3:3" x14ac:dyDescent="0.3">
      <c r="C35" t="s">
        <v>130</v>
      </c>
    </row>
    <row r="36" spans="3:3" x14ac:dyDescent="0.3">
      <c r="C36" s="25" t="s">
        <v>373</v>
      </c>
    </row>
  </sheetData>
  <hyperlinks>
    <hyperlink ref="B16" location="'Contractprijzen Preventief'!A1" display="Stap 2:" xr:uid="{3EC1C1B5-4F5F-452B-A9E8-1F72542CA32E}"/>
    <hyperlink ref="B19" location="'Contractprijzen Correctief'!A1" display="Stap 3:" xr:uid="{B84452CB-FE2A-4E8C-BEA6-9FDCBE0D050D}"/>
    <hyperlink ref="B23" location="'Contractprijzen Projecten'!A1" display="Stap 4:" xr:uid="{2ED57B9B-4CBA-4B75-B29D-29A20227A179}"/>
    <hyperlink ref="B27" location="Nulmeting!A1" display="Stap 5:" xr:uid="{1335783B-F45D-4D04-BE58-F7BDD56C9310}"/>
    <hyperlink ref="B31" location="Rekenblad!A1" display="Stap 6:" xr:uid="{25E9C287-B413-448F-A013-720FB0BD42F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5BEF6-62B6-4D4A-B87F-014866FC8ED4}">
  <sheetPr>
    <tabColor rgb="FF7030A0"/>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20" customWidth="1"/>
    <col min="6" max="6" width="12" customWidth="1"/>
    <col min="7" max="7" width="19" customWidth="1"/>
    <col min="8" max="8" width="10" customWidth="1"/>
    <col min="9" max="9" width="16"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210065</v>
      </c>
      <c r="B2" s="5" t="s">
        <v>194</v>
      </c>
      <c r="C2" s="185" t="s">
        <v>175</v>
      </c>
      <c r="D2" s="184"/>
      <c r="E2" s="5" t="s">
        <v>322</v>
      </c>
      <c r="F2" s="5" t="s">
        <v>29</v>
      </c>
      <c r="G2" s="5" t="s">
        <v>47</v>
      </c>
      <c r="H2" s="5" t="s">
        <v>323</v>
      </c>
      <c r="I2" s="5" t="s">
        <v>324</v>
      </c>
      <c r="J2" s="10">
        <v>2024</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4DCE9-8FC6-41DE-9806-5743CA509CE1}">
  <sheetPr>
    <tabColor rgb="FF548235"/>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13" customWidth="1"/>
    <col min="6" max="6" width="12" customWidth="1"/>
    <col min="7" max="7" width="19" customWidth="1"/>
    <col min="8" max="8" width="10" customWidth="1"/>
    <col min="9" max="9" width="17"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210081</v>
      </c>
      <c r="B2" s="5" t="s">
        <v>199</v>
      </c>
      <c r="C2" s="185" t="s">
        <v>175</v>
      </c>
      <c r="D2" s="184"/>
      <c r="E2" s="5" t="s">
        <v>325</v>
      </c>
      <c r="F2" s="5" t="s">
        <v>29</v>
      </c>
      <c r="G2" s="5" t="s">
        <v>47</v>
      </c>
      <c r="H2" s="5" t="s">
        <v>38</v>
      </c>
      <c r="I2" s="5" t="s">
        <v>319</v>
      </c>
      <c r="J2" s="10">
        <v>2018</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8D9F-05EC-4498-8302-D4633796314F}">
  <sheetPr>
    <tabColor rgb="FFC00000"/>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14" customWidth="1"/>
    <col min="6" max="6" width="16" customWidth="1"/>
    <col min="7" max="7" width="19" customWidth="1"/>
    <col min="8" max="8" width="10" customWidth="1"/>
    <col min="9" max="9" width="15"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210122</v>
      </c>
      <c r="B2" s="5" t="s">
        <v>203</v>
      </c>
      <c r="C2" s="185" t="s">
        <v>175</v>
      </c>
      <c r="D2" s="184"/>
      <c r="E2" s="5" t="s">
        <v>326</v>
      </c>
      <c r="F2" s="5" t="s">
        <v>327</v>
      </c>
      <c r="G2" s="5" t="s">
        <v>47</v>
      </c>
      <c r="H2" s="5" t="s">
        <v>310</v>
      </c>
      <c r="I2" s="5" t="s">
        <v>328</v>
      </c>
      <c r="J2" s="10">
        <v>2017</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07AB-CFB0-4572-95ED-7CA9B4A21B33}">
  <sheetPr>
    <tabColor rgb="FFFFC000"/>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15" customWidth="1"/>
    <col min="6" max="6" width="12" customWidth="1"/>
    <col min="7" max="7" width="19" customWidth="1"/>
    <col min="8" max="8" width="10" customWidth="1"/>
    <col min="9" max="9" width="20"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210124</v>
      </c>
      <c r="B2" s="5" t="s">
        <v>207</v>
      </c>
      <c r="C2" s="185" t="s">
        <v>175</v>
      </c>
      <c r="D2" s="184"/>
      <c r="E2" s="5" t="s">
        <v>329</v>
      </c>
      <c r="F2" s="5" t="s">
        <v>29</v>
      </c>
      <c r="G2" s="5" t="s">
        <v>47</v>
      </c>
      <c r="H2" s="5" t="s">
        <v>310</v>
      </c>
      <c r="I2" s="5" t="s">
        <v>330</v>
      </c>
      <c r="J2" s="8"/>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4F27-C520-414B-B63A-DA3BCB4FC7FE}">
  <sheetPr>
    <tabColor rgb="FF4BACC6"/>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6" width="12" customWidth="1"/>
    <col min="7" max="7" width="19" customWidth="1"/>
    <col min="8" max="8" width="10" customWidth="1"/>
    <col min="9" max="9" width="17"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220005</v>
      </c>
      <c r="B2" s="5" t="s">
        <v>250</v>
      </c>
      <c r="C2" s="185" t="s">
        <v>175</v>
      </c>
      <c r="D2" s="184"/>
      <c r="E2" s="5" t="s">
        <v>331</v>
      </c>
      <c r="F2" s="5" t="s">
        <v>29</v>
      </c>
      <c r="G2" s="5" t="s">
        <v>47</v>
      </c>
      <c r="H2" s="5" t="s">
        <v>38</v>
      </c>
      <c r="I2" s="5" t="s">
        <v>319</v>
      </c>
      <c r="J2" s="10">
        <v>2017</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743AE-818F-4D79-9923-A733E19CCFEE}">
  <sheetPr>
    <tabColor rgb="FF8064A2"/>
  </sheetPr>
  <dimension ref="A1:P10"/>
  <sheetViews>
    <sheetView showGridLines="0" topLeftCell="C1" workbookViewId="0">
      <selection activeCell="M1" sqref="M1"/>
    </sheetView>
  </sheetViews>
  <sheetFormatPr defaultColWidth="28" defaultRowHeight="14.4" x14ac:dyDescent="0.3"/>
  <cols>
    <col min="1" max="2" width="18" style="1" customWidth="1"/>
    <col min="3" max="3" width="16" style="1" customWidth="1"/>
    <col min="4" max="4" width="10" style="1" customWidth="1"/>
    <col min="5" max="5" width="11" style="1" customWidth="1"/>
    <col min="6" max="6" width="12" style="1" customWidth="1"/>
    <col min="7" max="7" width="19" style="1" customWidth="1"/>
    <col min="8" max="8" width="10"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6.5" customHeight="1" x14ac:dyDescent="0.3">
      <c r="A2" s="185">
        <v>220025</v>
      </c>
      <c r="B2" s="185" t="s">
        <v>332</v>
      </c>
      <c r="C2" s="185" t="s">
        <v>333</v>
      </c>
      <c r="D2" s="184"/>
      <c r="E2" s="5" t="s">
        <v>334</v>
      </c>
      <c r="F2" s="5" t="s">
        <v>29</v>
      </c>
      <c r="G2" s="5" t="s">
        <v>47</v>
      </c>
      <c r="H2" s="5" t="s">
        <v>38</v>
      </c>
      <c r="I2" s="5" t="s">
        <v>335</v>
      </c>
      <c r="J2" s="10">
        <v>2023</v>
      </c>
      <c r="K2" s="10">
        <v>1</v>
      </c>
      <c r="L2" s="11">
        <v>1</v>
      </c>
      <c r="M2" s="111"/>
      <c r="N2" s="21">
        <f>SUM(M2)*K2</f>
        <v>0</v>
      </c>
      <c r="O2" s="111"/>
      <c r="P2" s="22">
        <f>SUM(N2:O3)</f>
        <v>0</v>
      </c>
    </row>
    <row r="3" spans="1:16" ht="16.5" customHeight="1" x14ac:dyDescent="0.3">
      <c r="A3" s="187"/>
      <c r="B3" s="187"/>
      <c r="C3" s="183" t="s">
        <v>175</v>
      </c>
      <c r="D3" s="184"/>
      <c r="E3" s="7" t="s">
        <v>336</v>
      </c>
      <c r="F3" s="7" t="s">
        <v>29</v>
      </c>
      <c r="G3" s="7" t="s">
        <v>47</v>
      </c>
      <c r="H3" s="7" t="s">
        <v>38</v>
      </c>
      <c r="I3" s="7" t="s">
        <v>337</v>
      </c>
      <c r="J3" s="12">
        <v>2023</v>
      </c>
      <c r="K3" s="12">
        <v>1</v>
      </c>
      <c r="L3" s="13">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5">
    <mergeCell ref="C1:D1"/>
    <mergeCell ref="A2:A3"/>
    <mergeCell ref="B2:B3"/>
    <mergeCell ref="C2:D2"/>
    <mergeCell ref="C3:D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D28F5-0819-45AF-9FF4-F1B2001549E7}">
  <sheetPr>
    <tabColor rgb="FF7030A0"/>
  </sheetPr>
  <dimension ref="A1:P10"/>
  <sheetViews>
    <sheetView showGridLines="0" topLeftCell="B1" workbookViewId="0">
      <selection activeCell="M1" sqref="M1"/>
    </sheetView>
  </sheetViews>
  <sheetFormatPr defaultRowHeight="14.4" x14ac:dyDescent="0.3"/>
  <cols>
    <col min="1" max="2" width="18" customWidth="1"/>
    <col min="3" max="4" width="10" customWidth="1"/>
    <col min="5" max="5" width="15" customWidth="1"/>
    <col min="6" max="6" width="12" customWidth="1"/>
    <col min="7" max="7" width="19" customWidth="1"/>
    <col min="8" max="8" width="10" customWidth="1"/>
    <col min="9" max="9" width="17"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210013</v>
      </c>
      <c r="B2" s="5" t="s">
        <v>253</v>
      </c>
      <c r="C2" s="185" t="s">
        <v>175</v>
      </c>
      <c r="D2" s="184"/>
      <c r="E2" s="5" t="s">
        <v>338</v>
      </c>
      <c r="F2" s="5" t="s">
        <v>29</v>
      </c>
      <c r="G2" s="5" t="s">
        <v>47</v>
      </c>
      <c r="H2" s="5" t="s">
        <v>38</v>
      </c>
      <c r="I2" s="5" t="s">
        <v>339</v>
      </c>
      <c r="J2" s="10">
        <v>2006</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DCC7-A7A5-407B-BC10-BC9D18B35952}">
  <sheetPr>
    <tabColor rgb="FF1F4E79"/>
  </sheetPr>
  <dimension ref="A1:P10"/>
  <sheetViews>
    <sheetView showGridLines="0" topLeftCell="J1" workbookViewId="0">
      <selection activeCell="M1" sqref="M1"/>
    </sheetView>
  </sheetViews>
  <sheetFormatPr defaultRowHeight="14.4" x14ac:dyDescent="0.3"/>
  <cols>
    <col min="1" max="2" width="18" customWidth="1"/>
    <col min="3" max="3" width="16" customWidth="1"/>
    <col min="4" max="4" width="10" customWidth="1"/>
    <col min="5" max="5" width="19" customWidth="1"/>
    <col min="6" max="6" width="12" customWidth="1"/>
    <col min="7" max="7" width="19" customWidth="1"/>
    <col min="8" max="8" width="10" customWidth="1"/>
    <col min="9" max="9" width="17"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6.5" customHeight="1" x14ac:dyDescent="0.3">
      <c r="A2" s="5">
        <v>230087</v>
      </c>
      <c r="B2" s="5" t="s">
        <v>222</v>
      </c>
      <c r="C2" s="185" t="s">
        <v>340</v>
      </c>
      <c r="D2" s="184"/>
      <c r="E2" s="5" t="s">
        <v>341</v>
      </c>
      <c r="F2" s="5" t="s">
        <v>342</v>
      </c>
      <c r="G2" s="5" t="s">
        <v>47</v>
      </c>
      <c r="H2" s="5" t="s">
        <v>38</v>
      </c>
      <c r="I2" s="5" t="s">
        <v>343</v>
      </c>
      <c r="J2" s="10">
        <v>2023</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CD14-F350-4B70-A1DF-3D6BA80BCC4F}">
  <sheetPr>
    <tabColor rgb="FF2F5597"/>
  </sheetPr>
  <dimension ref="A1:P10"/>
  <sheetViews>
    <sheetView showGridLines="0" topLeftCell="C1" workbookViewId="0">
      <selection activeCell="M1" sqref="M1"/>
    </sheetView>
  </sheetViews>
  <sheetFormatPr defaultColWidth="28" defaultRowHeight="14.4" x14ac:dyDescent="0.3"/>
  <cols>
    <col min="1" max="2" width="18" style="1" customWidth="1"/>
    <col min="3" max="3" width="23" style="1" customWidth="1"/>
    <col min="4" max="4" width="10" style="1" customWidth="1"/>
    <col min="5" max="5" width="15" style="1" customWidth="1"/>
    <col min="6" max="6" width="12" style="1" customWidth="1"/>
    <col min="7" max="7" width="19" style="1" customWidth="1"/>
    <col min="8" max="8" width="10" style="1" customWidth="1"/>
    <col min="9" max="9" width="11"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185">
        <v>220145</v>
      </c>
      <c r="B2" s="185" t="s">
        <v>226</v>
      </c>
      <c r="C2" s="185" t="s">
        <v>344</v>
      </c>
      <c r="D2" s="188"/>
      <c r="E2" s="185" t="s">
        <v>345</v>
      </c>
      <c r="F2" s="185" t="s">
        <v>346</v>
      </c>
      <c r="G2" s="5" t="s">
        <v>47</v>
      </c>
      <c r="H2" s="5" t="s">
        <v>323</v>
      </c>
      <c r="I2" s="5" t="s">
        <v>40</v>
      </c>
      <c r="J2" s="10">
        <v>2001</v>
      </c>
      <c r="K2" s="10">
        <v>1</v>
      </c>
      <c r="L2" s="11">
        <v>1</v>
      </c>
      <c r="M2" s="111"/>
      <c r="N2" s="21">
        <f>SUM(M2)*K2</f>
        <v>0</v>
      </c>
      <c r="O2" s="111"/>
      <c r="P2" s="22">
        <f>SUM(N2:O3)</f>
        <v>0</v>
      </c>
    </row>
    <row r="3" spans="1:16" ht="15.75" customHeight="1" x14ac:dyDescent="0.3">
      <c r="A3" s="187"/>
      <c r="B3" s="187"/>
      <c r="C3" s="189"/>
      <c r="D3" s="190"/>
      <c r="E3" s="187"/>
      <c r="F3" s="187"/>
      <c r="G3" s="7" t="s">
        <v>47</v>
      </c>
      <c r="H3" s="7" t="s">
        <v>323</v>
      </c>
      <c r="I3" s="7" t="s">
        <v>40</v>
      </c>
      <c r="J3" s="12">
        <v>2003</v>
      </c>
      <c r="K3" s="12">
        <v>1</v>
      </c>
      <c r="L3" s="13">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6">
    <mergeCell ref="F2:F3"/>
    <mergeCell ref="C1:D1"/>
    <mergeCell ref="A2:A3"/>
    <mergeCell ref="B2:B3"/>
    <mergeCell ref="C2:D3"/>
    <mergeCell ref="E2:E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230DF-2DC2-43E6-9A76-2CF21F299A69}">
  <sheetPr>
    <tabColor rgb="FF4BACC6"/>
  </sheetPr>
  <dimension ref="A1:P10"/>
  <sheetViews>
    <sheetView showGridLines="0" topLeftCell="C1" workbookViewId="0">
      <selection activeCell="N8" sqref="N8"/>
    </sheetView>
  </sheetViews>
  <sheetFormatPr defaultColWidth="28" defaultRowHeight="14.4" x14ac:dyDescent="0.3"/>
  <cols>
    <col min="1" max="3" width="18" style="1" customWidth="1"/>
    <col min="4" max="4" width="10" style="1" customWidth="1"/>
    <col min="5" max="5" width="14" style="1" customWidth="1"/>
    <col min="6" max="6" width="12" style="1" customWidth="1"/>
    <col min="7" max="7" width="19" style="1" customWidth="1"/>
    <col min="8" max="8" width="11" style="1" customWidth="1"/>
    <col min="9" max="9" width="16"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185">
        <v>220143</v>
      </c>
      <c r="B2" s="185" t="s">
        <v>231</v>
      </c>
      <c r="C2" s="185" t="s">
        <v>347</v>
      </c>
      <c r="D2" s="188"/>
      <c r="E2" s="185" t="s">
        <v>348</v>
      </c>
      <c r="F2" s="185" t="s">
        <v>346</v>
      </c>
      <c r="G2" s="5" t="s">
        <v>47</v>
      </c>
      <c r="H2" s="5" t="s">
        <v>30</v>
      </c>
      <c r="I2" s="5" t="s">
        <v>349</v>
      </c>
      <c r="J2" s="10">
        <v>2015</v>
      </c>
      <c r="K2" s="10">
        <v>1</v>
      </c>
      <c r="L2" s="11">
        <v>1</v>
      </c>
      <c r="M2" s="111"/>
      <c r="N2" s="21">
        <f>SUM(M2)*K2</f>
        <v>0</v>
      </c>
      <c r="O2" s="111"/>
      <c r="P2" s="22">
        <f>SUM(N2:O3)</f>
        <v>0</v>
      </c>
    </row>
    <row r="3" spans="1:16" ht="30.75" customHeight="1" x14ac:dyDescent="0.3">
      <c r="A3" s="187"/>
      <c r="B3" s="187"/>
      <c r="C3" s="189"/>
      <c r="D3" s="190"/>
      <c r="E3" s="187"/>
      <c r="F3" s="187"/>
      <c r="G3" s="19" t="s">
        <v>47</v>
      </c>
      <c r="H3" s="19" t="s">
        <v>30</v>
      </c>
      <c r="I3" s="19" t="s">
        <v>349</v>
      </c>
      <c r="J3" s="20">
        <v>2015</v>
      </c>
      <c r="K3" s="20">
        <v>1</v>
      </c>
      <c r="L3" s="118">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6">
    <mergeCell ref="F2:F3"/>
    <mergeCell ref="C1:D1"/>
    <mergeCell ref="A2:A3"/>
    <mergeCell ref="B2:B3"/>
    <mergeCell ref="C2:D3"/>
    <mergeCell ref="E2: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9B46-2EF6-4487-896D-CC72B7BC0836}">
  <sheetPr>
    <tabColor rgb="FF1F4E79"/>
    <pageSetUpPr fitToPage="1"/>
  </sheetPr>
  <dimension ref="B2:H37"/>
  <sheetViews>
    <sheetView showGridLines="0" tabSelected="1" zoomScale="80" zoomScaleNormal="80" workbookViewId="0">
      <selection activeCell="K18" sqref="K18"/>
    </sheetView>
  </sheetViews>
  <sheetFormatPr defaultRowHeight="14.4" x14ac:dyDescent="0.3"/>
  <cols>
    <col min="1" max="1" width="3.88671875" customWidth="1"/>
    <col min="2" max="2" width="5.6640625" customWidth="1"/>
    <col min="3" max="3" width="69.109375" customWidth="1"/>
    <col min="4" max="4" width="18.5546875" bestFit="1" customWidth="1"/>
    <col min="5" max="5" width="20.6640625" bestFit="1" customWidth="1"/>
    <col min="6" max="7" width="20.6640625" customWidth="1"/>
    <col min="8" max="8" width="19.44140625" bestFit="1" customWidth="1"/>
    <col min="9" max="11" width="13.44140625" customWidth="1"/>
    <col min="12" max="13" width="12.33203125" customWidth="1"/>
  </cols>
  <sheetData>
    <row r="2" spans="2:8" ht="30" customHeight="1" x14ac:dyDescent="0.3">
      <c r="B2" s="143" t="s">
        <v>375</v>
      </c>
      <c r="C2" s="144"/>
      <c r="D2" s="144"/>
      <c r="E2" s="144"/>
      <c r="F2" s="144"/>
      <c r="G2" s="144"/>
      <c r="H2" s="145"/>
    </row>
    <row r="3" spans="2:8" x14ac:dyDescent="0.3">
      <c r="B3" s="27"/>
      <c r="C3" s="28"/>
      <c r="D3" s="28"/>
      <c r="E3" s="28"/>
      <c r="F3" s="28"/>
      <c r="G3" s="28"/>
      <c r="H3" s="29"/>
    </row>
    <row r="4" spans="2:8" ht="49.5" customHeight="1" x14ac:dyDescent="0.3">
      <c r="B4" s="30"/>
      <c r="C4" s="31" t="s">
        <v>48</v>
      </c>
      <c r="D4" s="146"/>
      <c r="E4" s="147"/>
      <c r="F4" s="148"/>
      <c r="H4" s="32"/>
    </row>
    <row r="5" spans="2:8" ht="14.25" customHeight="1" x14ac:dyDescent="0.3">
      <c r="B5" s="30"/>
      <c r="H5" s="32"/>
    </row>
    <row r="6" spans="2:8" ht="14.25" customHeight="1" x14ac:dyDescent="0.3">
      <c r="B6" s="33"/>
      <c r="C6" s="34"/>
      <c r="D6" s="34"/>
      <c r="E6" s="34"/>
      <c r="F6" s="34"/>
      <c r="G6" s="34"/>
      <c r="H6" s="35"/>
    </row>
    <row r="7" spans="2:8" x14ac:dyDescent="0.3">
      <c r="B7" s="54"/>
      <c r="C7" s="48"/>
      <c r="D7" s="48"/>
      <c r="E7" s="48"/>
      <c r="F7" s="48"/>
      <c r="G7" s="48"/>
      <c r="H7" s="46"/>
    </row>
    <row r="8" spans="2:8" x14ac:dyDescent="0.3">
      <c r="B8" s="41"/>
      <c r="C8" s="42"/>
      <c r="D8" s="42"/>
      <c r="E8" s="42"/>
      <c r="F8" s="101"/>
      <c r="G8" s="42"/>
      <c r="H8" s="93"/>
    </row>
    <row r="9" spans="2:8" x14ac:dyDescent="0.3">
      <c r="B9" s="36"/>
      <c r="C9" s="86" t="s">
        <v>87</v>
      </c>
      <c r="D9" s="23"/>
      <c r="E9" s="23"/>
      <c r="F9" s="102"/>
      <c r="G9" s="86" t="s">
        <v>92</v>
      </c>
      <c r="H9" s="97" t="s">
        <v>103</v>
      </c>
    </row>
    <row r="10" spans="2:8" x14ac:dyDescent="0.3">
      <c r="B10" s="36" t="s">
        <v>88</v>
      </c>
      <c r="C10" s="23" t="s">
        <v>101</v>
      </c>
      <c r="D10" s="23"/>
      <c r="E10" s="57">
        <f>'Contractprijzen Preventief'!I33</f>
        <v>0</v>
      </c>
      <c r="F10" s="103"/>
      <c r="G10" s="130">
        <v>1</v>
      </c>
      <c r="H10" s="97">
        <f>E10*G10</f>
        <v>0</v>
      </c>
    </row>
    <row r="11" spans="2:8" x14ac:dyDescent="0.3">
      <c r="B11" s="36"/>
      <c r="C11" s="23"/>
      <c r="D11" s="23"/>
      <c r="E11" s="23"/>
      <c r="F11" s="102"/>
      <c r="G11" s="102"/>
      <c r="H11" s="97"/>
    </row>
    <row r="12" spans="2:8" x14ac:dyDescent="0.3">
      <c r="B12" s="36" t="s">
        <v>89</v>
      </c>
      <c r="C12" s="23" t="s">
        <v>102</v>
      </c>
      <c r="D12" s="23"/>
      <c r="E12" s="23"/>
      <c r="F12" s="102"/>
      <c r="G12" s="102"/>
      <c r="H12" s="97"/>
    </row>
    <row r="13" spans="2:8" x14ac:dyDescent="0.3">
      <c r="B13" s="36"/>
      <c r="C13" s="23" t="s">
        <v>93</v>
      </c>
      <c r="D13" s="57">
        <f>'Contractprijzen Correctief'!I12</f>
        <v>62500</v>
      </c>
      <c r="E13" s="23"/>
      <c r="F13" s="102"/>
      <c r="G13" s="102"/>
      <c r="H13" s="97"/>
    </row>
    <row r="14" spans="2:8" x14ac:dyDescent="0.3">
      <c r="B14" s="36"/>
      <c r="C14" s="23" t="s">
        <v>94</v>
      </c>
      <c r="D14" s="57">
        <f>'Contractprijzen Correctief'!I18</f>
        <v>0</v>
      </c>
      <c r="E14" s="23"/>
      <c r="F14" s="102"/>
      <c r="G14" s="102"/>
      <c r="H14" s="97"/>
    </row>
    <row r="15" spans="2:8" x14ac:dyDescent="0.3">
      <c r="B15" s="36"/>
      <c r="C15" s="23" t="s">
        <v>95</v>
      </c>
      <c r="D15" s="57">
        <f>'Contractprijzen Correctief'!I23</f>
        <v>0</v>
      </c>
      <c r="E15" s="23"/>
      <c r="F15" s="102"/>
      <c r="G15" s="130">
        <v>3</v>
      </c>
      <c r="H15" s="97">
        <f>E16*G15</f>
        <v>187500</v>
      </c>
    </row>
    <row r="16" spans="2:8" x14ac:dyDescent="0.3">
      <c r="B16" s="36"/>
      <c r="C16" s="23" t="s">
        <v>96</v>
      </c>
      <c r="D16" s="23"/>
      <c r="E16" s="57">
        <f>SUM(D13:D15)</f>
        <v>62500</v>
      </c>
      <c r="F16" s="103"/>
      <c r="G16" s="102"/>
      <c r="H16" s="97"/>
    </row>
    <row r="17" spans="2:8" x14ac:dyDescent="0.3">
      <c r="B17" s="36"/>
      <c r="C17" s="23"/>
      <c r="D17" s="23"/>
      <c r="E17" s="23"/>
      <c r="F17" s="102"/>
      <c r="G17" s="102"/>
      <c r="H17" s="97"/>
    </row>
    <row r="18" spans="2:8" ht="18.75" customHeight="1" x14ac:dyDescent="0.3">
      <c r="B18" s="36" t="s">
        <v>90</v>
      </c>
      <c r="C18" s="23" t="s">
        <v>97</v>
      </c>
      <c r="D18" s="23"/>
      <c r="E18" s="67">
        <f>'Contractprijzen Projecten'!I23</f>
        <v>100000</v>
      </c>
      <c r="F18" s="104"/>
      <c r="G18" s="130">
        <v>1</v>
      </c>
      <c r="H18" s="97">
        <f>E18*G18</f>
        <v>100000</v>
      </c>
    </row>
    <row r="19" spans="2:8" x14ac:dyDescent="0.3">
      <c r="B19" s="36"/>
      <c r="C19" s="23"/>
      <c r="D19" s="23"/>
      <c r="E19" s="23"/>
      <c r="F19" s="102"/>
      <c r="G19" s="102"/>
      <c r="H19" s="97"/>
    </row>
    <row r="20" spans="2:8" x14ac:dyDescent="0.3">
      <c r="B20" s="36" t="s">
        <v>98</v>
      </c>
      <c r="C20" s="23" t="s">
        <v>99</v>
      </c>
      <c r="D20" s="23"/>
      <c r="E20" s="67">
        <f>Nulmeting!I33</f>
        <v>0</v>
      </c>
      <c r="F20" s="104"/>
      <c r="G20" s="130">
        <v>0.5</v>
      </c>
      <c r="H20" s="97">
        <f>E20*G20</f>
        <v>0</v>
      </c>
    </row>
    <row r="21" spans="2:8" x14ac:dyDescent="0.3">
      <c r="B21" s="36"/>
      <c r="C21" s="23"/>
      <c r="D21" s="23"/>
      <c r="E21" s="23"/>
      <c r="F21" s="102"/>
      <c r="G21" s="102"/>
      <c r="H21" s="97"/>
    </row>
    <row r="22" spans="2:8" ht="28.8" x14ac:dyDescent="0.3">
      <c r="B22" s="96"/>
      <c r="C22" s="86" t="s">
        <v>104</v>
      </c>
      <c r="D22" s="98" t="s">
        <v>63</v>
      </c>
      <c r="E22" s="86" t="s">
        <v>79</v>
      </c>
      <c r="F22" s="105" t="s">
        <v>80</v>
      </c>
      <c r="G22" s="102"/>
      <c r="H22" s="97"/>
    </row>
    <row r="23" spans="2:8" ht="28.8" x14ac:dyDescent="0.3">
      <c r="B23" s="96" t="s">
        <v>100</v>
      </c>
      <c r="C23" s="23" t="s">
        <v>133</v>
      </c>
      <c r="D23" s="99">
        <v>0</v>
      </c>
      <c r="E23" s="130">
        <v>4</v>
      </c>
      <c r="F23" s="100">
        <f>D23*E23</f>
        <v>0</v>
      </c>
      <c r="G23" s="130">
        <v>0.25</v>
      </c>
      <c r="H23" s="97">
        <f>F23*G23</f>
        <v>0</v>
      </c>
    </row>
    <row r="24" spans="2:8" x14ac:dyDescent="0.3">
      <c r="B24" s="96"/>
      <c r="C24" s="23"/>
      <c r="D24" s="99"/>
      <c r="E24" s="138"/>
      <c r="F24" s="139"/>
      <c r="G24" s="142" t="s">
        <v>382</v>
      </c>
      <c r="H24" s="140">
        <f>SUM(H10:H23)</f>
        <v>287500</v>
      </c>
    </row>
    <row r="25" spans="2:8" x14ac:dyDescent="0.3">
      <c r="B25" s="96" t="s">
        <v>379</v>
      </c>
      <c r="C25" s="23" t="s">
        <v>380</v>
      </c>
      <c r="D25" s="141">
        <v>0</v>
      </c>
      <c r="E25" s="138"/>
      <c r="F25" s="139"/>
      <c r="G25" s="138"/>
      <c r="H25" s="140">
        <f>H24*D25</f>
        <v>0</v>
      </c>
    </row>
    <row r="26" spans="2:8" x14ac:dyDescent="0.3">
      <c r="B26" s="96"/>
      <c r="C26" s="23" t="s">
        <v>381</v>
      </c>
      <c r="D26" s="141">
        <v>0</v>
      </c>
      <c r="E26" s="138"/>
      <c r="F26" s="139"/>
      <c r="G26" s="138"/>
      <c r="H26" s="140">
        <f>H24*D26</f>
        <v>0</v>
      </c>
    </row>
    <row r="27" spans="2:8" x14ac:dyDescent="0.3">
      <c r="B27" s="96"/>
      <c r="C27" s="23"/>
      <c r="D27" s="99"/>
      <c r="E27" s="138"/>
      <c r="F27" s="139"/>
      <c r="G27" s="138"/>
      <c r="H27" s="140"/>
    </row>
    <row r="28" spans="2:8" x14ac:dyDescent="0.3">
      <c r="B28" s="38"/>
      <c r="C28" s="23"/>
      <c r="D28" s="39"/>
      <c r="E28" s="39"/>
      <c r="F28" s="106"/>
      <c r="G28" s="39"/>
      <c r="H28" s="94"/>
    </row>
    <row r="29" spans="2:8" ht="21" customHeight="1" x14ac:dyDescent="0.3">
      <c r="B29" s="149" t="s">
        <v>91</v>
      </c>
      <c r="C29" s="150"/>
      <c r="D29" s="150"/>
      <c r="E29" s="150"/>
      <c r="F29" s="150"/>
      <c r="G29" s="150"/>
      <c r="H29" s="95">
        <f>SUM(H24:H28)</f>
        <v>287500</v>
      </c>
    </row>
    <row r="30" spans="2:8" x14ac:dyDescent="0.3">
      <c r="B30" s="27"/>
      <c r="C30" s="28"/>
      <c r="D30" s="28"/>
      <c r="E30" s="28"/>
      <c r="F30" s="28"/>
      <c r="G30" s="28"/>
      <c r="H30" s="29"/>
    </row>
    <row r="31" spans="2:8" x14ac:dyDescent="0.3">
      <c r="B31" s="30"/>
      <c r="C31" s="25" t="s">
        <v>137</v>
      </c>
      <c r="D31" s="146"/>
      <c r="E31" s="147"/>
      <c r="F31" s="148"/>
      <c r="H31" s="32"/>
    </row>
    <row r="32" spans="2:8" x14ac:dyDescent="0.3">
      <c r="B32" s="30"/>
      <c r="C32" s="25"/>
      <c r="H32" s="32"/>
    </row>
    <row r="33" spans="2:8" x14ac:dyDescent="0.3">
      <c r="B33" s="30"/>
      <c r="C33" s="25" t="s">
        <v>136</v>
      </c>
      <c r="D33" s="146"/>
      <c r="E33" s="147"/>
      <c r="F33" s="148"/>
      <c r="H33" s="32"/>
    </row>
    <row r="34" spans="2:8" x14ac:dyDescent="0.3">
      <c r="B34" s="30"/>
      <c r="H34" s="32"/>
    </row>
    <row r="35" spans="2:8" ht="49.5" customHeight="1" x14ac:dyDescent="0.3">
      <c r="B35" s="30"/>
      <c r="C35" s="31" t="s">
        <v>126</v>
      </c>
      <c r="D35" s="146"/>
      <c r="E35" s="147"/>
      <c r="F35" s="148"/>
      <c r="H35" s="32"/>
    </row>
    <row r="36" spans="2:8" ht="14.25" customHeight="1" x14ac:dyDescent="0.3">
      <c r="B36" s="30"/>
      <c r="H36" s="32"/>
    </row>
    <row r="37" spans="2:8" x14ac:dyDescent="0.3">
      <c r="B37" s="54"/>
      <c r="C37" s="48"/>
      <c r="D37" s="48"/>
      <c r="E37" s="48"/>
      <c r="F37" s="48"/>
      <c r="G37" s="48"/>
      <c r="H37" s="46"/>
    </row>
  </sheetData>
  <mergeCells count="6">
    <mergeCell ref="B2:H2"/>
    <mergeCell ref="D4:F4"/>
    <mergeCell ref="B29:G29"/>
    <mergeCell ref="D35:F35"/>
    <mergeCell ref="D33:F33"/>
    <mergeCell ref="D31:F31"/>
  </mergeCells>
  <pageMargins left="0.7" right="0.7" top="0.75" bottom="0.75" header="0.3" footer="0.3"/>
  <pageSetup paperSize="9" scale="7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025C-0BAA-46E2-A11F-15CD4A6CB0E1}">
  <sheetPr>
    <tabColor rgb="FF8064A2"/>
  </sheetPr>
  <dimension ref="A1:P10"/>
  <sheetViews>
    <sheetView showGridLines="0" topLeftCell="C1" workbookViewId="0">
      <selection activeCell="M1" sqref="M1"/>
    </sheetView>
  </sheetViews>
  <sheetFormatPr defaultRowHeight="14.4" x14ac:dyDescent="0.3"/>
  <cols>
    <col min="1" max="2" width="18" customWidth="1"/>
    <col min="3" max="3" width="24" customWidth="1"/>
    <col min="4" max="4" width="10" customWidth="1"/>
    <col min="5" max="5" width="16" customWidth="1"/>
    <col min="6" max="6" width="15" customWidth="1"/>
    <col min="7" max="7" width="19" customWidth="1"/>
    <col min="8" max="8" width="10" customWidth="1"/>
    <col min="9" max="9" width="22"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220148</v>
      </c>
      <c r="B2" s="5" t="s">
        <v>235</v>
      </c>
      <c r="C2" s="185" t="s">
        <v>350</v>
      </c>
      <c r="D2" s="184"/>
      <c r="E2" s="5" t="s">
        <v>351</v>
      </c>
      <c r="F2" s="5" t="s">
        <v>46</v>
      </c>
      <c r="G2" s="5" t="s">
        <v>47</v>
      </c>
      <c r="H2" s="5" t="s">
        <v>310</v>
      </c>
      <c r="I2" s="5" t="s">
        <v>292</v>
      </c>
      <c r="J2" s="10">
        <v>2015</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972E-14CF-4DF7-9CAF-BC026DA33403}">
  <sheetPr>
    <tabColor rgb="FF1F4E79"/>
  </sheetPr>
  <dimension ref="A1:P10"/>
  <sheetViews>
    <sheetView showGridLines="0" topLeftCell="C1" workbookViewId="0">
      <selection activeCell="M1" sqref="M1"/>
    </sheetView>
  </sheetViews>
  <sheetFormatPr defaultRowHeight="14.4" x14ac:dyDescent="0.3"/>
  <cols>
    <col min="1" max="2" width="18" customWidth="1"/>
    <col min="3" max="3" width="24" customWidth="1"/>
    <col min="4" max="4" width="10" customWidth="1"/>
    <col min="5" max="5" width="17" customWidth="1"/>
    <col min="6" max="6" width="12" customWidth="1"/>
    <col min="7" max="7" width="19" customWidth="1"/>
    <col min="8" max="8" width="10" customWidth="1"/>
    <col min="9" max="9" width="21" customWidth="1"/>
    <col min="10" max="10" width="13" customWidth="1"/>
    <col min="11" max="11" width="11" customWidth="1"/>
    <col min="12" max="12" width="46" customWidth="1"/>
    <col min="13" max="14" width="17" customWidth="1"/>
    <col min="15" max="15" width="18.44140625" bestFit="1" customWidth="1"/>
    <col min="16" max="16" width="28" style="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5">
        <v>220064</v>
      </c>
      <c r="B2" s="5" t="s">
        <v>239</v>
      </c>
      <c r="C2" s="185" t="s">
        <v>352</v>
      </c>
      <c r="D2" s="184"/>
      <c r="E2" s="5" t="s">
        <v>353</v>
      </c>
      <c r="F2" s="5" t="s">
        <v>29</v>
      </c>
      <c r="G2" s="5" t="s">
        <v>47</v>
      </c>
      <c r="H2" s="5" t="s">
        <v>38</v>
      </c>
      <c r="I2" s="5" t="s">
        <v>354</v>
      </c>
      <c r="J2" s="10">
        <v>2008</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7E198-6FB6-4A50-9D09-B163271C1D42}">
  <sheetPr>
    <tabColor rgb="FF2F5597"/>
  </sheetPr>
  <dimension ref="A1:P10"/>
  <sheetViews>
    <sheetView showGridLines="0" topLeftCell="D1" workbookViewId="0">
      <selection activeCell="M1" sqref="M1"/>
    </sheetView>
  </sheetViews>
  <sheetFormatPr defaultRowHeight="14.4" x14ac:dyDescent="0.3"/>
  <cols>
    <col min="1" max="2" width="18" customWidth="1"/>
    <col min="3" max="3" width="15" customWidth="1"/>
    <col min="4" max="4" width="10" customWidth="1"/>
    <col min="5" max="5" width="15" customWidth="1"/>
    <col min="6" max="6" width="12" customWidth="1"/>
    <col min="7" max="7" width="19" customWidth="1"/>
    <col min="8" max="8" width="10" customWidth="1"/>
    <col min="9" max="9" width="19" customWidth="1"/>
    <col min="10" max="10" width="13" customWidth="1"/>
    <col min="11" max="11" width="11" customWidth="1"/>
    <col min="12" max="12" width="46" customWidth="1"/>
    <col min="13" max="14" width="17" customWidth="1"/>
    <col min="15" max="15" width="18.44140625" bestFit="1" customWidth="1"/>
    <col min="16" max="16" width="58.6640625" style="1" bestFit="1" customWidth="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15.75" customHeight="1" x14ac:dyDescent="0.3">
      <c r="A2" s="185">
        <v>220053</v>
      </c>
      <c r="B2" s="185" t="s">
        <v>244</v>
      </c>
      <c r="C2" s="185" t="s">
        <v>245</v>
      </c>
      <c r="D2" s="188"/>
      <c r="E2" s="185" t="s">
        <v>355</v>
      </c>
      <c r="F2" s="185" t="s">
        <v>29</v>
      </c>
      <c r="G2" s="5" t="s">
        <v>47</v>
      </c>
      <c r="H2" s="5" t="s">
        <v>38</v>
      </c>
      <c r="I2" s="5" t="s">
        <v>356</v>
      </c>
      <c r="J2" s="10">
        <v>2024</v>
      </c>
      <c r="K2" s="10">
        <v>1</v>
      </c>
      <c r="L2" s="11">
        <v>1</v>
      </c>
      <c r="M2" s="111"/>
      <c r="N2" s="21">
        <f>SUM(M2)*K2</f>
        <v>0</v>
      </c>
      <c r="O2" s="111"/>
      <c r="P2" s="22">
        <f>SUM(N2:O3)</f>
        <v>0</v>
      </c>
    </row>
    <row r="3" spans="1:16" ht="15.75" customHeight="1" x14ac:dyDescent="0.3">
      <c r="A3" s="187"/>
      <c r="B3" s="187"/>
      <c r="C3" s="189"/>
      <c r="D3" s="190"/>
      <c r="E3" s="187"/>
      <c r="F3" s="187"/>
      <c r="G3" s="7" t="s">
        <v>47</v>
      </c>
      <c r="H3" s="7" t="s">
        <v>38</v>
      </c>
      <c r="I3" s="7" t="s">
        <v>357</v>
      </c>
      <c r="J3" s="12">
        <v>2024</v>
      </c>
      <c r="K3" s="12">
        <v>1</v>
      </c>
      <c r="L3" s="13">
        <v>1</v>
      </c>
      <c r="M3" s="111"/>
      <c r="N3" s="21">
        <f>SUM(M3)*K3</f>
        <v>0</v>
      </c>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6">
    <mergeCell ref="F2:F3"/>
    <mergeCell ref="C1:D1"/>
    <mergeCell ref="A2:A3"/>
    <mergeCell ref="B2:B3"/>
    <mergeCell ref="C2:D3"/>
    <mergeCell ref="E2:E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3B93-6249-4572-8707-D826D3966AB6}">
  <sheetPr>
    <tabColor rgb="FF8064A2"/>
  </sheetPr>
  <dimension ref="A1:P10"/>
  <sheetViews>
    <sheetView showGridLines="0" topLeftCell="E1" workbookViewId="0">
      <selection activeCell="M1" sqref="M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230005</v>
      </c>
      <c r="B2" s="5" t="s">
        <v>16</v>
      </c>
      <c r="C2" s="197" t="s">
        <v>358</v>
      </c>
      <c r="D2" s="198"/>
      <c r="E2" s="5" t="s">
        <v>359</v>
      </c>
      <c r="F2" s="5" t="s">
        <v>29</v>
      </c>
      <c r="G2" s="5" t="s">
        <v>360</v>
      </c>
      <c r="H2" s="8" t="s">
        <v>38</v>
      </c>
      <c r="I2" s="5" t="s">
        <v>361</v>
      </c>
      <c r="J2" s="10">
        <v>2009</v>
      </c>
      <c r="K2" s="10">
        <v>1</v>
      </c>
      <c r="L2" s="11">
        <v>1</v>
      </c>
      <c r="M2" s="111"/>
      <c r="N2" s="21">
        <f>SUM(M2)*K2</f>
        <v>0</v>
      </c>
      <c r="O2" s="111"/>
      <c r="P2" s="22">
        <f>SUM(N2:O2)</f>
        <v>0</v>
      </c>
    </row>
    <row r="3" spans="1:16" ht="15.75" customHeight="1" x14ac:dyDescent="0.3">
      <c r="A3" s="7"/>
      <c r="B3" s="7"/>
      <c r="C3" s="7"/>
      <c r="D3" s="9"/>
      <c r="E3" s="7"/>
      <c r="F3" s="7"/>
      <c r="G3" s="7"/>
      <c r="H3" s="9"/>
      <c r="I3" s="7"/>
      <c r="J3" s="12"/>
      <c r="K3" s="12"/>
      <c r="L3" s="13"/>
      <c r="M3" s="111"/>
      <c r="N3" s="21"/>
      <c r="O3" s="111"/>
      <c r="P3" s="7"/>
    </row>
    <row r="4" spans="1:16" ht="15.75" customHeight="1" x14ac:dyDescent="0.3">
      <c r="A4" s="5"/>
      <c r="B4" s="5"/>
      <c r="C4" s="5"/>
      <c r="D4" s="8"/>
      <c r="E4" s="5"/>
      <c r="F4" s="5"/>
      <c r="G4" s="5"/>
      <c r="H4" s="8"/>
      <c r="I4" s="5"/>
      <c r="J4" s="8"/>
      <c r="K4" s="10"/>
      <c r="L4" s="11"/>
      <c r="M4" s="111"/>
      <c r="N4" s="21"/>
      <c r="O4" s="111"/>
      <c r="P4" s="5"/>
    </row>
    <row r="5" spans="1:16" x14ac:dyDescent="0.3">
      <c r="A5" s="7"/>
      <c r="B5" s="7"/>
      <c r="C5" s="7"/>
      <c r="D5" s="9"/>
      <c r="E5" s="7"/>
      <c r="F5" s="7"/>
      <c r="G5" s="7"/>
      <c r="H5" s="9"/>
      <c r="I5" s="7"/>
      <c r="J5" s="9"/>
      <c r="K5" s="12"/>
      <c r="L5" s="13"/>
      <c r="M5" s="111"/>
      <c r="N5" s="21"/>
      <c r="O5" s="111"/>
      <c r="P5" s="7"/>
    </row>
    <row r="6" spans="1:16" x14ac:dyDescent="0.3">
      <c r="A6" s="5"/>
      <c r="B6" s="5"/>
      <c r="C6" s="5"/>
      <c r="D6" s="8"/>
      <c r="E6" s="5"/>
      <c r="F6" s="5"/>
      <c r="G6" s="5"/>
      <c r="H6" s="8"/>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2B6F-2C61-4694-B2B7-61DF0A81B2F9}">
  <sheetPr>
    <tabColor theme="9" tint="0.59999389629810485"/>
  </sheetPr>
  <dimension ref="A1:P10"/>
  <sheetViews>
    <sheetView showGridLines="0" topLeftCell="E1" workbookViewId="0">
      <selection activeCell="M1" sqref="M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210012</v>
      </c>
      <c r="B2" s="7" t="s">
        <v>362</v>
      </c>
      <c r="C2" s="197" t="s">
        <v>175</v>
      </c>
      <c r="D2" s="198"/>
      <c r="E2" s="5" t="s">
        <v>363</v>
      </c>
      <c r="F2" s="5" t="s">
        <v>29</v>
      </c>
      <c r="G2" s="5" t="s">
        <v>315</v>
      </c>
      <c r="H2" s="8" t="s">
        <v>38</v>
      </c>
      <c r="I2" s="5" t="s">
        <v>364</v>
      </c>
      <c r="J2" s="10">
        <v>2017</v>
      </c>
      <c r="K2" s="10">
        <v>1</v>
      </c>
      <c r="L2" s="11">
        <v>1</v>
      </c>
      <c r="M2" s="111"/>
      <c r="N2" s="21">
        <f>SUM(M2)*K2</f>
        <v>0</v>
      </c>
      <c r="O2" s="111"/>
      <c r="P2" s="22">
        <f>SUM(N2:O2)</f>
        <v>0</v>
      </c>
    </row>
    <row r="3" spans="1:16" ht="15.75" customHeight="1" x14ac:dyDescent="0.3">
      <c r="A3" s="7"/>
      <c r="B3" s="7"/>
      <c r="C3" s="7"/>
      <c r="D3" s="9"/>
      <c r="E3" s="7"/>
      <c r="F3" s="7"/>
      <c r="G3" s="7"/>
      <c r="H3" s="9"/>
      <c r="I3" s="7"/>
      <c r="J3" s="12"/>
      <c r="K3" s="12"/>
      <c r="L3" s="13"/>
      <c r="M3" s="111"/>
      <c r="N3" s="21"/>
      <c r="O3" s="111"/>
      <c r="P3" s="7"/>
    </row>
    <row r="4" spans="1:16" ht="15.75" customHeight="1" x14ac:dyDescent="0.3">
      <c r="A4" s="5"/>
      <c r="B4" s="5"/>
      <c r="C4" s="5"/>
      <c r="D4" s="8"/>
      <c r="E4" s="5"/>
      <c r="F4" s="5"/>
      <c r="G4" s="5"/>
      <c r="H4" s="8"/>
      <c r="I4" s="5"/>
      <c r="J4" s="8"/>
      <c r="K4" s="10"/>
      <c r="L4" s="11"/>
      <c r="M4" s="111"/>
      <c r="N4" s="21"/>
      <c r="O4" s="111"/>
      <c r="P4" s="5"/>
    </row>
    <row r="5" spans="1:16" x14ac:dyDescent="0.3">
      <c r="A5" s="7"/>
      <c r="B5" s="7"/>
      <c r="C5" s="7"/>
      <c r="D5" s="9"/>
      <c r="E5" s="7"/>
      <c r="F5" s="7"/>
      <c r="G5" s="7"/>
      <c r="H5" s="9"/>
      <c r="I5" s="7"/>
      <c r="J5" s="9"/>
      <c r="K5" s="12"/>
      <c r="L5" s="13"/>
      <c r="M5" s="111"/>
      <c r="N5" s="21"/>
      <c r="O5" s="111"/>
      <c r="P5" s="7"/>
    </row>
    <row r="6" spans="1:16" x14ac:dyDescent="0.3">
      <c r="A6" s="5"/>
      <c r="B6" s="5"/>
      <c r="C6" s="5"/>
      <c r="D6" s="8"/>
      <c r="E6" s="5"/>
      <c r="F6" s="5"/>
      <c r="G6" s="5"/>
      <c r="H6" s="8"/>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6E73-22CF-4BE3-BC4C-82A70B8D2046}">
  <sheetPr>
    <tabColor theme="3" tint="0.499984740745262"/>
  </sheetPr>
  <dimension ref="A1:P10"/>
  <sheetViews>
    <sheetView showGridLines="0" topLeftCell="E1" workbookViewId="0">
      <selection activeCell="M28" sqref="M28"/>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99" customHeight="1"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210013</v>
      </c>
      <c r="B2" s="7" t="s">
        <v>253</v>
      </c>
      <c r="C2" s="197" t="s">
        <v>175</v>
      </c>
      <c r="D2" s="198"/>
      <c r="E2" s="5" t="s">
        <v>338</v>
      </c>
      <c r="F2" s="5" t="s">
        <v>29</v>
      </c>
      <c r="G2" s="119" t="s">
        <v>315</v>
      </c>
      <c r="H2" s="119" t="s">
        <v>38</v>
      </c>
      <c r="I2" s="5" t="s">
        <v>365</v>
      </c>
      <c r="J2" s="10">
        <v>2024</v>
      </c>
      <c r="K2" s="10">
        <v>1</v>
      </c>
      <c r="L2" s="11">
        <v>1</v>
      </c>
      <c r="M2" s="111"/>
      <c r="N2" s="21">
        <f>SUM(M2)*K2</f>
        <v>0</v>
      </c>
      <c r="O2" s="111"/>
      <c r="P2" s="22">
        <f>SUM(N2:O2)</f>
        <v>0</v>
      </c>
    </row>
    <row r="3" spans="1:16" ht="15.75" customHeight="1" x14ac:dyDescent="0.3">
      <c r="A3" s="7"/>
      <c r="B3" s="7"/>
      <c r="C3" s="7"/>
      <c r="D3" s="9"/>
      <c r="E3" s="7"/>
      <c r="F3" s="7"/>
      <c r="G3" s="7"/>
      <c r="H3" s="9"/>
      <c r="I3" s="7"/>
      <c r="J3" s="12"/>
      <c r="K3" s="12"/>
      <c r="L3" s="13"/>
      <c r="M3" s="111"/>
      <c r="N3" s="21"/>
      <c r="O3" s="111"/>
      <c r="P3" s="7"/>
    </row>
    <row r="4" spans="1:16" ht="15.75" customHeight="1" x14ac:dyDescent="0.3">
      <c r="A4" s="5"/>
      <c r="B4" s="5"/>
      <c r="C4" s="5"/>
      <c r="D4" s="8"/>
      <c r="E4" s="5"/>
      <c r="F4" s="5"/>
      <c r="G4" s="5"/>
      <c r="H4" s="8"/>
      <c r="I4" s="5"/>
      <c r="J4" s="8"/>
      <c r="K4" s="10"/>
      <c r="L4" s="11"/>
      <c r="M4" s="111"/>
      <c r="N4" s="21"/>
      <c r="O4" s="111"/>
      <c r="P4" s="5"/>
    </row>
    <row r="5" spans="1:16" x14ac:dyDescent="0.3">
      <c r="A5" s="7"/>
      <c r="B5" s="7"/>
      <c r="C5" s="7"/>
      <c r="D5" s="9"/>
      <c r="E5" s="7"/>
      <c r="F5" s="7"/>
      <c r="G5" s="7"/>
      <c r="H5" s="9"/>
      <c r="I5" s="7"/>
      <c r="J5" s="9"/>
      <c r="K5" s="12"/>
      <c r="L5" s="13"/>
      <c r="M5" s="111"/>
      <c r="N5" s="21"/>
      <c r="O5" s="111"/>
      <c r="P5" s="7"/>
    </row>
    <row r="6" spans="1:16" x14ac:dyDescent="0.3">
      <c r="A6" s="5"/>
      <c r="B6" s="5"/>
      <c r="C6" s="5"/>
      <c r="D6" s="8"/>
      <c r="E6" s="5"/>
      <c r="F6" s="5"/>
      <c r="G6" s="5"/>
      <c r="H6" s="8"/>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6AF4-F5BC-48C7-B9F4-A5004F68F5A4}">
  <sheetPr>
    <tabColor theme="6" tint="0.39997558519241921"/>
  </sheetPr>
  <dimension ref="A1:P10"/>
  <sheetViews>
    <sheetView showGridLines="0" topLeftCell="E1" workbookViewId="0">
      <selection activeCell="M1" sqref="M1"/>
    </sheetView>
  </sheetViews>
  <sheetFormatPr defaultColWidth="28" defaultRowHeight="14.4" x14ac:dyDescent="0.3"/>
  <cols>
    <col min="1" max="2" width="18" style="1" customWidth="1"/>
    <col min="3" max="3" width="11" style="1" customWidth="1"/>
    <col min="4" max="4" width="10" style="1" customWidth="1"/>
    <col min="5" max="5" width="36" style="1" customWidth="1"/>
    <col min="6" max="6" width="12" style="1" customWidth="1"/>
    <col min="7" max="7" width="19" style="1" customWidth="1"/>
    <col min="8" max="8" width="11" style="1" customWidth="1"/>
    <col min="9" max="9" width="18" style="1" customWidth="1"/>
    <col min="10" max="10" width="13" style="1" customWidth="1"/>
    <col min="11" max="11" width="11" style="1" customWidth="1"/>
    <col min="12" max="12" width="46" customWidth="1"/>
    <col min="13" max="14" width="17" customWidth="1"/>
    <col min="15" max="15" width="18.44140625" bestFit="1" customWidth="1"/>
    <col min="16" max="16384" width="28" style="1"/>
  </cols>
  <sheetData>
    <row r="1" spans="1:16" ht="96" customHeight="1"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210018</v>
      </c>
      <c r="B2" s="7" t="s">
        <v>255</v>
      </c>
      <c r="C2" s="197" t="s">
        <v>175</v>
      </c>
      <c r="D2" s="198"/>
      <c r="E2" s="5" t="s">
        <v>366</v>
      </c>
      <c r="F2" s="5" t="s">
        <v>29</v>
      </c>
      <c r="G2" s="119" t="s">
        <v>315</v>
      </c>
      <c r="H2" s="119" t="s">
        <v>38</v>
      </c>
      <c r="I2" s="5" t="s">
        <v>367</v>
      </c>
      <c r="J2" s="10">
        <v>2018</v>
      </c>
      <c r="K2" s="10">
        <v>1</v>
      </c>
      <c r="L2" s="11">
        <v>1</v>
      </c>
      <c r="M2" s="111"/>
      <c r="N2" s="21">
        <f>SUM(M2)*K2</f>
        <v>0</v>
      </c>
      <c r="O2" s="111"/>
      <c r="P2" s="22">
        <f>SUM(N2:O2)</f>
        <v>0</v>
      </c>
    </row>
    <row r="3" spans="1:16" ht="15.75" customHeight="1" x14ac:dyDescent="0.3">
      <c r="A3" s="7"/>
      <c r="B3" s="7"/>
      <c r="C3" s="7"/>
      <c r="D3" s="9"/>
      <c r="E3" s="7"/>
      <c r="F3" s="7"/>
      <c r="G3" s="7"/>
      <c r="H3" s="9"/>
      <c r="I3" s="7"/>
      <c r="J3" s="12"/>
      <c r="K3" s="12"/>
      <c r="L3" s="13"/>
      <c r="M3" s="111"/>
      <c r="N3" s="21"/>
      <c r="O3" s="111"/>
      <c r="P3" s="7"/>
    </row>
    <row r="4" spans="1:16" ht="15.75" customHeight="1" x14ac:dyDescent="0.3">
      <c r="A4" s="5"/>
      <c r="B4" s="5"/>
      <c r="C4" s="5"/>
      <c r="D4" s="8"/>
      <c r="E4" s="5"/>
      <c r="F4" s="5"/>
      <c r="G4" s="5"/>
      <c r="H4" s="8"/>
      <c r="I4" s="5"/>
      <c r="J4" s="8"/>
      <c r="K4" s="10"/>
      <c r="L4" s="11"/>
      <c r="M4" s="111"/>
      <c r="N4" s="21"/>
      <c r="O4" s="111"/>
      <c r="P4" s="5"/>
    </row>
    <row r="5" spans="1:16" x14ac:dyDescent="0.3">
      <c r="A5" s="7"/>
      <c r="B5" s="7"/>
      <c r="C5" s="7"/>
      <c r="D5" s="9"/>
      <c r="E5" s="7"/>
      <c r="F5" s="7"/>
      <c r="G5" s="7"/>
      <c r="H5" s="9"/>
      <c r="I5" s="7"/>
      <c r="J5" s="9"/>
      <c r="K5" s="12"/>
      <c r="L5" s="13"/>
      <c r="M5" s="111"/>
      <c r="N5" s="21"/>
      <c r="O5" s="111"/>
      <c r="P5" s="7"/>
    </row>
    <row r="6" spans="1:16" x14ac:dyDescent="0.3">
      <c r="A6" s="5"/>
      <c r="B6" s="5"/>
      <c r="C6" s="5"/>
      <c r="D6" s="8"/>
      <c r="E6" s="5"/>
      <c r="F6" s="5"/>
      <c r="G6" s="5"/>
      <c r="H6" s="8"/>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5D6D-12B6-4C0B-89C0-F925435FE76B}">
  <sheetPr>
    <tabColor theme="3" tint="0.249977111117893"/>
    <pageSetUpPr fitToPage="1"/>
  </sheetPr>
  <dimension ref="B2:I36"/>
  <sheetViews>
    <sheetView showGridLines="0" zoomScaleNormal="100" workbookViewId="0">
      <selection activeCell="B3" sqref="B3"/>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43" t="s">
        <v>370</v>
      </c>
      <c r="C2" s="144"/>
      <c r="D2" s="144"/>
      <c r="E2" s="144"/>
      <c r="F2" s="144"/>
      <c r="G2" s="144"/>
      <c r="H2" s="144"/>
      <c r="I2" s="145"/>
    </row>
    <row r="3" spans="2:9" ht="28.8" x14ac:dyDescent="0.3">
      <c r="B3" s="44" t="s">
        <v>0</v>
      </c>
      <c r="C3" s="45" t="s">
        <v>1</v>
      </c>
      <c r="D3" s="45" t="s">
        <v>2</v>
      </c>
      <c r="E3" s="45" t="s">
        <v>3</v>
      </c>
      <c r="F3" s="45" t="s">
        <v>4</v>
      </c>
      <c r="G3" s="45" t="s">
        <v>5</v>
      </c>
      <c r="H3" s="45" t="s">
        <v>9</v>
      </c>
      <c r="I3" s="46" t="s">
        <v>17</v>
      </c>
    </row>
    <row r="4" spans="2:9" x14ac:dyDescent="0.3">
      <c r="B4" s="123" t="s">
        <v>141</v>
      </c>
      <c r="C4" s="124" t="s">
        <v>13</v>
      </c>
      <c r="D4" s="125">
        <v>270018</v>
      </c>
      <c r="E4" s="125" t="s">
        <v>142</v>
      </c>
      <c r="F4" s="125" t="s">
        <v>143</v>
      </c>
      <c r="G4" s="125" t="s">
        <v>144</v>
      </c>
      <c r="H4" s="125" t="s">
        <v>14</v>
      </c>
      <c r="I4" s="126">
        <f>'270018 Waaggebouw '!P2</f>
        <v>0</v>
      </c>
    </row>
    <row r="5" spans="2:9" x14ac:dyDescent="0.3">
      <c r="B5" s="127" t="s">
        <v>148</v>
      </c>
      <c r="C5" s="4" t="s">
        <v>13</v>
      </c>
      <c r="D5" s="7">
        <v>230002</v>
      </c>
      <c r="E5" s="7" t="s">
        <v>149</v>
      </c>
      <c r="F5" s="7" t="s">
        <v>150</v>
      </c>
      <c r="G5" s="7">
        <v>5</v>
      </c>
      <c r="H5" s="7" t="s">
        <v>14</v>
      </c>
      <c r="I5" s="43">
        <f>'230002 Robonsbospoldermolen'!P2</f>
        <v>0</v>
      </c>
    </row>
    <row r="6" spans="2:9" x14ac:dyDescent="0.3">
      <c r="B6" s="128" t="s">
        <v>152</v>
      </c>
      <c r="C6" s="4" t="s">
        <v>13</v>
      </c>
      <c r="D6" s="5">
        <v>230008</v>
      </c>
      <c r="E6" s="5" t="s">
        <v>153</v>
      </c>
      <c r="F6" s="5" t="s">
        <v>154</v>
      </c>
      <c r="G6" s="5">
        <v>6</v>
      </c>
      <c r="H6" s="5" t="s">
        <v>14</v>
      </c>
      <c r="I6" s="43">
        <f>'230008 Muzieknis'!P2</f>
        <v>0</v>
      </c>
    </row>
    <row r="7" spans="2:9" x14ac:dyDescent="0.3">
      <c r="B7" s="127" t="s">
        <v>156</v>
      </c>
      <c r="C7" s="4" t="s">
        <v>13</v>
      </c>
      <c r="D7" s="7">
        <v>270011</v>
      </c>
      <c r="E7" s="7" t="s">
        <v>157</v>
      </c>
      <c r="F7" s="7" t="s">
        <v>143</v>
      </c>
      <c r="G7" s="7" t="s">
        <v>158</v>
      </c>
      <c r="H7" s="7" t="s">
        <v>14</v>
      </c>
      <c r="I7" s="43">
        <f>'270011 Buurthuis ''t Wavertje'!P2</f>
        <v>0</v>
      </c>
    </row>
    <row r="8" spans="2:9" x14ac:dyDescent="0.3">
      <c r="B8" s="128" t="s">
        <v>159</v>
      </c>
      <c r="C8" s="4" t="s">
        <v>13</v>
      </c>
      <c r="D8" s="5">
        <v>270013</v>
      </c>
      <c r="E8" s="5" t="s">
        <v>160</v>
      </c>
      <c r="F8" s="5" t="s">
        <v>161</v>
      </c>
      <c r="G8" s="5">
        <v>26</v>
      </c>
      <c r="H8" s="5" t="s">
        <v>14</v>
      </c>
      <c r="I8" s="43">
        <f>'270013 Accijnstoren'!P2</f>
        <v>0</v>
      </c>
    </row>
    <row r="9" spans="2:9" x14ac:dyDescent="0.3">
      <c r="B9" s="127" t="s">
        <v>163</v>
      </c>
      <c r="C9" s="4" t="s">
        <v>13</v>
      </c>
      <c r="D9" s="7">
        <v>230029</v>
      </c>
      <c r="E9" s="7" t="s">
        <v>164</v>
      </c>
      <c r="F9" s="7" t="s">
        <v>165</v>
      </c>
      <c r="G9" s="7">
        <v>22</v>
      </c>
      <c r="H9" s="7"/>
      <c r="I9" s="43">
        <f>'230029 Grafisch Atelier'!P2</f>
        <v>0</v>
      </c>
    </row>
    <row r="10" spans="2:9" x14ac:dyDescent="0.3">
      <c r="B10" s="128" t="s">
        <v>167</v>
      </c>
      <c r="C10" s="4" t="s">
        <v>13</v>
      </c>
      <c r="D10" s="5">
        <v>220048</v>
      </c>
      <c r="E10" s="5" t="s">
        <v>168</v>
      </c>
      <c r="F10" s="5" t="s">
        <v>169</v>
      </c>
      <c r="G10" s="5">
        <v>10</v>
      </c>
      <c r="H10" s="5" t="s">
        <v>14</v>
      </c>
      <c r="I10" s="43">
        <f>'220048 Opslag kaasmarkt'!P2</f>
        <v>0</v>
      </c>
    </row>
    <row r="11" spans="2:9" x14ac:dyDescent="0.3">
      <c r="B11" s="128" t="s">
        <v>171</v>
      </c>
      <c r="C11" s="4" t="s">
        <v>13</v>
      </c>
      <c r="D11" s="5">
        <v>210035</v>
      </c>
      <c r="E11" s="5" t="s">
        <v>172</v>
      </c>
      <c r="F11" s="5" t="s">
        <v>173</v>
      </c>
      <c r="G11" s="5">
        <v>37</v>
      </c>
      <c r="H11" s="5" t="s">
        <v>175</v>
      </c>
      <c r="I11" s="43">
        <f>'210035 Woning  '!P2</f>
        <v>0</v>
      </c>
    </row>
    <row r="12" spans="2:9" x14ac:dyDescent="0.3">
      <c r="B12" s="127" t="s">
        <v>176</v>
      </c>
      <c r="C12" s="4" t="s">
        <v>13</v>
      </c>
      <c r="D12" s="23">
        <v>210036</v>
      </c>
      <c r="E12" s="7" t="s">
        <v>177</v>
      </c>
      <c r="F12" s="7" t="s">
        <v>178</v>
      </c>
      <c r="G12" s="7">
        <v>14</v>
      </c>
      <c r="H12" s="7" t="s">
        <v>15</v>
      </c>
      <c r="I12" s="43">
        <f>'210036 Woning'!P2</f>
        <v>0</v>
      </c>
    </row>
    <row r="13" spans="2:9" x14ac:dyDescent="0.3">
      <c r="B13" s="128" t="s">
        <v>180</v>
      </c>
      <c r="C13" s="4" t="s">
        <v>13</v>
      </c>
      <c r="D13" s="5">
        <v>210037</v>
      </c>
      <c r="E13" s="5" t="s">
        <v>181</v>
      </c>
      <c r="F13" s="5" t="s">
        <v>182</v>
      </c>
      <c r="G13" s="5">
        <v>3</v>
      </c>
      <c r="H13" s="5" t="s">
        <v>14</v>
      </c>
      <c r="I13" s="43">
        <f>'210037 Woning '!P2</f>
        <v>0</v>
      </c>
    </row>
    <row r="14" spans="2:9" x14ac:dyDescent="0.3">
      <c r="B14" s="127" t="s">
        <v>184</v>
      </c>
      <c r="C14" s="4" t="s">
        <v>13</v>
      </c>
      <c r="D14" s="7">
        <v>210039</v>
      </c>
      <c r="E14" s="7" t="s">
        <v>185</v>
      </c>
      <c r="F14" s="7" t="s">
        <v>186</v>
      </c>
      <c r="G14" s="7" t="s">
        <v>187</v>
      </c>
      <c r="H14" s="7" t="s">
        <v>175</v>
      </c>
      <c r="I14" s="43">
        <f>'210039 Woning '!P2</f>
        <v>0</v>
      </c>
    </row>
    <row r="15" spans="2:9" x14ac:dyDescent="0.3">
      <c r="B15" s="128" t="s">
        <v>189</v>
      </c>
      <c r="C15" s="4" t="s">
        <v>13</v>
      </c>
      <c r="D15" s="5">
        <v>210051</v>
      </c>
      <c r="E15" s="5" t="s">
        <v>190</v>
      </c>
      <c r="F15" s="5" t="s">
        <v>191</v>
      </c>
      <c r="G15" s="5">
        <v>1</v>
      </c>
      <c r="H15" s="5" t="s">
        <v>175</v>
      </c>
      <c r="I15" s="43">
        <f>'210051 Woning '!P2</f>
        <v>0</v>
      </c>
    </row>
    <row r="16" spans="2:9" x14ac:dyDescent="0.3">
      <c r="B16" s="127" t="s">
        <v>193</v>
      </c>
      <c r="C16" s="4" t="s">
        <v>13</v>
      </c>
      <c r="D16" s="7">
        <v>210065</v>
      </c>
      <c r="E16" s="7" t="s">
        <v>194</v>
      </c>
      <c r="F16" s="7" t="s">
        <v>195</v>
      </c>
      <c r="G16" s="7">
        <v>14</v>
      </c>
      <c r="H16" s="7" t="s">
        <v>197</v>
      </c>
      <c r="I16" s="43">
        <f>'210065 Woning '!P2</f>
        <v>0</v>
      </c>
    </row>
    <row r="17" spans="2:9" x14ac:dyDescent="0.3">
      <c r="B17" s="128" t="s">
        <v>198</v>
      </c>
      <c r="C17" s="4" t="s">
        <v>13</v>
      </c>
      <c r="D17" s="5">
        <v>210081</v>
      </c>
      <c r="E17" s="5" t="s">
        <v>199</v>
      </c>
      <c r="F17" s="5" t="s">
        <v>200</v>
      </c>
      <c r="G17" s="5">
        <v>7</v>
      </c>
      <c r="H17" s="5" t="s">
        <v>14</v>
      </c>
      <c r="I17" s="43">
        <f>'210081 Woning '!P2</f>
        <v>0</v>
      </c>
    </row>
    <row r="18" spans="2:9" x14ac:dyDescent="0.3">
      <c r="B18" s="127" t="s">
        <v>202</v>
      </c>
      <c r="C18" s="4" t="s">
        <v>13</v>
      </c>
      <c r="D18" s="7">
        <v>210122</v>
      </c>
      <c r="E18" s="7" t="s">
        <v>203</v>
      </c>
      <c r="F18" s="7" t="s">
        <v>204</v>
      </c>
      <c r="G18" s="7">
        <v>1</v>
      </c>
      <c r="H18" s="7" t="s">
        <v>175</v>
      </c>
      <c r="I18" s="43">
        <f>'210122 Woning '!P2</f>
        <v>0</v>
      </c>
    </row>
    <row r="19" spans="2:9" x14ac:dyDescent="0.3">
      <c r="B19" s="128" t="s">
        <v>206</v>
      </c>
      <c r="C19" s="4" t="s">
        <v>13</v>
      </c>
      <c r="D19" s="5">
        <v>210124</v>
      </c>
      <c r="E19" s="5" t="s">
        <v>207</v>
      </c>
      <c r="F19" s="5" t="s">
        <v>178</v>
      </c>
      <c r="G19" s="5">
        <v>10</v>
      </c>
      <c r="H19" s="5" t="s">
        <v>15</v>
      </c>
      <c r="I19" s="43">
        <f>'210124 Woning  '!P2</f>
        <v>0</v>
      </c>
    </row>
    <row r="20" spans="2:9" x14ac:dyDescent="0.3">
      <c r="B20" s="127" t="s">
        <v>208</v>
      </c>
      <c r="C20" s="4" t="s">
        <v>13</v>
      </c>
      <c r="D20" s="7">
        <v>220005</v>
      </c>
      <c r="E20" s="7" t="s">
        <v>209</v>
      </c>
      <c r="F20" s="7" t="s">
        <v>210</v>
      </c>
      <c r="G20" s="7">
        <v>79</v>
      </c>
      <c r="H20" s="7" t="s">
        <v>175</v>
      </c>
      <c r="I20" s="37">
        <f>'220005 Woning'!P2</f>
        <v>0</v>
      </c>
    </row>
    <row r="21" spans="2:9" x14ac:dyDescent="0.3">
      <c r="B21" s="128" t="s">
        <v>212</v>
      </c>
      <c r="C21" s="4" t="s">
        <v>13</v>
      </c>
      <c r="D21" s="5">
        <v>220025</v>
      </c>
      <c r="E21" s="5" t="s">
        <v>213</v>
      </c>
      <c r="F21" s="5" t="s">
        <v>214</v>
      </c>
      <c r="G21" s="5">
        <v>14</v>
      </c>
      <c r="H21" s="5" t="s">
        <v>216</v>
      </c>
      <c r="I21" s="37">
        <f>'220025  Bedrijfsruimte,woning'!P2</f>
        <v>0</v>
      </c>
    </row>
    <row r="22" spans="2:9" x14ac:dyDescent="0.3">
      <c r="B22" s="128" t="s">
        <v>217</v>
      </c>
      <c r="C22" s="4" t="s">
        <v>13</v>
      </c>
      <c r="D22" s="5">
        <v>210013</v>
      </c>
      <c r="E22" s="5" t="s">
        <v>218</v>
      </c>
      <c r="F22" s="5" t="s">
        <v>219</v>
      </c>
      <c r="G22" s="5">
        <v>252</v>
      </c>
      <c r="H22" s="5" t="s">
        <v>14</v>
      </c>
      <c r="I22" s="37">
        <f>'210013 Woning '!P2</f>
        <v>0</v>
      </c>
    </row>
    <row r="23" spans="2:9" x14ac:dyDescent="0.3">
      <c r="B23" s="128" t="s">
        <v>221</v>
      </c>
      <c r="C23" s="4" t="s">
        <v>13</v>
      </c>
      <c r="D23" s="5">
        <v>230087</v>
      </c>
      <c r="E23" s="5" t="s">
        <v>222</v>
      </c>
      <c r="F23" s="5" t="s">
        <v>223</v>
      </c>
      <c r="G23" s="5">
        <v>24</v>
      </c>
      <c r="H23" s="5" t="s">
        <v>14</v>
      </c>
      <c r="I23" s="37">
        <f>'230087 Raadhuis Graft'!P2</f>
        <v>0</v>
      </c>
    </row>
    <row r="24" spans="2:9" x14ac:dyDescent="0.3">
      <c r="B24" s="127" t="s">
        <v>225</v>
      </c>
      <c r="C24" s="4" t="s">
        <v>13</v>
      </c>
      <c r="D24" s="23">
        <v>220145</v>
      </c>
      <c r="E24" s="7" t="s">
        <v>226</v>
      </c>
      <c r="F24" s="7" t="s">
        <v>227</v>
      </c>
      <c r="G24" s="7">
        <v>13</v>
      </c>
      <c r="H24" s="7" t="s">
        <v>14</v>
      </c>
      <c r="I24" s="37">
        <f>'220145 Museum ''t Houten Huis'!P2</f>
        <v>0</v>
      </c>
    </row>
    <row r="25" spans="2:9" x14ac:dyDescent="0.3">
      <c r="B25" s="36" t="s">
        <v>230</v>
      </c>
      <c r="C25" s="4" t="s">
        <v>13</v>
      </c>
      <c r="D25" s="23">
        <v>220143</v>
      </c>
      <c r="E25" s="23" t="s">
        <v>231</v>
      </c>
      <c r="F25" s="23" t="s">
        <v>232</v>
      </c>
      <c r="G25" s="23">
        <v>1</v>
      </c>
      <c r="H25" s="23" t="s">
        <v>14</v>
      </c>
      <c r="I25" s="37">
        <f>'220143 Raadhuis de Rijp'!P2</f>
        <v>0</v>
      </c>
    </row>
    <row r="26" spans="2:9" x14ac:dyDescent="0.3">
      <c r="B26" s="36" t="s">
        <v>234</v>
      </c>
      <c r="C26" s="4" t="s">
        <v>13</v>
      </c>
      <c r="D26" s="23">
        <v>220148</v>
      </c>
      <c r="E26" s="23" t="s">
        <v>235</v>
      </c>
      <c r="F26" s="23" t="s">
        <v>236</v>
      </c>
      <c r="G26" s="23">
        <v>1</v>
      </c>
      <c r="H26" s="23" t="s">
        <v>14</v>
      </c>
      <c r="I26" s="37">
        <f>'220148 Raadhuis Grootschermer'!P2</f>
        <v>0</v>
      </c>
    </row>
    <row r="27" spans="2:9" x14ac:dyDescent="0.3">
      <c r="B27" s="127" t="s">
        <v>238</v>
      </c>
      <c r="C27" s="4" t="s">
        <v>13</v>
      </c>
      <c r="D27" s="7">
        <v>220064</v>
      </c>
      <c r="E27" s="7" t="s">
        <v>239</v>
      </c>
      <c r="F27" s="7" t="s">
        <v>240</v>
      </c>
      <c r="G27" s="7">
        <v>1</v>
      </c>
      <c r="H27" s="7" t="s">
        <v>242</v>
      </c>
      <c r="I27" s="37">
        <f>'220064 Stadsboerderij de Hout'!P2</f>
        <v>0</v>
      </c>
    </row>
    <row r="28" spans="2:9" x14ac:dyDescent="0.3">
      <c r="B28" s="128" t="s">
        <v>243</v>
      </c>
      <c r="C28" s="4" t="s">
        <v>13</v>
      </c>
      <c r="D28" s="5">
        <v>220053</v>
      </c>
      <c r="E28" s="5" t="s">
        <v>244</v>
      </c>
      <c r="F28" s="5" t="s">
        <v>219</v>
      </c>
      <c r="G28" s="5">
        <v>250</v>
      </c>
      <c r="H28" s="5" t="s">
        <v>245</v>
      </c>
      <c r="I28" s="37">
        <f>'220053 Begraafplaats'!P2</f>
        <v>0</v>
      </c>
    </row>
    <row r="29" spans="2:9" x14ac:dyDescent="0.3">
      <c r="B29" s="36" t="s">
        <v>246</v>
      </c>
      <c r="C29" s="4" t="s">
        <v>13</v>
      </c>
      <c r="D29" s="23">
        <v>230005</v>
      </c>
      <c r="E29" s="23" t="s">
        <v>16</v>
      </c>
      <c r="F29" s="23" t="s">
        <v>247</v>
      </c>
      <c r="G29" s="23">
        <v>4</v>
      </c>
      <c r="H29" s="23" t="s">
        <v>14</v>
      </c>
      <c r="I29" s="37">
        <f>'230005 Molen van Piet'!P2</f>
        <v>0</v>
      </c>
    </row>
    <row r="30" spans="2:9" x14ac:dyDescent="0.3">
      <c r="B30" s="36" t="s">
        <v>249</v>
      </c>
      <c r="C30" s="4" t="s">
        <v>13</v>
      </c>
      <c r="D30" s="23">
        <v>210012</v>
      </c>
      <c r="E30" s="23" t="s">
        <v>250</v>
      </c>
      <c r="F30" s="23" t="s">
        <v>251</v>
      </c>
      <c r="G30" s="23">
        <v>79</v>
      </c>
      <c r="H30" s="23" t="s">
        <v>175</v>
      </c>
      <c r="I30" s="37">
        <f>'210012 Woning'!P2</f>
        <v>0</v>
      </c>
    </row>
    <row r="31" spans="2:9" x14ac:dyDescent="0.3">
      <c r="B31" s="36" t="s">
        <v>217</v>
      </c>
      <c r="C31" s="4" t="s">
        <v>13</v>
      </c>
      <c r="D31" s="23">
        <v>210013</v>
      </c>
      <c r="E31" s="23" t="s">
        <v>253</v>
      </c>
      <c r="F31" s="23" t="s">
        <v>219</v>
      </c>
      <c r="G31" s="23">
        <v>252</v>
      </c>
      <c r="H31" s="23" t="s">
        <v>175</v>
      </c>
      <c r="I31" s="37">
        <f>'210013 Woning  '!P2</f>
        <v>0</v>
      </c>
    </row>
    <row r="32" spans="2:9" x14ac:dyDescent="0.3">
      <c r="B32" s="38" t="s">
        <v>254</v>
      </c>
      <c r="C32" s="129" t="s">
        <v>13</v>
      </c>
      <c r="D32" s="39">
        <v>210018</v>
      </c>
      <c r="E32" s="39" t="s">
        <v>255</v>
      </c>
      <c r="F32" s="39" t="s">
        <v>256</v>
      </c>
      <c r="G32" s="39">
        <v>248</v>
      </c>
      <c r="H32" s="39" t="s">
        <v>175</v>
      </c>
      <c r="I32" s="40">
        <f>'210018 Woning'!P2</f>
        <v>0</v>
      </c>
    </row>
    <row r="33" spans="2:9" x14ac:dyDescent="0.3">
      <c r="F33" s="120" t="s">
        <v>368</v>
      </c>
      <c r="G33" s="121"/>
      <c r="H33" s="121"/>
      <c r="I33" s="122">
        <f>SUM(I4:I32)</f>
        <v>0</v>
      </c>
    </row>
    <row r="36" spans="2:9" x14ac:dyDescent="0.3">
      <c r="B36" s="16"/>
    </row>
  </sheetData>
  <mergeCells count="1">
    <mergeCell ref="B2:I2"/>
  </mergeCells>
  <hyperlinks>
    <hyperlink ref="C4" location="'270018 Waaggebouw '!A1" display="Ga naar tabblad" xr:uid="{3E0F1959-836B-4D16-933B-648877A4128B}"/>
    <hyperlink ref="C5" location="'230002 Robonsbospoldermolen'!A1" display="Ga naar tabblad" xr:uid="{7D421CC4-1B9E-4C25-9FC4-41C2C00A427E}"/>
    <hyperlink ref="C6" location="'230008 Muzieknis'!A1" display="Ga naar tabblad" xr:uid="{6D759B66-AF50-40A8-955A-6ECFC7ACBA7B}"/>
    <hyperlink ref="C7" location="'270011 Buurthuis ''t Wavertje'!A1" display="Ga naar tabblad" xr:uid="{DD4A107D-EB7E-4E08-8F14-61142D865236}"/>
    <hyperlink ref="C8" location="'270013 Accijnstoren'!A1" display="Ga naar tabblad" xr:uid="{D2D45D74-A17C-4143-9497-E21E5D3A2BB9}"/>
    <hyperlink ref="C9" location="'230029 Grafisch Atelier'!A1" display="Ga naar tabblad" xr:uid="{DEE43291-CC5E-4955-90A9-63B92BA47636}"/>
    <hyperlink ref="C10" location="'220048 Opslag kaasmarkt'!A1" display="Ga naar tabblad" xr:uid="{ECCC7376-1A07-46D2-929B-41A03A1F8E10}"/>
    <hyperlink ref="C11" location="'210035 Woning  '!A1" display="Ga naar tabblad" xr:uid="{523C4E55-F90B-4CD2-B39C-777E28F802DF}"/>
    <hyperlink ref="C12" location="'210036 Woning'!A1" display="Ga naar tabblad" xr:uid="{6282F78B-CAE2-485B-BF38-DA827EADB9B0}"/>
    <hyperlink ref="C13" location="'210037 Woning '!A1" display="Ga naar tabblad" xr:uid="{7447CA06-8153-4E41-863C-52890D9D5ECD}"/>
    <hyperlink ref="C14" location="'210039 Woning '!A1" display="Ga naar tabblad" xr:uid="{9835D932-4C76-4C61-8B55-87A3D6922E2D}"/>
    <hyperlink ref="C15" location="'210051 Woning '!A1" display="Ga naar tabblad" xr:uid="{F0CBE17B-06A6-43E6-AF42-1C3E4711D957}"/>
    <hyperlink ref="C16" location="'210065 Woning '!A1" display="Ga naar tabblad" xr:uid="{025C88D4-08FB-4AB8-A70F-8654BE06C26B}"/>
    <hyperlink ref="C17" location="'210081 Woning '!A1" display="Ga naar tabblad" xr:uid="{6C8240E8-B1AF-44C5-A748-4E656574C64A}"/>
    <hyperlink ref="C18" location="'210122 Woning '!A1" display="Ga naar tabblad" xr:uid="{90E20B97-D2B6-4461-A3D3-F2E5D05915F0}"/>
    <hyperlink ref="C19" location="'210124 Woning  '!A1" display="Ga naar tabblad" xr:uid="{D9822868-53B5-4CAF-B0DD-138A527E6F97}"/>
    <hyperlink ref="C20" location="'220005 Woning'!A1" display="Ga naar tabblad" xr:uid="{C43A2825-9086-407F-8B8E-C9F54FB8551F}"/>
    <hyperlink ref="C21" location="'220025  Bedrijfsruimte,woning'!A1" display="Ga naar tabblad" xr:uid="{A7D3CE3A-2C36-4634-96A6-62366E390C4B}"/>
    <hyperlink ref="C22" location="'210013 Woning '!A1" display="Ga naar tabblad" xr:uid="{5702CC1B-80EC-4CD0-A5AE-7648EFD9A8E1}"/>
    <hyperlink ref="C23" location="'230087 Raadhuis Graft'!A1" display="Ga naar tabblad" xr:uid="{AA0D5379-D06F-41DE-9B02-3BFF94F5F3A8}"/>
    <hyperlink ref="C24" location="'220145 Museum ''t Houten Huis'!A1" display="Ga naar tabblad" xr:uid="{4FE51156-04BB-4835-92E9-5CB219CC0E06}"/>
    <hyperlink ref="C25" location="'220143 Raadhuis de Rijp'!A1" display="Ga naar tabblad" xr:uid="{115E5F70-13E6-4514-8D0E-0668614AAA90}"/>
    <hyperlink ref="C26" location="'220148 Raadhuis Grootschermer'!A1" display="Ga naar tabblad" xr:uid="{EC06F607-7844-4C4F-901C-D3720BB99126}"/>
    <hyperlink ref="C27" location="'220064 Stadsboerderij de Hout'!A1" display="Ga naar tabblad" xr:uid="{1818D2A0-0ED6-470C-A9B5-B528B9A20204}"/>
    <hyperlink ref="C28" location="'220053 Begraafplaats'!A1" display="Ga naar tabblad" xr:uid="{4ADF63FC-4DE6-4EE3-BC19-1CF06BF2FDF2}"/>
    <hyperlink ref="C29" location="'230005 Molen van Piet'!A1" display="Ga naar tabblad" xr:uid="{12148D15-A006-437D-8E98-89D5C34D1D2F}"/>
    <hyperlink ref="C30" location="'210012 Woning'!A1" display="Ga naar tabblad" xr:uid="{D63B4B1F-86A4-4106-8F8D-00495CF4DE6A}"/>
    <hyperlink ref="C31" location="'210013 Woning  '!A1" display="Ga naar tabblad" xr:uid="{B35A00B5-BF56-4FAA-B6B0-0181AF4801E0}"/>
    <hyperlink ref="C32" location="'210018 Woning'!A1" display="Ga naar tabblad" xr:uid="{485BFA32-F3AC-4DF3-A48B-7CD78319C55F}"/>
  </hyperlinks>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A35E-F121-4B4D-9F47-7D6527E4471E}">
  <sheetPr>
    <tabColor theme="3" tint="0.249977111117893"/>
    <pageSetUpPr fitToPage="1"/>
  </sheetPr>
  <dimension ref="B3:I32"/>
  <sheetViews>
    <sheetView showGridLines="0" zoomScaleNormal="100" workbookViewId="0">
      <selection activeCell="E14" sqref="E14:E17"/>
    </sheetView>
  </sheetViews>
  <sheetFormatPr defaultRowHeight="14.4" x14ac:dyDescent="0.3"/>
  <cols>
    <col min="1" max="1" width="3.5546875" customWidth="1"/>
    <col min="2" max="2" width="33" customWidth="1"/>
    <col min="3" max="3" width="17" customWidth="1"/>
    <col min="4" max="4" width="18.5546875" bestFit="1" customWidth="1"/>
    <col min="5" max="5" width="20.6640625" bestFit="1" customWidth="1"/>
    <col min="6" max="9" width="20.6640625" customWidth="1"/>
  </cols>
  <sheetData>
    <row r="3" spans="2:9" ht="33.75" customHeight="1" x14ac:dyDescent="0.3">
      <c r="B3" s="153" t="s">
        <v>371</v>
      </c>
      <c r="C3" s="154"/>
      <c r="D3" s="154"/>
      <c r="E3" s="154"/>
      <c r="F3" s="154"/>
      <c r="G3" s="154"/>
      <c r="H3" s="154"/>
      <c r="I3" s="155"/>
    </row>
    <row r="4" spans="2:9" ht="45" customHeight="1" x14ac:dyDescent="0.3">
      <c r="B4" s="156" t="s">
        <v>49</v>
      </c>
      <c r="C4" s="157"/>
      <c r="D4" s="157"/>
      <c r="E4" s="157"/>
      <c r="F4" s="157"/>
      <c r="G4" s="157"/>
      <c r="H4" s="157"/>
      <c r="I4" s="158"/>
    </row>
    <row r="5" spans="2:9" ht="36" customHeight="1" x14ac:dyDescent="0.3">
      <c r="B5" s="159" t="s">
        <v>50</v>
      </c>
      <c r="C5" s="160"/>
      <c r="D5" s="26" t="s">
        <v>51</v>
      </c>
      <c r="E5" s="26" t="s">
        <v>84</v>
      </c>
      <c r="F5" s="70"/>
      <c r="G5" s="70"/>
      <c r="H5" s="26" t="s">
        <v>78</v>
      </c>
      <c r="I5" s="109" t="s">
        <v>77</v>
      </c>
    </row>
    <row r="6" spans="2:9" x14ac:dyDescent="0.3">
      <c r="B6" s="151" t="s">
        <v>66</v>
      </c>
      <c r="C6" s="152"/>
      <c r="D6" s="72"/>
      <c r="E6" s="72"/>
      <c r="F6" s="72"/>
      <c r="G6" s="72"/>
      <c r="H6" s="72"/>
      <c r="I6" s="73"/>
    </row>
    <row r="7" spans="2:9" x14ac:dyDescent="0.3">
      <c r="B7" s="161" t="s">
        <v>67</v>
      </c>
      <c r="C7" s="162"/>
      <c r="D7" s="65"/>
      <c r="E7" s="103">
        <v>25000</v>
      </c>
      <c r="F7" s="23"/>
      <c r="G7" s="23"/>
      <c r="H7" s="89">
        <f>E7+(D7*E7)</f>
        <v>25000</v>
      </c>
      <c r="I7" s="75"/>
    </row>
    <row r="8" spans="2:9" x14ac:dyDescent="0.3">
      <c r="B8" s="161" t="s">
        <v>68</v>
      </c>
      <c r="C8" s="162"/>
      <c r="D8" s="65"/>
      <c r="E8" s="103">
        <v>30000</v>
      </c>
      <c r="F8" s="23"/>
      <c r="G8" s="23"/>
      <c r="H8" s="89">
        <f>E8+(D8*E8)</f>
        <v>30000</v>
      </c>
      <c r="I8" s="75"/>
    </row>
    <row r="9" spans="2:9" x14ac:dyDescent="0.3">
      <c r="B9" s="161"/>
      <c r="C9" s="162"/>
      <c r="D9" s="23"/>
      <c r="E9" s="102"/>
      <c r="F9" s="23"/>
      <c r="G9" s="23"/>
      <c r="H9" s="23"/>
      <c r="I9" s="75"/>
    </row>
    <row r="10" spans="2:9" x14ac:dyDescent="0.3">
      <c r="B10" s="161" t="s">
        <v>52</v>
      </c>
      <c r="C10" s="162"/>
      <c r="D10" s="23"/>
      <c r="E10" s="102"/>
      <c r="F10" s="23"/>
      <c r="G10" s="23"/>
      <c r="H10" s="23"/>
      <c r="I10" s="75"/>
    </row>
    <row r="11" spans="2:9" x14ac:dyDescent="0.3">
      <c r="B11" s="161" t="s">
        <v>53</v>
      </c>
      <c r="C11" s="162"/>
      <c r="D11" s="65"/>
      <c r="E11" s="103">
        <v>7500</v>
      </c>
      <c r="F11" s="23"/>
      <c r="G11" s="23"/>
      <c r="H11" s="57">
        <f>E11+(D11*E11)</f>
        <v>7500</v>
      </c>
      <c r="I11" s="75"/>
    </row>
    <row r="12" spans="2:9" x14ac:dyDescent="0.3">
      <c r="B12" s="163"/>
      <c r="C12" s="164"/>
      <c r="D12" s="39"/>
      <c r="E12" s="39"/>
      <c r="F12" s="39"/>
      <c r="G12" s="39"/>
      <c r="H12" s="39"/>
      <c r="I12" s="76">
        <f>H7+H8+H11</f>
        <v>62500</v>
      </c>
    </row>
    <row r="13" spans="2:9" ht="28.8" x14ac:dyDescent="0.3">
      <c r="B13" s="165" t="s">
        <v>54</v>
      </c>
      <c r="C13" s="166"/>
      <c r="D13" s="71" t="s">
        <v>55</v>
      </c>
      <c r="E13" s="71" t="s">
        <v>82</v>
      </c>
      <c r="F13" s="71"/>
      <c r="G13" s="71"/>
      <c r="H13" s="71" t="s">
        <v>78</v>
      </c>
      <c r="I13" s="58" t="s">
        <v>77</v>
      </c>
    </row>
    <row r="14" spans="2:9" ht="15.75" customHeight="1" x14ac:dyDescent="0.3">
      <c r="B14" s="151" t="s">
        <v>56</v>
      </c>
      <c r="C14" s="152"/>
      <c r="D14" s="77"/>
      <c r="E14" s="131">
        <v>275</v>
      </c>
      <c r="F14" s="90"/>
      <c r="G14" s="90"/>
      <c r="H14" s="92">
        <f>(E14*D14)</f>
        <v>0</v>
      </c>
      <c r="I14" s="73"/>
    </row>
    <row r="15" spans="2:9" ht="15.75" customHeight="1" x14ac:dyDescent="0.3">
      <c r="B15" s="161" t="s">
        <v>69</v>
      </c>
      <c r="C15" s="162"/>
      <c r="D15" s="66"/>
      <c r="E15" s="130">
        <v>100</v>
      </c>
      <c r="F15" s="91"/>
      <c r="G15" s="91"/>
      <c r="H15" s="89">
        <f t="shared" ref="H15:H17" si="0">(E15*D15)</f>
        <v>0</v>
      </c>
      <c r="I15" s="75"/>
    </row>
    <row r="16" spans="2:9" ht="15.75" customHeight="1" x14ac:dyDescent="0.3">
      <c r="B16" s="161" t="s">
        <v>57</v>
      </c>
      <c r="C16" s="162"/>
      <c r="D16" s="66"/>
      <c r="E16" s="130">
        <v>50</v>
      </c>
      <c r="F16" s="91"/>
      <c r="G16" s="91"/>
      <c r="H16" s="89">
        <f t="shared" si="0"/>
        <v>0</v>
      </c>
      <c r="I16" s="75"/>
    </row>
    <row r="17" spans="2:9" ht="15.75" customHeight="1" x14ac:dyDescent="0.3">
      <c r="B17" s="161" t="s">
        <v>58</v>
      </c>
      <c r="C17" s="162"/>
      <c r="D17" s="66"/>
      <c r="E17" s="130">
        <v>36</v>
      </c>
      <c r="F17" s="91"/>
      <c r="G17" s="91"/>
      <c r="H17" s="89">
        <f t="shared" si="0"/>
        <v>0</v>
      </c>
      <c r="I17" s="75"/>
    </row>
    <row r="18" spans="2:9" ht="15.75" customHeight="1" x14ac:dyDescent="0.3">
      <c r="B18" s="167"/>
      <c r="C18" s="168"/>
      <c r="D18" s="69"/>
      <c r="E18" s="68"/>
      <c r="F18" s="68"/>
      <c r="G18" s="68"/>
      <c r="H18" s="68"/>
      <c r="I18" s="76">
        <f>SUM(H14:H17)</f>
        <v>0</v>
      </c>
    </row>
    <row r="19" spans="2:9" ht="20.25" customHeight="1" x14ac:dyDescent="0.3">
      <c r="B19" s="165" t="s">
        <v>59</v>
      </c>
      <c r="C19" s="166"/>
      <c r="D19" s="71" t="s">
        <v>55</v>
      </c>
      <c r="E19" s="71" t="s">
        <v>51</v>
      </c>
      <c r="F19" s="71" t="s">
        <v>81</v>
      </c>
      <c r="G19" s="71"/>
      <c r="H19" s="71" t="s">
        <v>78</v>
      </c>
      <c r="I19" s="58" t="s">
        <v>77</v>
      </c>
    </row>
    <row r="20" spans="2:9" ht="15.75" customHeight="1" x14ac:dyDescent="0.3">
      <c r="B20" s="151" t="s">
        <v>60</v>
      </c>
      <c r="C20" s="152"/>
      <c r="D20" s="78">
        <f>$D$14</f>
        <v>0</v>
      </c>
      <c r="E20" s="79"/>
      <c r="F20" s="132">
        <v>50</v>
      </c>
      <c r="G20" s="80"/>
      <c r="H20" s="78">
        <f>(D20*E20)*F20</f>
        <v>0</v>
      </c>
      <c r="I20" s="73"/>
    </row>
    <row r="21" spans="2:9" ht="15.75" customHeight="1" x14ac:dyDescent="0.3">
      <c r="B21" s="161" t="s">
        <v>61</v>
      </c>
      <c r="C21" s="162"/>
      <c r="D21" s="57">
        <f t="shared" ref="D21:D22" si="1">$D$14</f>
        <v>0</v>
      </c>
      <c r="E21" s="65"/>
      <c r="F21" s="133">
        <v>20</v>
      </c>
      <c r="G21" s="56"/>
      <c r="H21" s="57">
        <f t="shared" ref="H21:H22" si="2">(D21*E21)*F21</f>
        <v>0</v>
      </c>
      <c r="I21" s="75"/>
    </row>
    <row r="22" spans="2:9" ht="15.75" customHeight="1" x14ac:dyDescent="0.3">
      <c r="B22" s="161" t="s">
        <v>62</v>
      </c>
      <c r="C22" s="162"/>
      <c r="D22" s="57">
        <f t="shared" si="1"/>
        <v>0</v>
      </c>
      <c r="E22" s="65"/>
      <c r="F22" s="133">
        <v>10</v>
      </c>
      <c r="G22" s="56"/>
      <c r="H22" s="57">
        <f t="shared" si="2"/>
        <v>0</v>
      </c>
      <c r="I22" s="75"/>
    </row>
    <row r="23" spans="2:9" ht="15.75" customHeight="1" x14ac:dyDescent="0.3">
      <c r="B23" s="163"/>
      <c r="C23" s="164"/>
      <c r="D23" s="39"/>
      <c r="E23" s="39"/>
      <c r="F23" s="106"/>
      <c r="G23" s="39"/>
      <c r="H23" s="81"/>
      <c r="I23" s="76">
        <f>SUM(H20:H22)</f>
        <v>0</v>
      </c>
    </row>
    <row r="24" spans="2:9" x14ac:dyDescent="0.3">
      <c r="B24" s="172"/>
      <c r="C24" s="173"/>
      <c r="D24" s="173"/>
      <c r="E24" s="173"/>
      <c r="F24" s="173"/>
      <c r="G24" s="173"/>
      <c r="H24" s="173"/>
      <c r="I24" s="174"/>
    </row>
    <row r="25" spans="2:9" ht="15.75" customHeight="1" x14ac:dyDescent="0.3">
      <c r="B25" s="169"/>
      <c r="C25" s="170"/>
      <c r="D25" s="53"/>
      <c r="E25" s="53"/>
      <c r="F25" s="53"/>
      <c r="G25" s="53"/>
      <c r="H25" s="53"/>
      <c r="I25" s="62"/>
    </row>
    <row r="26" spans="2:9" ht="15.75" customHeight="1" x14ac:dyDescent="0.3">
      <c r="B26" s="169" t="s">
        <v>64</v>
      </c>
      <c r="C26" s="170"/>
      <c r="D26" s="170"/>
      <c r="E26" s="170"/>
      <c r="F26" s="170"/>
      <c r="G26" s="170"/>
      <c r="H26" s="170"/>
      <c r="I26" s="171"/>
    </row>
    <row r="27" spans="2:9" ht="15.75" customHeight="1" x14ac:dyDescent="0.3">
      <c r="B27" s="114" t="s">
        <v>132</v>
      </c>
      <c r="C27" s="53"/>
      <c r="D27" s="53"/>
      <c r="E27" s="53"/>
      <c r="F27" s="53"/>
      <c r="G27" s="53"/>
      <c r="H27" s="53"/>
      <c r="I27" s="62"/>
    </row>
    <row r="28" spans="2:9" ht="15.75" customHeight="1" x14ac:dyDescent="0.3">
      <c r="B28" s="63"/>
      <c r="C28" s="59"/>
      <c r="D28" s="59"/>
      <c r="E28" s="59"/>
      <c r="F28" s="59"/>
      <c r="G28" s="59"/>
      <c r="H28" s="59"/>
      <c r="I28" s="64"/>
    </row>
    <row r="29" spans="2:9" x14ac:dyDescent="0.3">
      <c r="B29" s="172"/>
      <c r="C29" s="173"/>
      <c r="D29" s="173"/>
      <c r="E29" s="173"/>
      <c r="F29" s="173"/>
      <c r="G29" s="173"/>
      <c r="H29" s="173"/>
      <c r="I29" s="174"/>
    </row>
    <row r="32" spans="2:9" x14ac:dyDescent="0.3">
      <c r="B32" s="16"/>
    </row>
  </sheetData>
  <mergeCells count="25">
    <mergeCell ref="B26:I26"/>
    <mergeCell ref="B29:I29"/>
    <mergeCell ref="B23:C23"/>
    <mergeCell ref="B24:I24"/>
    <mergeCell ref="B25:C25"/>
    <mergeCell ref="B19:C19"/>
    <mergeCell ref="B20:C20"/>
    <mergeCell ref="B21:C21"/>
    <mergeCell ref="B22:C22"/>
    <mergeCell ref="B15:C15"/>
    <mergeCell ref="B16:C16"/>
    <mergeCell ref="B17:C17"/>
    <mergeCell ref="B18:C18"/>
    <mergeCell ref="B14:C14"/>
    <mergeCell ref="B3:I3"/>
    <mergeCell ref="B4:I4"/>
    <mergeCell ref="B5:C5"/>
    <mergeCell ref="B6:C6"/>
    <mergeCell ref="B7:C7"/>
    <mergeCell ref="B8:C8"/>
    <mergeCell ref="B9:C9"/>
    <mergeCell ref="B10:C10"/>
    <mergeCell ref="B11:C11"/>
    <mergeCell ref="B12:C12"/>
    <mergeCell ref="B13:C13"/>
  </mergeCells>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6B9D-0750-448B-82D9-6C385659AA7C}">
  <sheetPr>
    <tabColor theme="3" tint="0.249977111117893"/>
    <pageSetUpPr fitToPage="1"/>
  </sheetPr>
  <dimension ref="B3:I33"/>
  <sheetViews>
    <sheetView showGridLines="0" zoomScaleNormal="100" workbookViewId="0">
      <selection activeCell="E14" sqref="E14:E21"/>
    </sheetView>
  </sheetViews>
  <sheetFormatPr defaultRowHeight="14.4" x14ac:dyDescent="0.3"/>
  <cols>
    <col min="1" max="1" width="3.5546875" customWidth="1"/>
    <col min="2" max="2" width="33" customWidth="1"/>
    <col min="3" max="3" width="17" customWidth="1"/>
    <col min="4" max="4" width="18.5546875" bestFit="1" customWidth="1"/>
    <col min="5" max="7" width="18.5546875" customWidth="1"/>
    <col min="8" max="8" width="20.6640625" bestFit="1" customWidth="1"/>
    <col min="9" max="9" width="20.6640625" customWidth="1"/>
  </cols>
  <sheetData>
    <row r="3" spans="2:9" ht="33.75" customHeight="1" x14ac:dyDescent="0.3">
      <c r="B3" s="153" t="s">
        <v>374</v>
      </c>
      <c r="C3" s="153"/>
      <c r="D3" s="153"/>
      <c r="E3" s="153"/>
      <c r="F3" s="153"/>
      <c r="G3" s="153"/>
      <c r="H3" s="153"/>
      <c r="I3" s="153"/>
    </row>
    <row r="4" spans="2:9" ht="45" customHeight="1" x14ac:dyDescent="0.3">
      <c r="B4" s="156" t="s">
        <v>65</v>
      </c>
      <c r="C4" s="156"/>
      <c r="D4" s="156"/>
      <c r="E4" s="156"/>
      <c r="F4" s="156"/>
      <c r="G4" s="156"/>
      <c r="H4" s="156"/>
      <c r="I4" s="156"/>
    </row>
    <row r="5" spans="2:9" ht="28.8" x14ac:dyDescent="0.3">
      <c r="B5" s="165" t="s">
        <v>50</v>
      </c>
      <c r="C5" s="165"/>
      <c r="D5" s="71" t="s">
        <v>51</v>
      </c>
      <c r="E5" s="71" t="s">
        <v>138</v>
      </c>
      <c r="F5" s="71"/>
      <c r="G5" s="71"/>
      <c r="H5" s="71" t="s">
        <v>78</v>
      </c>
      <c r="I5" s="46" t="s">
        <v>77</v>
      </c>
    </row>
    <row r="6" spans="2:9" x14ac:dyDescent="0.3">
      <c r="B6" s="151" t="s">
        <v>66</v>
      </c>
      <c r="C6" s="151"/>
      <c r="D6" s="72"/>
      <c r="E6" s="72"/>
      <c r="F6" s="72"/>
      <c r="G6" s="72"/>
      <c r="H6" s="72"/>
      <c r="I6" s="73"/>
    </row>
    <row r="7" spans="2:9" x14ac:dyDescent="0.3">
      <c r="B7" s="161" t="s">
        <v>67</v>
      </c>
      <c r="C7" s="161"/>
      <c r="D7" s="65"/>
      <c r="E7" s="134">
        <v>50000</v>
      </c>
      <c r="F7" s="56"/>
      <c r="G7" s="56"/>
      <c r="H7" s="82">
        <f>E7+(D7*E7)</f>
        <v>50000</v>
      </c>
      <c r="I7" s="75"/>
    </row>
    <row r="8" spans="2:9" x14ac:dyDescent="0.3">
      <c r="B8" s="161" t="s">
        <v>68</v>
      </c>
      <c r="C8" s="161"/>
      <c r="D8" s="65"/>
      <c r="E8" s="134">
        <v>25000</v>
      </c>
      <c r="F8" s="56"/>
      <c r="G8" s="56"/>
      <c r="H8" s="82">
        <f>E8+(D8*E8)</f>
        <v>25000</v>
      </c>
      <c r="I8" s="75"/>
    </row>
    <row r="9" spans="2:9" x14ac:dyDescent="0.3">
      <c r="B9" s="161"/>
      <c r="C9" s="161"/>
      <c r="D9" s="23"/>
      <c r="E9" s="102"/>
      <c r="F9" s="23"/>
      <c r="G9" s="23"/>
      <c r="H9" s="23"/>
      <c r="I9" s="75"/>
    </row>
    <row r="10" spans="2:9" x14ac:dyDescent="0.3">
      <c r="B10" s="161" t="s">
        <v>52</v>
      </c>
      <c r="C10" s="161"/>
      <c r="D10" s="23"/>
      <c r="E10" s="102"/>
      <c r="F10" s="23"/>
      <c r="G10" s="23"/>
      <c r="H10" s="23"/>
      <c r="I10" s="75"/>
    </row>
    <row r="11" spans="2:9" x14ac:dyDescent="0.3">
      <c r="B11" s="161" t="s">
        <v>53</v>
      </c>
      <c r="C11" s="161"/>
      <c r="D11" s="65"/>
      <c r="E11" s="134">
        <v>25000</v>
      </c>
      <c r="F11" s="56"/>
      <c r="G11" s="56"/>
      <c r="H11" s="82">
        <f>E11+(D11*E11)</f>
        <v>25000</v>
      </c>
      <c r="I11" s="75"/>
    </row>
    <row r="12" spans="2:9" x14ac:dyDescent="0.3">
      <c r="B12" s="163"/>
      <c r="C12" s="163"/>
      <c r="D12" s="39"/>
      <c r="E12" s="39"/>
      <c r="F12" s="39"/>
      <c r="G12" s="39"/>
      <c r="H12" s="39"/>
      <c r="I12" s="85">
        <f>H7+H8+H11</f>
        <v>100000</v>
      </c>
    </row>
    <row r="13" spans="2:9" ht="28.8" x14ac:dyDescent="0.3">
      <c r="B13" s="165" t="s">
        <v>54</v>
      </c>
      <c r="C13" s="165"/>
      <c r="D13" s="71" t="s">
        <v>55</v>
      </c>
      <c r="E13" s="71" t="s">
        <v>82</v>
      </c>
      <c r="F13" s="71"/>
      <c r="G13" s="71"/>
      <c r="H13" s="48"/>
      <c r="I13" s="46"/>
    </row>
    <row r="14" spans="2:9" ht="15.75" customHeight="1" x14ac:dyDescent="0.3">
      <c r="B14" s="151" t="s">
        <v>86</v>
      </c>
      <c r="C14" s="151"/>
      <c r="D14" s="77"/>
      <c r="E14" s="135">
        <v>350</v>
      </c>
      <c r="F14" s="83"/>
      <c r="G14" s="83"/>
      <c r="H14" s="82">
        <f t="shared" ref="H14:H15" si="0">(E14*D14)</f>
        <v>0</v>
      </c>
      <c r="I14" s="73"/>
    </row>
    <row r="15" spans="2:9" ht="15.75" customHeight="1" x14ac:dyDescent="0.3">
      <c r="B15" s="161" t="s">
        <v>70</v>
      </c>
      <c r="C15" s="161"/>
      <c r="D15" s="66"/>
      <c r="E15" s="136">
        <v>120</v>
      </c>
      <c r="F15" s="84"/>
      <c r="G15" s="84"/>
      <c r="H15" s="82">
        <f t="shared" si="0"/>
        <v>0</v>
      </c>
      <c r="I15" s="75"/>
    </row>
    <row r="16" spans="2:9" ht="15.75" customHeight="1" x14ac:dyDescent="0.3">
      <c r="B16" s="161" t="s">
        <v>57</v>
      </c>
      <c r="C16" s="161"/>
      <c r="D16" s="66"/>
      <c r="E16" s="136">
        <v>100</v>
      </c>
      <c r="F16" s="84"/>
      <c r="G16" s="84"/>
      <c r="H16" s="82">
        <f>(E16*D16)</f>
        <v>0</v>
      </c>
      <c r="I16" s="75"/>
    </row>
    <row r="17" spans="2:9" ht="15.75" customHeight="1" x14ac:dyDescent="0.3">
      <c r="B17" s="161" t="s">
        <v>71</v>
      </c>
      <c r="C17" s="161"/>
      <c r="D17" s="66"/>
      <c r="E17" s="136">
        <v>50</v>
      </c>
      <c r="F17" s="84"/>
      <c r="G17" s="84"/>
      <c r="H17" s="82">
        <f t="shared" ref="H17:H21" si="1">(E17*D17)</f>
        <v>0</v>
      </c>
      <c r="I17" s="75"/>
    </row>
    <row r="18" spans="2:9" ht="15.75" customHeight="1" x14ac:dyDescent="0.3">
      <c r="B18" s="161" t="s">
        <v>72</v>
      </c>
      <c r="C18" s="161"/>
      <c r="D18" s="66"/>
      <c r="E18" s="136">
        <v>80</v>
      </c>
      <c r="F18" s="84"/>
      <c r="G18" s="84"/>
      <c r="H18" s="82">
        <f t="shared" si="1"/>
        <v>0</v>
      </c>
      <c r="I18" s="75"/>
    </row>
    <row r="19" spans="2:9" ht="15.75" customHeight="1" x14ac:dyDescent="0.3">
      <c r="B19" s="74" t="s">
        <v>85</v>
      </c>
      <c r="C19" s="55"/>
      <c r="D19" s="66"/>
      <c r="E19" s="136">
        <v>40</v>
      </c>
      <c r="F19" s="84"/>
      <c r="G19" s="84"/>
      <c r="H19" s="82">
        <f t="shared" si="1"/>
        <v>0</v>
      </c>
      <c r="I19" s="75"/>
    </row>
    <row r="20" spans="2:9" ht="15.75" customHeight="1" x14ac:dyDescent="0.3">
      <c r="B20" s="74" t="s">
        <v>73</v>
      </c>
      <c r="C20" s="55"/>
      <c r="D20" s="66"/>
      <c r="E20" s="136">
        <v>80</v>
      </c>
      <c r="F20" s="84"/>
      <c r="G20" s="84"/>
      <c r="H20" s="82">
        <f t="shared" si="1"/>
        <v>0</v>
      </c>
      <c r="I20" s="75"/>
    </row>
    <row r="21" spans="2:9" ht="15.75" customHeight="1" x14ac:dyDescent="0.3">
      <c r="B21" s="74" t="s">
        <v>74</v>
      </c>
      <c r="C21" s="55"/>
      <c r="D21" s="66"/>
      <c r="E21" s="136">
        <v>80</v>
      </c>
      <c r="F21" s="84"/>
      <c r="G21" s="84"/>
      <c r="H21" s="82">
        <f t="shared" si="1"/>
        <v>0</v>
      </c>
      <c r="I21" s="75"/>
    </row>
    <row r="22" spans="2:9" ht="15.75" customHeight="1" x14ac:dyDescent="0.3">
      <c r="B22" s="163"/>
      <c r="C22" s="163"/>
      <c r="D22" s="81"/>
      <c r="E22" s="81"/>
      <c r="F22" s="81"/>
      <c r="G22" s="81"/>
      <c r="H22" s="39"/>
      <c r="I22" s="85">
        <f>SUM(H14:H21)</f>
        <v>0</v>
      </c>
    </row>
    <row r="23" spans="2:9" ht="15.75" customHeight="1" x14ac:dyDescent="0.3">
      <c r="B23" s="51" t="s">
        <v>75</v>
      </c>
      <c r="C23" s="52"/>
      <c r="D23" s="87"/>
      <c r="E23" s="50" t="s">
        <v>76</v>
      </c>
      <c r="F23" s="178" t="s">
        <v>83</v>
      </c>
      <c r="G23" s="179"/>
      <c r="H23" s="180"/>
      <c r="I23" s="88">
        <f>(D23%+1)*(I12+I22)</f>
        <v>100000</v>
      </c>
    </row>
    <row r="24" spans="2:9" ht="15.75" customHeight="1" x14ac:dyDescent="0.3">
      <c r="B24" s="175"/>
      <c r="C24" s="176"/>
      <c r="D24" s="176"/>
      <c r="E24" s="176"/>
      <c r="F24" s="176"/>
      <c r="G24" s="176"/>
      <c r="H24" s="176"/>
      <c r="I24" s="177"/>
    </row>
    <row r="25" spans="2:9" x14ac:dyDescent="0.3">
      <c r="B25" s="172"/>
      <c r="C25" s="173"/>
      <c r="D25" s="173"/>
      <c r="E25" s="173"/>
      <c r="F25" s="173"/>
      <c r="G25" s="173"/>
      <c r="H25" s="173"/>
      <c r="I25" s="174"/>
    </row>
    <row r="26" spans="2:9" ht="15.75" customHeight="1" x14ac:dyDescent="0.3">
      <c r="B26" s="181"/>
      <c r="C26" s="182"/>
      <c r="D26" s="60"/>
      <c r="E26" s="60"/>
      <c r="F26" s="60"/>
      <c r="G26" s="60"/>
      <c r="H26" s="60"/>
      <c r="I26" s="61"/>
    </row>
    <row r="27" spans="2:9" ht="15.75" customHeight="1" x14ac:dyDescent="0.3">
      <c r="B27" s="169" t="s">
        <v>64</v>
      </c>
      <c r="C27" s="170"/>
      <c r="D27" s="170"/>
      <c r="E27" s="170"/>
      <c r="F27" s="170"/>
      <c r="G27" s="170"/>
      <c r="H27" s="170"/>
      <c r="I27" s="171"/>
    </row>
    <row r="28" spans="2:9" ht="15.75" customHeight="1" x14ac:dyDescent="0.3">
      <c r="B28" s="169" t="s">
        <v>132</v>
      </c>
      <c r="C28" s="170"/>
      <c r="D28" s="170"/>
      <c r="E28" s="170"/>
      <c r="F28" s="170"/>
      <c r="G28" s="170"/>
      <c r="H28" s="170"/>
      <c r="I28" s="171"/>
    </row>
    <row r="29" spans="2:9" ht="15.75" customHeight="1" x14ac:dyDescent="0.3">
      <c r="B29" s="63"/>
      <c r="C29" s="59"/>
      <c r="D29" s="59"/>
      <c r="E29" s="59"/>
      <c r="F29" s="59"/>
      <c r="G29" s="59"/>
      <c r="H29" s="59"/>
      <c r="I29" s="64"/>
    </row>
    <row r="30" spans="2:9" x14ac:dyDescent="0.3">
      <c r="B30" s="172"/>
      <c r="C30" s="173"/>
      <c r="D30" s="173"/>
      <c r="E30" s="173"/>
      <c r="F30" s="173"/>
      <c r="G30" s="173"/>
      <c r="H30" s="173"/>
      <c r="I30" s="174"/>
    </row>
    <row r="33" spans="2:2" x14ac:dyDescent="0.3">
      <c r="B33" s="16"/>
    </row>
  </sheetData>
  <mergeCells count="24">
    <mergeCell ref="B25:I25"/>
    <mergeCell ref="B26:C26"/>
    <mergeCell ref="B27:I27"/>
    <mergeCell ref="B28:I28"/>
    <mergeCell ref="B30:I30"/>
    <mergeCell ref="B24:I24"/>
    <mergeCell ref="F23:H23"/>
    <mergeCell ref="B18:C18"/>
    <mergeCell ref="B22:C22"/>
    <mergeCell ref="B12:C12"/>
    <mergeCell ref="B13:C13"/>
    <mergeCell ref="B14:C14"/>
    <mergeCell ref="B15:C15"/>
    <mergeCell ref="B16:C16"/>
    <mergeCell ref="B17:C17"/>
    <mergeCell ref="B11:C11"/>
    <mergeCell ref="B3:I3"/>
    <mergeCell ref="B4:I4"/>
    <mergeCell ref="B5:C5"/>
    <mergeCell ref="B6:C6"/>
    <mergeCell ref="B7:C7"/>
    <mergeCell ref="B8:C8"/>
    <mergeCell ref="B9:C9"/>
    <mergeCell ref="B10:C10"/>
  </mergeCell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04F7-DC74-4088-A3C4-73F2D5FF854D}">
  <sheetPr>
    <tabColor theme="3" tint="0.249977111117893"/>
  </sheetPr>
  <dimension ref="B2:I36"/>
  <sheetViews>
    <sheetView showGridLines="0" zoomScale="90" zoomScaleNormal="90" workbookViewId="0">
      <selection activeCell="B3" sqref="B3"/>
    </sheetView>
  </sheetViews>
  <sheetFormatPr defaultRowHeight="14.4" x14ac:dyDescent="0.3"/>
  <cols>
    <col min="1" max="1" width="3.88671875" customWidth="1"/>
    <col min="2" max="2" width="33" customWidth="1"/>
    <col min="3" max="3" width="17" customWidth="1"/>
    <col min="4" max="4" width="18.5546875" bestFit="1" customWidth="1"/>
    <col min="5" max="5" width="20.6640625" bestFit="1" customWidth="1"/>
    <col min="6" max="8" width="20.6640625" customWidth="1"/>
    <col min="9" max="9" width="13.5546875" customWidth="1"/>
    <col min="10" max="10" width="10" bestFit="1" customWidth="1"/>
    <col min="11" max="11" width="16" customWidth="1"/>
    <col min="12" max="14" width="13.44140625" customWidth="1"/>
    <col min="15" max="16" width="12.33203125" customWidth="1"/>
  </cols>
  <sheetData>
    <row r="2" spans="2:9" ht="30" customHeight="1" x14ac:dyDescent="0.3">
      <c r="B2" s="143" t="s">
        <v>372</v>
      </c>
      <c r="C2" s="144"/>
      <c r="D2" s="144"/>
      <c r="E2" s="144"/>
      <c r="F2" s="144"/>
      <c r="G2" s="144"/>
      <c r="H2" s="144"/>
      <c r="I2" s="145"/>
    </row>
    <row r="3" spans="2:9" ht="28.8" x14ac:dyDescent="0.3">
      <c r="B3" s="44" t="s">
        <v>0</v>
      </c>
      <c r="C3" s="45" t="s">
        <v>1</v>
      </c>
      <c r="D3" s="45" t="s">
        <v>2</v>
      </c>
      <c r="E3" s="45" t="s">
        <v>3</v>
      </c>
      <c r="F3" s="45" t="s">
        <v>4</v>
      </c>
      <c r="G3" s="45" t="s">
        <v>5</v>
      </c>
      <c r="H3" s="45" t="s">
        <v>9</v>
      </c>
      <c r="I3" s="46" t="s">
        <v>17</v>
      </c>
    </row>
    <row r="4" spans="2:9" x14ac:dyDescent="0.3">
      <c r="B4" s="123" t="s">
        <v>141</v>
      </c>
      <c r="C4" s="124" t="s">
        <v>13</v>
      </c>
      <c r="D4" s="125">
        <v>270018</v>
      </c>
      <c r="E4" s="125" t="s">
        <v>142</v>
      </c>
      <c r="F4" s="125" t="s">
        <v>143</v>
      </c>
      <c r="G4" s="125" t="s">
        <v>144</v>
      </c>
      <c r="H4" s="125" t="s">
        <v>14</v>
      </c>
      <c r="I4" s="107">
        <v>0</v>
      </c>
    </row>
    <row r="5" spans="2:9" x14ac:dyDescent="0.3">
      <c r="B5" s="127" t="s">
        <v>148</v>
      </c>
      <c r="C5" s="4" t="s">
        <v>13</v>
      </c>
      <c r="D5" s="7">
        <v>230002</v>
      </c>
      <c r="E5" s="7" t="s">
        <v>149</v>
      </c>
      <c r="F5" s="7" t="s">
        <v>150</v>
      </c>
      <c r="G5" s="7">
        <v>5</v>
      </c>
      <c r="H5" s="7" t="s">
        <v>14</v>
      </c>
      <c r="I5" s="108">
        <v>0</v>
      </c>
    </row>
    <row r="6" spans="2:9" x14ac:dyDescent="0.3">
      <c r="B6" s="128" t="s">
        <v>152</v>
      </c>
      <c r="C6" s="4" t="s">
        <v>13</v>
      </c>
      <c r="D6" s="5">
        <v>230008</v>
      </c>
      <c r="E6" s="5" t="s">
        <v>153</v>
      </c>
      <c r="F6" s="5" t="s">
        <v>154</v>
      </c>
      <c r="G6" s="5">
        <v>6</v>
      </c>
      <c r="H6" s="5" t="s">
        <v>14</v>
      </c>
      <c r="I6" s="108">
        <v>0</v>
      </c>
    </row>
    <row r="7" spans="2:9" x14ac:dyDescent="0.3">
      <c r="B7" s="127" t="s">
        <v>156</v>
      </c>
      <c r="C7" s="4" t="s">
        <v>13</v>
      </c>
      <c r="D7" s="7">
        <v>270011</v>
      </c>
      <c r="E7" s="7" t="s">
        <v>157</v>
      </c>
      <c r="F7" s="7" t="s">
        <v>143</v>
      </c>
      <c r="G7" s="7" t="s">
        <v>158</v>
      </c>
      <c r="H7" s="7" t="s">
        <v>14</v>
      </c>
      <c r="I7" s="108">
        <v>0</v>
      </c>
    </row>
    <row r="8" spans="2:9" x14ac:dyDescent="0.3">
      <c r="B8" s="128" t="s">
        <v>159</v>
      </c>
      <c r="C8" s="4" t="s">
        <v>13</v>
      </c>
      <c r="D8" s="5">
        <v>270013</v>
      </c>
      <c r="E8" s="5" t="s">
        <v>160</v>
      </c>
      <c r="F8" s="5" t="s">
        <v>161</v>
      </c>
      <c r="G8" s="5">
        <v>26</v>
      </c>
      <c r="H8" s="5" t="s">
        <v>14</v>
      </c>
      <c r="I8" s="108">
        <v>0</v>
      </c>
    </row>
    <row r="9" spans="2:9" x14ac:dyDescent="0.3">
      <c r="B9" s="127" t="s">
        <v>163</v>
      </c>
      <c r="C9" s="4" t="s">
        <v>13</v>
      </c>
      <c r="D9" s="7">
        <v>230029</v>
      </c>
      <c r="E9" s="7" t="s">
        <v>164</v>
      </c>
      <c r="F9" s="7" t="s">
        <v>165</v>
      </c>
      <c r="G9" s="7">
        <v>22</v>
      </c>
      <c r="H9" s="7"/>
      <c r="I9" s="108">
        <v>0</v>
      </c>
    </row>
    <row r="10" spans="2:9" x14ac:dyDescent="0.3">
      <c r="B10" s="128" t="s">
        <v>167</v>
      </c>
      <c r="C10" s="4" t="s">
        <v>13</v>
      </c>
      <c r="D10" s="5">
        <v>220048</v>
      </c>
      <c r="E10" s="5" t="s">
        <v>168</v>
      </c>
      <c r="F10" s="5" t="s">
        <v>169</v>
      </c>
      <c r="G10" s="5">
        <v>10</v>
      </c>
      <c r="H10" s="5" t="s">
        <v>14</v>
      </c>
      <c r="I10" s="108">
        <v>0</v>
      </c>
    </row>
    <row r="11" spans="2:9" x14ac:dyDescent="0.3">
      <c r="B11" s="128" t="s">
        <v>171</v>
      </c>
      <c r="C11" s="4" t="s">
        <v>13</v>
      </c>
      <c r="D11" s="5">
        <v>210035</v>
      </c>
      <c r="E11" s="5" t="s">
        <v>172</v>
      </c>
      <c r="F11" s="5" t="s">
        <v>173</v>
      </c>
      <c r="G11" s="5">
        <v>37</v>
      </c>
      <c r="H11" s="5" t="s">
        <v>175</v>
      </c>
      <c r="I11" s="108">
        <v>0</v>
      </c>
    </row>
    <row r="12" spans="2:9" x14ac:dyDescent="0.3">
      <c r="B12" s="127" t="s">
        <v>176</v>
      </c>
      <c r="C12" s="4" t="s">
        <v>13</v>
      </c>
      <c r="D12" s="23">
        <v>210036</v>
      </c>
      <c r="E12" s="7" t="s">
        <v>177</v>
      </c>
      <c r="F12" s="7" t="s">
        <v>178</v>
      </c>
      <c r="G12" s="7">
        <v>14</v>
      </c>
      <c r="H12" s="7" t="s">
        <v>15</v>
      </c>
      <c r="I12" s="108">
        <v>0</v>
      </c>
    </row>
    <row r="13" spans="2:9" x14ac:dyDescent="0.3">
      <c r="B13" s="128" t="s">
        <v>180</v>
      </c>
      <c r="C13" s="4" t="s">
        <v>13</v>
      </c>
      <c r="D13" s="5">
        <v>210037</v>
      </c>
      <c r="E13" s="5" t="s">
        <v>181</v>
      </c>
      <c r="F13" s="5" t="s">
        <v>182</v>
      </c>
      <c r="G13" s="5">
        <v>3</v>
      </c>
      <c r="H13" s="5" t="s">
        <v>14</v>
      </c>
      <c r="I13" s="108">
        <v>0</v>
      </c>
    </row>
    <row r="14" spans="2:9" x14ac:dyDescent="0.3">
      <c r="B14" s="127" t="s">
        <v>184</v>
      </c>
      <c r="C14" s="4" t="s">
        <v>13</v>
      </c>
      <c r="D14" s="7">
        <v>210039</v>
      </c>
      <c r="E14" s="7" t="s">
        <v>185</v>
      </c>
      <c r="F14" s="7" t="s">
        <v>186</v>
      </c>
      <c r="G14" s="7" t="s">
        <v>187</v>
      </c>
      <c r="H14" s="7" t="s">
        <v>175</v>
      </c>
      <c r="I14" s="108">
        <v>0</v>
      </c>
    </row>
    <row r="15" spans="2:9" x14ac:dyDescent="0.3">
      <c r="B15" s="128" t="s">
        <v>189</v>
      </c>
      <c r="C15" s="4" t="s">
        <v>13</v>
      </c>
      <c r="D15" s="5">
        <v>210051</v>
      </c>
      <c r="E15" s="5" t="s">
        <v>190</v>
      </c>
      <c r="F15" s="5" t="s">
        <v>191</v>
      </c>
      <c r="G15" s="5">
        <v>1</v>
      </c>
      <c r="H15" s="5" t="s">
        <v>175</v>
      </c>
      <c r="I15" s="108">
        <v>0</v>
      </c>
    </row>
    <row r="16" spans="2:9" x14ac:dyDescent="0.3">
      <c r="B16" s="127" t="s">
        <v>193</v>
      </c>
      <c r="C16" s="4" t="s">
        <v>13</v>
      </c>
      <c r="D16" s="7">
        <v>210065</v>
      </c>
      <c r="E16" s="7" t="s">
        <v>194</v>
      </c>
      <c r="F16" s="7" t="s">
        <v>195</v>
      </c>
      <c r="G16" s="7">
        <v>14</v>
      </c>
      <c r="H16" s="7" t="s">
        <v>197</v>
      </c>
      <c r="I16" s="108">
        <v>0</v>
      </c>
    </row>
    <row r="17" spans="2:9" x14ac:dyDescent="0.3">
      <c r="B17" s="128" t="s">
        <v>198</v>
      </c>
      <c r="C17" s="4" t="s">
        <v>13</v>
      </c>
      <c r="D17" s="5">
        <v>210081</v>
      </c>
      <c r="E17" s="5" t="s">
        <v>199</v>
      </c>
      <c r="F17" s="5" t="s">
        <v>200</v>
      </c>
      <c r="G17" s="5">
        <v>7</v>
      </c>
      <c r="H17" s="5" t="s">
        <v>14</v>
      </c>
      <c r="I17" s="108">
        <v>0</v>
      </c>
    </row>
    <row r="18" spans="2:9" x14ac:dyDescent="0.3">
      <c r="B18" s="127" t="s">
        <v>202</v>
      </c>
      <c r="C18" s="4" t="s">
        <v>13</v>
      </c>
      <c r="D18" s="7">
        <v>210122</v>
      </c>
      <c r="E18" s="7" t="s">
        <v>203</v>
      </c>
      <c r="F18" s="7" t="s">
        <v>204</v>
      </c>
      <c r="G18" s="7">
        <v>1</v>
      </c>
      <c r="H18" s="7" t="s">
        <v>175</v>
      </c>
      <c r="I18" s="108">
        <v>0</v>
      </c>
    </row>
    <row r="19" spans="2:9" x14ac:dyDescent="0.3">
      <c r="B19" s="128" t="s">
        <v>206</v>
      </c>
      <c r="C19" s="4" t="s">
        <v>13</v>
      </c>
      <c r="D19" s="5">
        <v>210124</v>
      </c>
      <c r="E19" s="5" t="s">
        <v>207</v>
      </c>
      <c r="F19" s="5" t="s">
        <v>178</v>
      </c>
      <c r="G19" s="5">
        <v>10</v>
      </c>
      <c r="H19" s="5" t="s">
        <v>15</v>
      </c>
      <c r="I19" s="108">
        <v>0</v>
      </c>
    </row>
    <row r="20" spans="2:9" x14ac:dyDescent="0.3">
      <c r="B20" s="127" t="s">
        <v>208</v>
      </c>
      <c r="C20" s="4" t="s">
        <v>13</v>
      </c>
      <c r="D20" s="7">
        <v>220005</v>
      </c>
      <c r="E20" s="7" t="s">
        <v>209</v>
      </c>
      <c r="F20" s="7" t="s">
        <v>210</v>
      </c>
      <c r="G20" s="7">
        <v>79</v>
      </c>
      <c r="H20" s="7" t="s">
        <v>175</v>
      </c>
      <c r="I20" s="108">
        <v>0</v>
      </c>
    </row>
    <row r="21" spans="2:9" x14ac:dyDescent="0.3">
      <c r="B21" s="128" t="s">
        <v>212</v>
      </c>
      <c r="C21" s="4" t="s">
        <v>13</v>
      </c>
      <c r="D21" s="5">
        <v>220025</v>
      </c>
      <c r="E21" s="5" t="s">
        <v>213</v>
      </c>
      <c r="F21" s="5" t="s">
        <v>214</v>
      </c>
      <c r="G21" s="5">
        <v>14</v>
      </c>
      <c r="H21" s="5" t="s">
        <v>216</v>
      </c>
      <c r="I21" s="108">
        <v>0</v>
      </c>
    </row>
    <row r="22" spans="2:9" x14ac:dyDescent="0.3">
      <c r="B22" s="128" t="s">
        <v>217</v>
      </c>
      <c r="C22" s="4" t="s">
        <v>13</v>
      </c>
      <c r="D22" s="5">
        <v>210013</v>
      </c>
      <c r="E22" s="5" t="s">
        <v>218</v>
      </c>
      <c r="F22" s="5" t="s">
        <v>219</v>
      </c>
      <c r="G22" s="5">
        <v>252</v>
      </c>
      <c r="H22" s="5" t="s">
        <v>14</v>
      </c>
      <c r="I22" s="108">
        <v>0</v>
      </c>
    </row>
    <row r="23" spans="2:9" x14ac:dyDescent="0.3">
      <c r="B23" s="128" t="s">
        <v>221</v>
      </c>
      <c r="C23" s="4" t="s">
        <v>13</v>
      </c>
      <c r="D23" s="5">
        <v>230087</v>
      </c>
      <c r="E23" s="5" t="s">
        <v>222</v>
      </c>
      <c r="F23" s="5" t="s">
        <v>223</v>
      </c>
      <c r="G23" s="5">
        <v>24</v>
      </c>
      <c r="H23" s="5" t="s">
        <v>14</v>
      </c>
      <c r="I23" s="108">
        <v>0</v>
      </c>
    </row>
    <row r="24" spans="2:9" x14ac:dyDescent="0.3">
      <c r="B24" s="127" t="s">
        <v>225</v>
      </c>
      <c r="C24" s="4" t="s">
        <v>13</v>
      </c>
      <c r="D24" s="23">
        <v>220145</v>
      </c>
      <c r="E24" s="7" t="s">
        <v>226</v>
      </c>
      <c r="F24" s="7" t="s">
        <v>227</v>
      </c>
      <c r="G24" s="7">
        <v>13</v>
      </c>
      <c r="H24" s="7" t="s">
        <v>14</v>
      </c>
      <c r="I24" s="108">
        <v>0</v>
      </c>
    </row>
    <row r="25" spans="2:9" x14ac:dyDescent="0.3">
      <c r="B25" s="36" t="s">
        <v>230</v>
      </c>
      <c r="C25" s="4" t="s">
        <v>13</v>
      </c>
      <c r="D25" s="23">
        <v>220143</v>
      </c>
      <c r="E25" s="23" t="s">
        <v>231</v>
      </c>
      <c r="F25" s="23" t="s">
        <v>232</v>
      </c>
      <c r="G25" s="23">
        <v>1</v>
      </c>
      <c r="H25" s="23" t="s">
        <v>14</v>
      </c>
      <c r="I25" s="108">
        <v>0</v>
      </c>
    </row>
    <row r="26" spans="2:9" x14ac:dyDescent="0.3">
      <c r="B26" s="36" t="s">
        <v>234</v>
      </c>
      <c r="C26" s="4" t="s">
        <v>13</v>
      </c>
      <c r="D26" s="23">
        <v>220148</v>
      </c>
      <c r="E26" s="23" t="s">
        <v>235</v>
      </c>
      <c r="F26" s="23" t="s">
        <v>236</v>
      </c>
      <c r="G26" s="23">
        <v>1</v>
      </c>
      <c r="H26" s="23" t="s">
        <v>14</v>
      </c>
      <c r="I26" s="108">
        <v>0</v>
      </c>
    </row>
    <row r="27" spans="2:9" x14ac:dyDescent="0.3">
      <c r="B27" s="127" t="s">
        <v>238</v>
      </c>
      <c r="C27" s="4" t="s">
        <v>13</v>
      </c>
      <c r="D27" s="7">
        <v>220064</v>
      </c>
      <c r="E27" s="7" t="s">
        <v>239</v>
      </c>
      <c r="F27" s="7" t="s">
        <v>240</v>
      </c>
      <c r="G27" s="7">
        <v>1</v>
      </c>
      <c r="H27" s="7" t="s">
        <v>242</v>
      </c>
      <c r="I27" s="108">
        <v>0</v>
      </c>
    </row>
    <row r="28" spans="2:9" x14ac:dyDescent="0.3">
      <c r="B28" s="128" t="s">
        <v>243</v>
      </c>
      <c r="C28" s="4" t="s">
        <v>13</v>
      </c>
      <c r="D28" s="5">
        <v>220053</v>
      </c>
      <c r="E28" s="5" t="s">
        <v>244</v>
      </c>
      <c r="F28" s="5" t="s">
        <v>219</v>
      </c>
      <c r="G28" s="5">
        <v>250</v>
      </c>
      <c r="H28" s="5" t="s">
        <v>245</v>
      </c>
      <c r="I28" s="108">
        <v>0</v>
      </c>
    </row>
    <row r="29" spans="2:9" x14ac:dyDescent="0.3">
      <c r="B29" s="36" t="s">
        <v>246</v>
      </c>
      <c r="C29" s="4" t="s">
        <v>13</v>
      </c>
      <c r="D29" s="23">
        <v>230005</v>
      </c>
      <c r="E29" s="23" t="s">
        <v>16</v>
      </c>
      <c r="F29" s="23" t="s">
        <v>247</v>
      </c>
      <c r="G29" s="23">
        <v>4</v>
      </c>
      <c r="H29" s="23" t="s">
        <v>14</v>
      </c>
      <c r="I29" s="108">
        <v>0</v>
      </c>
    </row>
    <row r="30" spans="2:9" x14ac:dyDescent="0.3">
      <c r="B30" s="36" t="s">
        <v>249</v>
      </c>
      <c r="C30" s="4" t="s">
        <v>13</v>
      </c>
      <c r="D30" s="23">
        <v>210012</v>
      </c>
      <c r="E30" s="23" t="s">
        <v>250</v>
      </c>
      <c r="F30" s="23" t="s">
        <v>251</v>
      </c>
      <c r="G30" s="23">
        <v>79</v>
      </c>
      <c r="H30" s="23" t="s">
        <v>175</v>
      </c>
      <c r="I30" s="108">
        <v>0</v>
      </c>
    </row>
    <row r="31" spans="2:9" x14ac:dyDescent="0.3">
      <c r="B31" s="36" t="s">
        <v>217</v>
      </c>
      <c r="C31" s="4" t="s">
        <v>13</v>
      </c>
      <c r="D31" s="23">
        <v>210013</v>
      </c>
      <c r="E31" s="23" t="s">
        <v>253</v>
      </c>
      <c r="F31" s="23" t="s">
        <v>219</v>
      </c>
      <c r="G31" s="23">
        <v>252</v>
      </c>
      <c r="H31" s="23" t="s">
        <v>175</v>
      </c>
      <c r="I31" s="108">
        <v>0</v>
      </c>
    </row>
    <row r="32" spans="2:9" x14ac:dyDescent="0.3">
      <c r="B32" s="38" t="s">
        <v>254</v>
      </c>
      <c r="C32" s="129" t="s">
        <v>13</v>
      </c>
      <c r="D32" s="39">
        <v>210018</v>
      </c>
      <c r="E32" s="39" t="s">
        <v>255</v>
      </c>
      <c r="F32" s="39" t="s">
        <v>256</v>
      </c>
      <c r="G32" s="39">
        <v>248</v>
      </c>
      <c r="H32" s="39" t="s">
        <v>175</v>
      </c>
      <c r="I32" s="108">
        <v>0</v>
      </c>
    </row>
    <row r="33" spans="2:9" x14ac:dyDescent="0.3">
      <c r="F33" s="47" t="s">
        <v>368</v>
      </c>
      <c r="G33" s="48"/>
      <c r="H33" s="48"/>
      <c r="I33" s="49">
        <f>SUM(I4:I32)</f>
        <v>0</v>
      </c>
    </row>
    <row r="36" spans="2:9" x14ac:dyDescent="0.3">
      <c r="B36" s="16"/>
    </row>
  </sheetData>
  <mergeCells count="1">
    <mergeCell ref="B2:I2"/>
  </mergeCells>
  <hyperlinks>
    <hyperlink ref="C4" location="'270018 Waaggebouw '!A1" display="Ga naar tabblad" xr:uid="{1468E915-262F-4B48-9D61-C4CCC69DBB84}"/>
    <hyperlink ref="C5" location="'230002 Robonsbospoldermolen'!A1" display="Ga naar tabblad" xr:uid="{25DA7118-8B13-4445-8A20-959E826F226F}"/>
    <hyperlink ref="C6" location="'230008 Muzieknis'!A1" display="Ga naar tabblad" xr:uid="{CDC1E173-ED27-4B6B-A92D-C28930DA6AC4}"/>
    <hyperlink ref="C7" location="'270011 Buurthuis ''t Wavertje'!A1" display="Ga naar tabblad" xr:uid="{65054727-1C84-42A2-AEA8-FFFBD8725428}"/>
    <hyperlink ref="C8" location="'270013 Accijnstoren'!A1" display="Ga naar tabblad" xr:uid="{2EB12666-6DB1-4955-A2EA-7886B7B2CA96}"/>
    <hyperlink ref="C9" location="'230029 Grafisch Atelier'!A1" display="Ga naar tabblad" xr:uid="{91D2DF7C-C95F-45BF-A0D1-E018BE4BA832}"/>
    <hyperlink ref="C10" location="'220048 Opslag kaasmarkt'!A1" display="Ga naar tabblad" xr:uid="{8AAD839F-7C91-4EA5-B675-5ABA4A60BB9F}"/>
    <hyperlink ref="C11" location="'210035 Woning  '!A1" display="Ga naar tabblad" xr:uid="{B54137BC-E5AD-4427-90A8-B7EBB2E8BEA9}"/>
    <hyperlink ref="C12" location="'210036 Woning'!A1" display="Ga naar tabblad" xr:uid="{4477EB2E-0B1D-4DE5-91C3-AC41F27928E8}"/>
    <hyperlink ref="C13" location="'210037 Woning '!A1" display="Ga naar tabblad" xr:uid="{C110FAA4-33B9-43CB-B643-AF9C1E6503B7}"/>
    <hyperlink ref="C14" location="'210039 Woning '!A1" display="Ga naar tabblad" xr:uid="{C9E41A04-CC8E-47CE-A772-2220338605AD}"/>
    <hyperlink ref="C15" location="'210051 Woning '!A1" display="Ga naar tabblad" xr:uid="{2F4CCC51-6935-4326-960E-84BBF254825C}"/>
    <hyperlink ref="C16" location="'210065 Woning '!A1" display="Ga naar tabblad" xr:uid="{3E50AD50-4CF5-4529-9754-37DFCB700905}"/>
    <hyperlink ref="C17" location="'210081 Woning '!A1" display="Ga naar tabblad" xr:uid="{866E1902-7838-4567-B3A1-6B49883448AB}"/>
    <hyperlink ref="C18" location="'210122 Woning '!A1" display="Ga naar tabblad" xr:uid="{9A44D79A-6CC7-4CB6-9350-DF7483644D58}"/>
    <hyperlink ref="C19" location="'210124 Woning  '!A1" display="Ga naar tabblad" xr:uid="{41C5549D-7202-4773-9F3D-C4D2E423BDBB}"/>
    <hyperlink ref="C20" location="'220005 Woning'!A1" display="Ga naar tabblad" xr:uid="{B716C630-348C-4D83-983A-3B6D0D687DCB}"/>
    <hyperlink ref="C21" location="'220025  Bedrijfsruimte,woning'!A1" display="Ga naar tabblad" xr:uid="{EDF901DD-B893-437D-A787-0595356D3152}"/>
    <hyperlink ref="C22" location="'210013 Woning '!A1" display="Ga naar tabblad" xr:uid="{AECE9160-4BC1-4189-BD42-EF0A685089BE}"/>
    <hyperlink ref="C23" location="'230087 Raadhuis Graft'!A1" display="Ga naar tabblad" xr:uid="{BE4F7C26-391B-4B25-A198-895E0B601222}"/>
    <hyperlink ref="C24" location="'220145 Museum ''t Houten Huis'!A1" display="Ga naar tabblad" xr:uid="{11FBFCAB-940E-478E-85DA-53100B3C9ABB}"/>
    <hyperlink ref="C25" location="'220143 Raadhuis de Rijp'!A1" display="Ga naar tabblad" xr:uid="{BDEABA7B-B054-48B2-9932-B1CE1A12938A}"/>
    <hyperlink ref="C26" location="'220148 Raadhuis Grootschermer'!A1" display="Ga naar tabblad" xr:uid="{B3B9313A-C92D-4010-AFAF-310DE6E1FC6F}"/>
    <hyperlink ref="C27" location="'220064 Stadsboerderij de Hout'!A1" display="Ga naar tabblad" xr:uid="{0A9DA9B3-4553-4207-9493-8B598EFA7FF4}"/>
    <hyperlink ref="C28" location="'220053 Begraafplaats'!A1" display="Ga naar tabblad" xr:uid="{D25E6B1D-B511-44A8-B1F6-972A56A67D78}"/>
    <hyperlink ref="C29" location="'230005 Molen van Piet'!A1" display="Ga naar tabblad" xr:uid="{E5580BFF-9193-492D-9670-7920F349261F}"/>
    <hyperlink ref="C30" location="'210012 Woning'!A1" display="Ga naar tabblad" xr:uid="{B371DEB7-F050-4C37-95F9-D1F9BFBF732B}"/>
    <hyperlink ref="C31" location="'210013 Woning  '!A1" display="Ga naar tabblad" xr:uid="{EEB7415D-66B8-4B43-B98E-BDD7813F99C6}"/>
    <hyperlink ref="C32" location="'210018 Woning'!A1" display="Ga naar tabblad" xr:uid="{24EE34F8-B721-46CB-A9F1-5E922CA86A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6447-F601-47CD-9AB1-128A842AFD02}">
  <sheetPr>
    <tabColor rgb="FF8064A2"/>
  </sheetPr>
  <dimension ref="A1:P20"/>
  <sheetViews>
    <sheetView showGridLines="0" topLeftCell="C1" workbookViewId="0">
      <selection activeCell="M1" sqref="M1"/>
    </sheetView>
  </sheetViews>
  <sheetFormatPr defaultColWidth="28" defaultRowHeight="14.4" x14ac:dyDescent="0.3"/>
  <cols>
    <col min="1" max="1" width="18.6640625" style="2" bestFit="1" customWidth="1"/>
    <col min="2" max="2" width="18" style="2" customWidth="1"/>
    <col min="3" max="3" width="12" style="2" customWidth="1"/>
    <col min="4" max="4" width="10" style="2" customWidth="1"/>
    <col min="5" max="5" width="15" style="2" customWidth="1"/>
    <col min="6" max="6" width="12" style="2" customWidth="1"/>
    <col min="7" max="7" width="32" style="2" customWidth="1"/>
    <col min="8" max="8" width="17" style="2" customWidth="1"/>
    <col min="9" max="9" width="29" style="2" customWidth="1"/>
    <col min="10" max="10" width="13" style="2" customWidth="1"/>
    <col min="11" max="12" width="11" style="2" customWidth="1"/>
    <col min="13" max="14" width="17" customWidth="1"/>
    <col min="15" max="15" width="18.44140625" bestFit="1" customWidth="1"/>
    <col min="16" max="17" width="28" style="2" customWidth="1"/>
    <col min="18" max="16384" width="28" style="2"/>
  </cols>
  <sheetData>
    <row r="1" spans="1:16" ht="86.4" x14ac:dyDescent="0.3">
      <c r="A1" s="3" t="s">
        <v>18</v>
      </c>
      <c r="B1" s="3" t="s">
        <v>3</v>
      </c>
      <c r="C1" s="186" t="s">
        <v>19</v>
      </c>
      <c r="D1" s="184"/>
      <c r="E1" s="3" t="s">
        <v>20</v>
      </c>
      <c r="F1" s="3" t="s">
        <v>21</v>
      </c>
      <c r="G1" s="3" t="s">
        <v>22</v>
      </c>
      <c r="H1" s="3" t="s">
        <v>23</v>
      </c>
      <c r="I1" s="3" t="s">
        <v>24</v>
      </c>
      <c r="J1" s="3" t="s">
        <v>25</v>
      </c>
      <c r="K1" s="3" t="s">
        <v>26</v>
      </c>
      <c r="L1" s="3" t="s">
        <v>27</v>
      </c>
      <c r="M1" s="3" t="s">
        <v>378</v>
      </c>
      <c r="N1" s="3" t="s">
        <v>28</v>
      </c>
      <c r="O1" s="3" t="s">
        <v>134</v>
      </c>
      <c r="P1" s="3" t="s">
        <v>135</v>
      </c>
    </row>
    <row r="2" spans="1:16" ht="30.75" customHeight="1" x14ac:dyDescent="0.3">
      <c r="A2" s="11">
        <v>270018</v>
      </c>
      <c r="B2" s="11"/>
      <c r="C2" s="185" t="s">
        <v>257</v>
      </c>
      <c r="D2" s="184"/>
      <c r="E2" s="5" t="s">
        <v>258</v>
      </c>
      <c r="F2" s="5" t="s">
        <v>29</v>
      </c>
      <c r="G2" s="5" t="s">
        <v>259</v>
      </c>
      <c r="H2" s="5"/>
      <c r="I2" s="5"/>
      <c r="J2" s="10">
        <v>2003</v>
      </c>
      <c r="K2" s="10">
        <v>1</v>
      </c>
      <c r="L2" s="10">
        <v>3</v>
      </c>
      <c r="M2" s="111"/>
      <c r="N2" s="21">
        <f>SUM(M2)*K2</f>
        <v>0</v>
      </c>
      <c r="O2" s="111"/>
      <c r="P2" s="22">
        <f>SUM(N2:O20)</f>
        <v>0</v>
      </c>
    </row>
    <row r="3" spans="1:16" ht="30.75" customHeight="1" x14ac:dyDescent="0.3">
      <c r="A3" s="13">
        <v>270018</v>
      </c>
      <c r="B3" s="13"/>
      <c r="C3" s="183" t="s">
        <v>257</v>
      </c>
      <c r="D3" s="184"/>
      <c r="E3" s="7" t="s">
        <v>258</v>
      </c>
      <c r="F3" s="7" t="s">
        <v>29</v>
      </c>
      <c r="G3" s="7" t="s">
        <v>260</v>
      </c>
      <c r="H3" s="7" t="s">
        <v>32</v>
      </c>
      <c r="I3" s="7" t="s">
        <v>44</v>
      </c>
      <c r="J3" s="12">
        <v>2003</v>
      </c>
      <c r="K3" s="12">
        <v>1</v>
      </c>
      <c r="L3" s="12">
        <v>3</v>
      </c>
      <c r="M3" s="111"/>
      <c r="N3" s="21">
        <f t="shared" ref="N3:N19" si="0">SUM(M3)*K3</f>
        <v>0</v>
      </c>
      <c r="O3" s="111"/>
      <c r="P3" s="7"/>
    </row>
    <row r="4" spans="1:16" ht="15.75" customHeight="1" x14ac:dyDescent="0.3">
      <c r="A4" s="11">
        <v>270018</v>
      </c>
      <c r="B4" s="11"/>
      <c r="C4" s="185" t="s">
        <v>257</v>
      </c>
      <c r="D4" s="184"/>
      <c r="E4" s="5" t="s">
        <v>258</v>
      </c>
      <c r="F4" s="5" t="s">
        <v>29</v>
      </c>
      <c r="G4" s="5" t="s">
        <v>261</v>
      </c>
      <c r="H4" s="5" t="s">
        <v>262</v>
      </c>
      <c r="I4" s="5" t="s">
        <v>263</v>
      </c>
      <c r="J4" s="10">
        <v>2003</v>
      </c>
      <c r="K4" s="10">
        <v>1</v>
      </c>
      <c r="L4" s="10">
        <v>3</v>
      </c>
      <c r="M4" s="111"/>
      <c r="N4" s="21">
        <f t="shared" si="0"/>
        <v>0</v>
      </c>
      <c r="O4" s="111"/>
      <c r="P4" s="5"/>
    </row>
    <row r="5" spans="1:16" ht="15.75" customHeight="1" x14ac:dyDescent="0.3">
      <c r="A5" s="13">
        <v>270018</v>
      </c>
      <c r="B5" s="13"/>
      <c r="C5" s="183" t="s">
        <v>257</v>
      </c>
      <c r="D5" s="184"/>
      <c r="E5" s="7" t="s">
        <v>258</v>
      </c>
      <c r="F5" s="7" t="s">
        <v>29</v>
      </c>
      <c r="G5" s="7" t="s">
        <v>261</v>
      </c>
      <c r="H5" s="7" t="s">
        <v>32</v>
      </c>
      <c r="I5" s="7" t="s">
        <v>264</v>
      </c>
      <c r="J5" s="12">
        <v>2013</v>
      </c>
      <c r="K5" s="12">
        <v>1</v>
      </c>
      <c r="L5" s="12">
        <v>3</v>
      </c>
      <c r="M5" s="111"/>
      <c r="N5" s="21">
        <f t="shared" si="0"/>
        <v>0</v>
      </c>
      <c r="O5" s="111"/>
      <c r="P5" s="7"/>
    </row>
    <row r="6" spans="1:16" ht="15.75" customHeight="1" x14ac:dyDescent="0.3">
      <c r="A6" s="11">
        <v>270018</v>
      </c>
      <c r="B6" s="11"/>
      <c r="C6" s="185" t="s">
        <v>257</v>
      </c>
      <c r="D6" s="184"/>
      <c r="E6" s="5" t="s">
        <v>258</v>
      </c>
      <c r="F6" s="5" t="s">
        <v>29</v>
      </c>
      <c r="G6" s="5" t="s">
        <v>265</v>
      </c>
      <c r="H6" s="5" t="s">
        <v>33</v>
      </c>
      <c r="I6" s="5" t="s">
        <v>266</v>
      </c>
      <c r="J6" s="10">
        <v>2015</v>
      </c>
      <c r="K6" s="10">
        <v>1</v>
      </c>
      <c r="L6" s="10">
        <v>3</v>
      </c>
      <c r="M6" s="111"/>
      <c r="N6" s="21">
        <f t="shared" si="0"/>
        <v>0</v>
      </c>
      <c r="O6" s="111"/>
      <c r="P6" s="5"/>
    </row>
    <row r="7" spans="1:16" ht="30.75" customHeight="1" x14ac:dyDescent="0.3">
      <c r="A7" s="13">
        <v>270018</v>
      </c>
      <c r="B7" s="13"/>
      <c r="C7" s="183" t="s">
        <v>257</v>
      </c>
      <c r="D7" s="184"/>
      <c r="E7" s="7" t="s">
        <v>258</v>
      </c>
      <c r="F7" s="7" t="s">
        <v>29</v>
      </c>
      <c r="G7" s="7" t="s">
        <v>267</v>
      </c>
      <c r="H7" s="7" t="s">
        <v>268</v>
      </c>
      <c r="I7" s="7"/>
      <c r="J7" s="9"/>
      <c r="K7" s="12">
        <v>1</v>
      </c>
      <c r="L7" s="12"/>
      <c r="M7" s="111"/>
      <c r="N7" s="21">
        <f t="shared" si="0"/>
        <v>0</v>
      </c>
      <c r="O7" s="111"/>
      <c r="P7" s="7"/>
    </row>
    <row r="8" spans="1:16" ht="15.75" customHeight="1" x14ac:dyDescent="0.3">
      <c r="A8" s="11">
        <v>270018</v>
      </c>
      <c r="B8" s="11"/>
      <c r="C8" s="185" t="s">
        <v>257</v>
      </c>
      <c r="D8" s="184"/>
      <c r="E8" s="5" t="s">
        <v>258</v>
      </c>
      <c r="F8" s="5" t="s">
        <v>29</v>
      </c>
      <c r="G8" s="5" t="s">
        <v>261</v>
      </c>
      <c r="H8" s="5" t="s">
        <v>33</v>
      </c>
      <c r="I8" s="5" t="s">
        <v>263</v>
      </c>
      <c r="J8" s="10">
        <v>2003</v>
      </c>
      <c r="K8" s="10">
        <v>1</v>
      </c>
      <c r="L8" s="10">
        <v>3</v>
      </c>
      <c r="M8" s="111"/>
      <c r="N8" s="21">
        <f t="shared" si="0"/>
        <v>0</v>
      </c>
      <c r="O8" s="111"/>
      <c r="P8" s="5"/>
    </row>
    <row r="9" spans="1:16" ht="30.75" customHeight="1" x14ac:dyDescent="0.3">
      <c r="A9" s="13">
        <v>270018</v>
      </c>
      <c r="B9" s="13"/>
      <c r="C9" s="183" t="s">
        <v>257</v>
      </c>
      <c r="D9" s="184"/>
      <c r="E9" s="7" t="s">
        <v>258</v>
      </c>
      <c r="F9" s="7" t="s">
        <v>29</v>
      </c>
      <c r="G9" s="7" t="s">
        <v>43</v>
      </c>
      <c r="H9" s="7" t="s">
        <v>30</v>
      </c>
      <c r="I9" s="7" t="s">
        <v>269</v>
      </c>
      <c r="J9" s="12">
        <v>2016</v>
      </c>
      <c r="K9" s="12">
        <v>1</v>
      </c>
      <c r="L9" s="12">
        <v>3</v>
      </c>
      <c r="M9" s="111"/>
      <c r="N9" s="21">
        <f t="shared" si="0"/>
        <v>0</v>
      </c>
      <c r="O9" s="111"/>
      <c r="P9" s="7"/>
    </row>
    <row r="10" spans="1:16" ht="27.9" customHeight="1" x14ac:dyDescent="0.3">
      <c r="A10" s="11">
        <v>270018</v>
      </c>
      <c r="B10" s="11"/>
      <c r="C10" s="185" t="s">
        <v>257</v>
      </c>
      <c r="D10" s="184"/>
      <c r="E10" s="5" t="s">
        <v>258</v>
      </c>
      <c r="F10" s="5" t="s">
        <v>29</v>
      </c>
      <c r="G10" s="5" t="s">
        <v>270</v>
      </c>
      <c r="H10" s="5" t="s">
        <v>32</v>
      </c>
      <c r="I10" s="5" t="s">
        <v>271</v>
      </c>
      <c r="J10" s="10">
        <v>2016</v>
      </c>
      <c r="K10" s="10">
        <v>1</v>
      </c>
      <c r="L10" s="10">
        <v>3</v>
      </c>
      <c r="M10" s="111"/>
      <c r="N10" s="21">
        <f t="shared" si="0"/>
        <v>0</v>
      </c>
      <c r="O10" s="111"/>
      <c r="P10" s="5"/>
    </row>
    <row r="11" spans="1:16" ht="15.75" customHeight="1" x14ac:dyDescent="0.3">
      <c r="A11" s="13">
        <v>270018</v>
      </c>
      <c r="B11" s="13"/>
      <c r="C11" s="183" t="s">
        <v>257</v>
      </c>
      <c r="D11" s="184"/>
      <c r="E11" s="7" t="s">
        <v>258</v>
      </c>
      <c r="F11" s="7" t="s">
        <v>29</v>
      </c>
      <c r="G11" s="7" t="s">
        <v>272</v>
      </c>
      <c r="H11" s="7" t="s">
        <v>34</v>
      </c>
      <c r="I11" s="7" t="s">
        <v>273</v>
      </c>
      <c r="J11" s="12">
        <v>2019</v>
      </c>
      <c r="K11" s="12">
        <v>1</v>
      </c>
      <c r="L11" s="12">
        <v>3</v>
      </c>
      <c r="M11" s="111"/>
      <c r="N11" s="21">
        <f t="shared" si="0"/>
        <v>0</v>
      </c>
      <c r="O11" s="111"/>
      <c r="P11" s="7"/>
    </row>
    <row r="12" spans="1:16" ht="30.75" customHeight="1" x14ac:dyDescent="0.3">
      <c r="A12" s="11">
        <v>270018</v>
      </c>
      <c r="B12" s="11"/>
      <c r="C12" s="185" t="s">
        <v>257</v>
      </c>
      <c r="D12" s="184"/>
      <c r="E12" s="5" t="s">
        <v>258</v>
      </c>
      <c r="F12" s="5" t="s">
        <v>29</v>
      </c>
      <c r="G12" s="5" t="s">
        <v>43</v>
      </c>
      <c r="H12" s="5" t="s">
        <v>30</v>
      </c>
      <c r="I12" s="5" t="s">
        <v>269</v>
      </c>
      <c r="J12" s="10">
        <v>2016</v>
      </c>
      <c r="K12" s="10">
        <v>1</v>
      </c>
      <c r="L12" s="10">
        <v>3</v>
      </c>
      <c r="M12" s="111"/>
      <c r="N12" s="21">
        <f t="shared" si="0"/>
        <v>0</v>
      </c>
      <c r="O12" s="111"/>
      <c r="P12" s="5"/>
    </row>
    <row r="13" spans="1:16" ht="15.75" customHeight="1" x14ac:dyDescent="0.3">
      <c r="A13" s="13">
        <v>270018</v>
      </c>
      <c r="B13" s="13"/>
      <c r="C13" s="183" t="s">
        <v>257</v>
      </c>
      <c r="D13" s="184"/>
      <c r="E13" s="7" t="s">
        <v>258</v>
      </c>
      <c r="F13" s="7" t="s">
        <v>29</v>
      </c>
      <c r="G13" s="7" t="s">
        <v>270</v>
      </c>
      <c r="H13" s="7" t="s">
        <v>32</v>
      </c>
      <c r="I13" s="7" t="s">
        <v>271</v>
      </c>
      <c r="J13" s="12">
        <v>2016</v>
      </c>
      <c r="K13" s="12">
        <v>1</v>
      </c>
      <c r="L13" s="12">
        <v>3</v>
      </c>
      <c r="M13" s="111"/>
      <c r="N13" s="21">
        <f t="shared" si="0"/>
        <v>0</v>
      </c>
      <c r="O13" s="111"/>
      <c r="P13" s="7"/>
    </row>
    <row r="14" spans="1:16" ht="15.75" customHeight="1" x14ac:dyDescent="0.3">
      <c r="A14" s="11">
        <v>270018</v>
      </c>
      <c r="B14" s="11"/>
      <c r="C14" s="185" t="s">
        <v>257</v>
      </c>
      <c r="D14" s="184"/>
      <c r="E14" s="5" t="s">
        <v>258</v>
      </c>
      <c r="F14" s="5" t="s">
        <v>29</v>
      </c>
      <c r="G14" s="5" t="s">
        <v>272</v>
      </c>
      <c r="H14" s="5" t="s">
        <v>34</v>
      </c>
      <c r="I14" s="5" t="s">
        <v>273</v>
      </c>
      <c r="J14" s="10">
        <v>2019</v>
      </c>
      <c r="K14" s="10">
        <v>1</v>
      </c>
      <c r="L14" s="10">
        <v>3</v>
      </c>
      <c r="M14" s="111"/>
      <c r="N14" s="21">
        <f t="shared" si="0"/>
        <v>0</v>
      </c>
      <c r="O14" s="111"/>
      <c r="P14" s="5"/>
    </row>
    <row r="15" spans="1:16" ht="30.75" customHeight="1" x14ac:dyDescent="0.3">
      <c r="A15" s="13">
        <v>270018</v>
      </c>
      <c r="B15" s="13"/>
      <c r="C15" s="183" t="s">
        <v>257</v>
      </c>
      <c r="D15" s="184"/>
      <c r="E15" s="7" t="s">
        <v>258</v>
      </c>
      <c r="F15" s="7" t="s">
        <v>29</v>
      </c>
      <c r="G15" s="7" t="s">
        <v>31</v>
      </c>
      <c r="H15" s="7"/>
      <c r="I15" s="7"/>
      <c r="J15" s="9"/>
      <c r="K15" s="12">
        <v>1</v>
      </c>
      <c r="L15" s="12">
        <v>3</v>
      </c>
      <c r="M15" s="111"/>
      <c r="N15" s="21">
        <f t="shared" si="0"/>
        <v>0</v>
      </c>
      <c r="O15" s="111"/>
      <c r="P15" s="7"/>
    </row>
    <row r="16" spans="1:16" ht="15.75" customHeight="1" x14ac:dyDescent="0.3">
      <c r="A16" s="11">
        <v>270018</v>
      </c>
      <c r="B16" s="11"/>
      <c r="C16" s="185" t="s">
        <v>257</v>
      </c>
      <c r="D16" s="184"/>
      <c r="E16" s="5" t="s">
        <v>258</v>
      </c>
      <c r="F16" s="5" t="s">
        <v>29</v>
      </c>
      <c r="G16" s="5" t="s">
        <v>274</v>
      </c>
      <c r="H16" s="5" t="s">
        <v>33</v>
      </c>
      <c r="I16" s="5" t="s">
        <v>275</v>
      </c>
      <c r="J16" s="10">
        <v>2006</v>
      </c>
      <c r="K16" s="10">
        <v>1</v>
      </c>
      <c r="L16" s="10">
        <v>3</v>
      </c>
      <c r="M16" s="111"/>
      <c r="N16" s="21">
        <f t="shared" si="0"/>
        <v>0</v>
      </c>
      <c r="O16" s="111"/>
      <c r="P16" s="5"/>
    </row>
    <row r="17" spans="1:16" ht="30.75" customHeight="1" x14ac:dyDescent="0.3">
      <c r="A17" s="13">
        <v>270018</v>
      </c>
      <c r="B17" s="13"/>
      <c r="C17" s="183" t="s">
        <v>257</v>
      </c>
      <c r="D17" s="184"/>
      <c r="E17" s="7" t="s">
        <v>258</v>
      </c>
      <c r="F17" s="7" t="s">
        <v>29</v>
      </c>
      <c r="G17" s="7" t="s">
        <v>276</v>
      </c>
      <c r="H17" s="7" t="s">
        <v>277</v>
      </c>
      <c r="I17" s="7"/>
      <c r="J17" s="9"/>
      <c r="K17" s="12">
        <v>2</v>
      </c>
      <c r="L17" s="12">
        <v>3</v>
      </c>
      <c r="M17" s="111"/>
      <c r="N17" s="21">
        <f t="shared" si="0"/>
        <v>0</v>
      </c>
      <c r="O17" s="111"/>
      <c r="P17" s="7"/>
    </row>
    <row r="18" spans="1:16" ht="15.75" customHeight="1" x14ac:dyDescent="0.3">
      <c r="A18" s="11">
        <v>270018</v>
      </c>
      <c r="B18" s="11"/>
      <c r="C18" s="185" t="s">
        <v>257</v>
      </c>
      <c r="D18" s="184"/>
      <c r="E18" s="5" t="s">
        <v>258</v>
      </c>
      <c r="F18" s="5" t="s">
        <v>29</v>
      </c>
      <c r="G18" s="5" t="s">
        <v>45</v>
      </c>
      <c r="H18" s="5"/>
      <c r="I18" s="5"/>
      <c r="J18" s="8"/>
      <c r="K18" s="10">
        <v>1</v>
      </c>
      <c r="L18" s="10">
        <v>3</v>
      </c>
      <c r="M18" s="111"/>
      <c r="N18" s="21">
        <f t="shared" si="0"/>
        <v>0</v>
      </c>
      <c r="O18" s="111"/>
      <c r="P18" s="5"/>
    </row>
    <row r="19" spans="1:16" ht="15.75" customHeight="1" x14ac:dyDescent="0.3">
      <c r="A19" s="13">
        <v>270018</v>
      </c>
      <c r="B19" s="13"/>
      <c r="C19" s="183" t="s">
        <v>257</v>
      </c>
      <c r="D19" s="184"/>
      <c r="E19" s="7" t="s">
        <v>258</v>
      </c>
      <c r="F19" s="7" t="s">
        <v>29</v>
      </c>
      <c r="G19" s="7" t="s">
        <v>35</v>
      </c>
      <c r="H19" s="7" t="s">
        <v>36</v>
      </c>
      <c r="I19" s="7" t="s">
        <v>278</v>
      </c>
      <c r="J19" s="12">
        <v>1996</v>
      </c>
      <c r="K19" s="12">
        <v>1</v>
      </c>
      <c r="L19" s="12">
        <v>4</v>
      </c>
      <c r="M19" s="111"/>
      <c r="N19" s="21">
        <f t="shared" si="0"/>
        <v>0</v>
      </c>
      <c r="O19" s="111"/>
      <c r="P19" s="7"/>
    </row>
    <row r="20" spans="1:16" ht="30.75" customHeight="1" x14ac:dyDescent="0.3">
      <c r="A20" s="11">
        <v>270018</v>
      </c>
      <c r="B20" s="11"/>
      <c r="C20" s="185" t="s">
        <v>257</v>
      </c>
      <c r="D20" s="184"/>
      <c r="E20" s="5" t="s">
        <v>258</v>
      </c>
      <c r="F20" s="5" t="s">
        <v>29</v>
      </c>
      <c r="G20" s="5" t="s">
        <v>41</v>
      </c>
      <c r="H20" s="5" t="s">
        <v>37</v>
      </c>
      <c r="I20" s="5" t="s">
        <v>279</v>
      </c>
      <c r="J20" s="8"/>
      <c r="K20" s="10">
        <v>2</v>
      </c>
      <c r="L20" s="10"/>
      <c r="M20" s="111"/>
      <c r="N20" s="21">
        <f>SUM(M20)*K20</f>
        <v>0</v>
      </c>
      <c r="O20" s="111"/>
      <c r="P20" s="5"/>
    </row>
  </sheetData>
  <mergeCells count="20">
    <mergeCell ref="C12:D12"/>
    <mergeCell ref="C1:D1"/>
    <mergeCell ref="C2:D2"/>
    <mergeCell ref="C3:D3"/>
    <mergeCell ref="C4:D4"/>
    <mergeCell ref="C5:D5"/>
    <mergeCell ref="C6:D6"/>
    <mergeCell ref="C7:D7"/>
    <mergeCell ref="C8:D8"/>
    <mergeCell ref="C9:D9"/>
    <mergeCell ref="C10:D10"/>
    <mergeCell ref="C11:D11"/>
    <mergeCell ref="C19:D19"/>
    <mergeCell ref="C20:D20"/>
    <mergeCell ref="C13:D13"/>
    <mergeCell ref="C14:D14"/>
    <mergeCell ref="C15:D15"/>
    <mergeCell ref="C16:D16"/>
    <mergeCell ref="C17:D17"/>
    <mergeCell ref="C18:D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FCA29-9324-4825-A23F-C725A3BA7180}">
  <sheetPr>
    <tabColor rgb="FF8064A2"/>
  </sheetPr>
  <dimension ref="A1:P10"/>
  <sheetViews>
    <sheetView showGridLines="0" topLeftCell="D1" workbookViewId="0">
      <selection activeCell="M1" sqref="M1"/>
    </sheetView>
  </sheetViews>
  <sheetFormatPr defaultColWidth="28" defaultRowHeight="14.4" x14ac:dyDescent="0.3"/>
  <cols>
    <col min="1" max="2" width="18" style="1" customWidth="1"/>
    <col min="3" max="3" width="22" style="1" customWidth="1"/>
    <col min="4" max="4" width="10" style="1" customWidth="1"/>
    <col min="5" max="5" width="21" style="1" customWidth="1"/>
    <col min="6" max="6" width="12" style="1" customWidth="1"/>
    <col min="7" max="7" width="19" style="1" customWidth="1"/>
    <col min="8" max="8" width="10" style="1" customWidth="1"/>
    <col min="9" max="9" width="23" style="1" customWidth="1"/>
    <col min="10" max="10" width="13" style="1" customWidth="1"/>
    <col min="11" max="11" width="11" style="1" customWidth="1"/>
    <col min="12" max="12" width="46" customWidth="1"/>
    <col min="13" max="14" width="17" customWidth="1"/>
    <col min="15" max="15" width="18.44140625" bestFit="1" customWidth="1"/>
    <col min="16" max="17" width="28" style="1" customWidth="1"/>
    <col min="18" max="16384" width="28" style="1"/>
  </cols>
  <sheetData>
    <row r="1" spans="1:16" ht="86.4" x14ac:dyDescent="0.3">
      <c r="A1" s="3" t="s">
        <v>18</v>
      </c>
      <c r="B1" s="3" t="s">
        <v>3</v>
      </c>
      <c r="C1" s="186" t="s">
        <v>19</v>
      </c>
      <c r="D1" s="184"/>
      <c r="E1" s="3" t="s">
        <v>20</v>
      </c>
      <c r="F1" s="3" t="s">
        <v>21</v>
      </c>
      <c r="G1" s="3" t="s">
        <v>22</v>
      </c>
      <c r="H1" s="3" t="s">
        <v>23</v>
      </c>
      <c r="I1" s="3" t="s">
        <v>24</v>
      </c>
      <c r="J1" s="3" t="s">
        <v>25</v>
      </c>
      <c r="K1" s="3" t="s">
        <v>26</v>
      </c>
      <c r="L1" s="3" t="s">
        <v>42</v>
      </c>
      <c r="M1" s="3" t="s">
        <v>378</v>
      </c>
      <c r="N1" s="3" t="s">
        <v>28</v>
      </c>
      <c r="O1" s="3" t="s">
        <v>134</v>
      </c>
      <c r="P1" s="3" t="s">
        <v>135</v>
      </c>
    </row>
    <row r="2" spans="1:16" ht="30.75" customHeight="1" x14ac:dyDescent="0.3">
      <c r="A2" s="5">
        <v>230002</v>
      </c>
      <c r="B2" s="5" t="s">
        <v>280</v>
      </c>
      <c r="C2" s="185" t="s">
        <v>281</v>
      </c>
      <c r="D2" s="184"/>
      <c r="E2" s="5" t="s">
        <v>282</v>
      </c>
      <c r="F2" s="5" t="s">
        <v>29</v>
      </c>
      <c r="G2" s="5" t="s">
        <v>47</v>
      </c>
      <c r="H2" s="5" t="s">
        <v>38</v>
      </c>
      <c r="I2" s="5" t="s">
        <v>283</v>
      </c>
      <c r="J2" s="10">
        <v>2012</v>
      </c>
      <c r="K2" s="10">
        <v>1</v>
      </c>
      <c r="L2" s="11">
        <v>1</v>
      </c>
      <c r="M2" s="111"/>
      <c r="N2" s="21">
        <f>SUM(M2)*K2</f>
        <v>0</v>
      </c>
      <c r="O2" s="111"/>
      <c r="P2" s="22">
        <f>SUM(N2:O2)</f>
        <v>0</v>
      </c>
    </row>
    <row r="3" spans="1:16" x14ac:dyDescent="0.3">
      <c r="A3" s="7"/>
      <c r="B3" s="7"/>
      <c r="C3" s="7"/>
      <c r="D3" s="7"/>
      <c r="E3" s="7"/>
      <c r="F3" s="7"/>
      <c r="G3" s="7"/>
      <c r="H3" s="7"/>
      <c r="I3" s="7"/>
      <c r="J3" s="9"/>
      <c r="K3" s="9"/>
      <c r="L3" s="7"/>
      <c r="M3" s="111"/>
      <c r="N3" s="21"/>
      <c r="O3" s="111"/>
      <c r="P3" s="7"/>
    </row>
    <row r="4" spans="1:16" x14ac:dyDescent="0.3">
      <c r="A4" s="5"/>
      <c r="B4" s="5"/>
      <c r="C4" s="5"/>
      <c r="D4" s="5"/>
      <c r="E4" s="5"/>
      <c r="F4" s="5"/>
      <c r="G4" s="5"/>
      <c r="H4" s="5"/>
      <c r="I4" s="5"/>
      <c r="J4" s="8"/>
      <c r="K4" s="8"/>
      <c r="L4" s="5"/>
      <c r="M4" s="111"/>
      <c r="N4" s="21"/>
      <c r="O4" s="111"/>
      <c r="P4" s="5"/>
    </row>
    <row r="5" spans="1:16" x14ac:dyDescent="0.3">
      <c r="A5" s="7"/>
      <c r="B5" s="7"/>
      <c r="C5" s="7"/>
      <c r="D5" s="7"/>
      <c r="E5" s="7"/>
      <c r="F5" s="7"/>
      <c r="G5" s="7"/>
      <c r="H5" s="7"/>
      <c r="I5" s="7"/>
      <c r="J5" s="9"/>
      <c r="K5" s="9"/>
      <c r="L5" s="7"/>
      <c r="M5" s="111"/>
      <c r="N5" s="21"/>
      <c r="O5" s="111"/>
      <c r="P5" s="7"/>
    </row>
    <row r="6" spans="1:16" x14ac:dyDescent="0.3">
      <c r="A6" s="5"/>
      <c r="B6" s="5"/>
      <c r="C6" s="5"/>
      <c r="D6" s="5"/>
      <c r="E6" s="5"/>
      <c r="F6" s="5"/>
      <c r="G6" s="5"/>
      <c r="H6" s="5"/>
      <c r="I6" s="5"/>
      <c r="J6" s="8"/>
      <c r="K6" s="8"/>
      <c r="L6" s="5"/>
      <c r="M6" s="111"/>
      <c r="N6" s="21"/>
      <c r="O6" s="111"/>
      <c r="P6" s="5"/>
    </row>
    <row r="7" spans="1:16" x14ac:dyDescent="0.3">
      <c r="A7" s="7"/>
      <c r="B7" s="7"/>
      <c r="C7" s="7"/>
      <c r="D7" s="7"/>
      <c r="E7" s="7"/>
      <c r="F7" s="7"/>
      <c r="G7" s="7"/>
      <c r="H7" s="7"/>
      <c r="I7" s="7"/>
      <c r="J7" s="9"/>
      <c r="K7" s="9"/>
      <c r="L7" s="7"/>
      <c r="M7" s="111"/>
      <c r="N7" s="21"/>
      <c r="O7" s="111"/>
      <c r="P7" s="7"/>
    </row>
    <row r="8" spans="1:16" x14ac:dyDescent="0.3">
      <c r="A8" s="5"/>
      <c r="B8" s="5"/>
      <c r="C8" s="5"/>
      <c r="D8" s="5"/>
      <c r="E8" s="5"/>
      <c r="F8" s="5"/>
      <c r="G8" s="5"/>
      <c r="H8" s="5"/>
      <c r="I8" s="5"/>
      <c r="J8" s="8"/>
      <c r="K8" s="8"/>
      <c r="L8" s="5"/>
      <c r="M8" s="111"/>
      <c r="N8" s="21"/>
      <c r="O8" s="111"/>
      <c r="P8" s="5"/>
    </row>
    <row r="9" spans="1:16" x14ac:dyDescent="0.3">
      <c r="A9" s="7"/>
      <c r="B9" s="7"/>
      <c r="C9" s="7"/>
      <c r="D9" s="7"/>
      <c r="E9" s="7"/>
      <c r="F9" s="7"/>
      <c r="G9" s="7"/>
      <c r="H9" s="7"/>
      <c r="I9" s="7"/>
      <c r="J9" s="9"/>
      <c r="K9" s="9"/>
      <c r="L9" s="7"/>
      <c r="M9" s="111"/>
      <c r="N9" s="21"/>
      <c r="O9" s="111"/>
      <c r="P9" s="7"/>
    </row>
    <row r="10" spans="1:16" ht="27.9" customHeight="1" x14ac:dyDescent="0.3">
      <c r="A10" s="5"/>
      <c r="B10" s="5"/>
      <c r="C10" s="5"/>
      <c r="D10" s="5"/>
      <c r="E10" s="5"/>
      <c r="F10" s="5"/>
      <c r="G10" s="5"/>
      <c r="H10" s="5"/>
      <c r="I10" s="5"/>
      <c r="J10" s="8"/>
      <c r="K10" s="8"/>
      <c r="L10" s="5"/>
      <c r="M10" s="111"/>
      <c r="N10" s="21"/>
      <c r="O10" s="111"/>
      <c r="P10" s="5"/>
    </row>
  </sheetData>
  <mergeCells count="2">
    <mergeCell ref="C1:D1"/>
    <mergeCell ref="C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92d87e-9ea4-45fb-9e6d-5a6e995f7cda" xsi:nil="true"/>
    <lcf76f155ced4ddcb4097134ff3c332f xmlns="a344fbef-146f-4c5f-93ac-d33e60168f3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752B86B77719499C65B3E1041982C9" ma:contentTypeVersion="14" ma:contentTypeDescription="Een nieuw document maken." ma:contentTypeScope="" ma:versionID="38a90da958e920ad7ca5dae5360af2af">
  <xsd:schema xmlns:xsd="http://www.w3.org/2001/XMLSchema" xmlns:xs="http://www.w3.org/2001/XMLSchema" xmlns:p="http://schemas.microsoft.com/office/2006/metadata/properties" xmlns:ns2="a344fbef-146f-4c5f-93ac-d33e60168f3c" xmlns:ns3="5892d87e-9ea4-45fb-9e6d-5a6e995f7cda" targetNamespace="http://schemas.microsoft.com/office/2006/metadata/properties" ma:root="true" ma:fieldsID="1ec539c4e4130f406971ac346e743722" ns2:_="" ns3:_="">
    <xsd:import namespace="a344fbef-146f-4c5f-93ac-d33e60168f3c"/>
    <xsd:import namespace="5892d87e-9ea4-45fb-9e6d-5a6e995f7c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4fbef-146f-4c5f-93ac-d33e60168f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d0c8b453-937f-44bb-a0c2-ee93227320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92d87e-9ea4-45fb-9e6d-5a6e995f7c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158f11-7ae5-46ca-bc63-2638cb187f4c}" ma:internalName="TaxCatchAll" ma:showField="CatchAllData" ma:web="5892d87e-9ea4-45fb-9e6d-5a6e995f7c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BE624F-4FC7-445B-8DB6-A86344B33F07}">
  <ds:schemaRefs>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microsoft.com/office/2006/documentManagement/types"/>
    <ds:schemaRef ds:uri="5892d87e-9ea4-45fb-9e6d-5a6e995f7cda"/>
    <ds:schemaRef ds:uri="http://www.w3.org/XML/1998/namespace"/>
    <ds:schemaRef ds:uri="http://schemas.openxmlformats.org/package/2006/metadata/core-properties"/>
    <ds:schemaRef ds:uri="a344fbef-146f-4c5f-93ac-d33e60168f3c"/>
  </ds:schemaRefs>
</ds:datastoreItem>
</file>

<file path=customXml/itemProps2.xml><?xml version="1.0" encoding="utf-8"?>
<ds:datastoreItem xmlns:ds="http://schemas.openxmlformats.org/officeDocument/2006/customXml" ds:itemID="{3D44D1F5-99FC-4DB4-A068-F733BE247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4fbef-146f-4c5f-93ac-d33e60168f3c"/>
    <ds:schemaRef ds:uri="5892d87e-9ea4-45fb-9e6d-5a6e995f7c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FA1225-78EF-4001-9AE5-77F0A9A5D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36</vt:i4>
      </vt:variant>
    </vt:vector>
  </HeadingPairs>
  <TitlesOfParts>
    <vt:vector size="36" baseType="lpstr">
      <vt:lpstr>Locaties Perceel C</vt:lpstr>
      <vt:lpstr>Invulinstructie</vt:lpstr>
      <vt:lpstr>Prijsformulier totaal</vt:lpstr>
      <vt:lpstr>Contractprijzen Preventief</vt:lpstr>
      <vt:lpstr>Contractprijzen Correctief</vt:lpstr>
      <vt:lpstr>Contractprijzen Projecten</vt:lpstr>
      <vt:lpstr>Nulmeting</vt:lpstr>
      <vt:lpstr>270018 Waaggebouw </vt:lpstr>
      <vt:lpstr>230002 Robonsbospoldermolen</vt:lpstr>
      <vt:lpstr>230008 Muzieknis</vt:lpstr>
      <vt:lpstr>270011 Buurthuis 't Wavertje</vt:lpstr>
      <vt:lpstr>270013 Accijnstoren</vt:lpstr>
      <vt:lpstr>230029 Grafisch Atelier</vt:lpstr>
      <vt:lpstr>220048 Opslag kaasmarkt</vt:lpstr>
      <vt:lpstr>210035 Woning  </vt:lpstr>
      <vt:lpstr>210036 Woning</vt:lpstr>
      <vt:lpstr>210037 Woning </vt:lpstr>
      <vt:lpstr>210039 Woning </vt:lpstr>
      <vt:lpstr>210051 Woning </vt:lpstr>
      <vt:lpstr>210065 Woning </vt:lpstr>
      <vt:lpstr>210081 Woning </vt:lpstr>
      <vt:lpstr>210122 Woning </vt:lpstr>
      <vt:lpstr>210124 Woning  </vt:lpstr>
      <vt:lpstr>220005 Woning</vt:lpstr>
      <vt:lpstr>220025  Bedrijfsruimte,woning</vt:lpstr>
      <vt:lpstr>210013 Woning </vt:lpstr>
      <vt:lpstr>230087 Raadhuis Graft</vt:lpstr>
      <vt:lpstr>220145 Museum 't Houten Huis</vt:lpstr>
      <vt:lpstr>220143 Raadhuis de Rijp</vt:lpstr>
      <vt:lpstr>220148 Raadhuis Grootschermer</vt:lpstr>
      <vt:lpstr>220064 Stadsboerderij de Hout</vt:lpstr>
      <vt:lpstr>220053 Begraafplaats</vt:lpstr>
      <vt:lpstr>230005 Molen van Piet</vt:lpstr>
      <vt:lpstr>210012 Woning</vt:lpstr>
      <vt:lpstr>210013 Woning  </vt:lpstr>
      <vt:lpstr>210018 Woning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Steven Oosterling</cp:lastModifiedBy>
  <cp:revision/>
  <cp:lastPrinted>2026-01-23T12:44:18Z</cp:lastPrinted>
  <dcterms:created xsi:type="dcterms:W3CDTF">2026-01-06T13:40:35Z</dcterms:created>
  <dcterms:modified xsi:type="dcterms:W3CDTF">2026-02-09T13:54:00Z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0x010100FA752B86B77719499C65B3E1041982C9</vt:lpwstr>
  </property>
  <property fmtid="{D5CDD505-2E9C-101B-9397-08002B2CF9AE}" pid="3" name="MediaServiceImageTags">
    <vt:lpwstr/>
  </property>
</Properties>
</file>