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KOOP\04 Aanbestedingen\2025 Europese aanbestedingen\2025-28 Doorfietsroute Almere Lelystad fase II\3. Aanbestedingsleidraad en bijlagen\Definitieve documenten  2\2\"/>
    </mc:Choice>
  </mc:AlternateContent>
  <xr:revisionPtr revIDLastSave="0" documentId="8_{A4240CFB-A4CC-445D-B0A3-73E011F3E7F2}" xr6:coauthVersionLast="47" xr6:coauthVersionMax="47" xr10:uidLastSave="{00000000-0000-0000-0000-000000000000}"/>
  <bookViews>
    <workbookView xWindow="-120" yWindow="-120" windowWidth="29040" windowHeight="15720" xr2:uid="{6DB54D5D-BFBD-4993-B6CD-6D6DD4082FE6}"/>
  </bookViews>
  <sheets>
    <sheet name="MKI bijlage" sheetId="2" r:id="rId1"/>
  </sheets>
  <definedNames>
    <definedName name="_xlnm.Print_Area" localSheetId="0">'MKI bijlage'!$A$1:$J$21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2" l="1"/>
  <c r="J5" i="2"/>
  <c r="J6" i="2"/>
  <c r="J7" i="2"/>
  <c r="J8" i="2"/>
  <c r="F11" i="2"/>
  <c r="D8" i="2"/>
  <c r="D7" i="2"/>
  <c r="D6" i="2"/>
  <c r="D5" i="2"/>
  <c r="D4" i="2"/>
  <c r="H5" i="2"/>
  <c r="H6" i="2"/>
  <c r="H7" i="2"/>
  <c r="H8" i="2"/>
  <c r="F5" i="2"/>
  <c r="F6" i="2"/>
  <c r="F7" i="2"/>
  <c r="F8" i="2"/>
  <c r="F4" i="2"/>
  <c r="H4" i="2"/>
  <c r="H11" i="2" l="1"/>
  <c r="J11" i="2" l="1"/>
  <c r="F18" i="2" s="1"/>
</calcChain>
</file>

<file path=xl/sharedStrings.xml><?xml version="1.0" encoding="utf-8"?>
<sst xmlns="http://schemas.openxmlformats.org/spreadsheetml/2006/main" count="37" uniqueCount="33">
  <si>
    <t>OMSCHRIJVING</t>
  </si>
  <si>
    <t>HOEVEELHEID</t>
  </si>
  <si>
    <t>BESTEKPOST</t>
  </si>
  <si>
    <t>EENH.</t>
  </si>
  <si>
    <t>Totaal 
MKI-aanbieding
(A1 t/m A3)</t>
  </si>
  <si>
    <t>MKI-ondergrens
(A1 t/m A3)</t>
  </si>
  <si>
    <t>MKI-bovengrens</t>
  </si>
  <si>
    <t>MKI-aanbieding</t>
  </si>
  <si>
    <t>MKI-ondergrens</t>
  </si>
  <si>
    <t>Meerwaarde = A – (A x (B - C) / (D – C))</t>
  </si>
  <si>
    <t xml:space="preserve">B = MKI-aanbieding </t>
  </si>
  <si>
    <t>C = MKI ondergrens</t>
  </si>
  <si>
    <t xml:space="preserve">D = MKI bovengrens </t>
  </si>
  <si>
    <t>Behaalde meerwaarde</t>
  </si>
  <si>
    <t>m3</t>
  </si>
  <si>
    <t>B</t>
  </si>
  <si>
    <t>C</t>
  </si>
  <si>
    <t>D</t>
  </si>
  <si>
    <t>Maximale meerwaarde</t>
  </si>
  <si>
    <t>A = Maximaal te behalen meerwaarde</t>
  </si>
  <si>
    <t>In te vullen door ON</t>
  </si>
  <si>
    <t>Betonverhardingen</t>
  </si>
  <si>
    <t>MKI bestek
(A1 t/m A3)</t>
  </si>
  <si>
    <t>Totaal MKI 
MKI-bovengrens
(A1 t/m A3)</t>
  </si>
  <si>
    <t>Totaal MKI  
MKI-ondergrens
(A1 t/m A3)</t>
  </si>
  <si>
    <t>MKI  aanbieding
(A1 t/m A3)</t>
  </si>
  <si>
    <t>,</t>
  </si>
  <si>
    <t>BIJLAGE-8 MKI-SCORE</t>
  </si>
  <si>
    <t xml:space="preserve">Aanbr. verhard. b 4,00m beton in 1 laag. d16cm menggr. </t>
  </si>
  <si>
    <t xml:space="preserve">Aanbr. verhard. b 6,00m beton in 1 laag. d16cm menggr. </t>
  </si>
  <si>
    <t xml:space="preserve">Aanbrengen verhard. van beton in 1 laag. d21cm menggr. </t>
  </si>
  <si>
    <t xml:space="preserve">Aanbr. verhard. b 4,00m beton in 1 laag. d16cm zand </t>
  </si>
  <si>
    <t xml:space="preserve">Aanbrengen verhard. van beton in 1 laag. d21cm zand.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</si>
</sst>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 [$€-413]\ * #,##0.00_ ;_ [$€-413]\ * \-#,##0.00_ ;_ [$€-413]\ * &quot;-&quot;??_ ;_ @_ "/>
  </numFmts>
  <fonts count="13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theme="1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i/>
      <sz val="10"/>
      <color theme="1"/>
      <name val="Arial"/>
      <family val="2"/>
    </font>
    <font>
      <b/>
      <sz val="16"/>
      <color theme="1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3" borderId="1" xfId="0" quotePrefix="1" applyFont="1" applyFill="1" applyBorder="1"/>
    <xf numFmtId="0" fontId="1" fillId="2" borderId="3" xfId="0" applyFont="1" applyFill="1" applyBorder="1" applyAlignment="1">
      <alignment horizontal="left" vertical="top" wrapText="1"/>
    </xf>
    <xf numFmtId="4" fontId="1" fillId="2" borderId="3" xfId="0" applyNumberFormat="1" applyFont="1" applyFill="1" applyBorder="1" applyAlignment="1">
      <alignment horizontal="left" vertical="top" wrapText="1"/>
    </xf>
    <xf numFmtId="0" fontId="2" fillId="3" borderId="6" xfId="0" quotePrefix="1" applyFont="1" applyFill="1" applyBorder="1"/>
    <xf numFmtId="0" fontId="2" fillId="3" borderId="7" xfId="0" quotePrefix="1" applyFont="1" applyFill="1" applyBorder="1"/>
    <xf numFmtId="4" fontId="2" fillId="3" borderId="7" xfId="0" applyNumberFormat="1" applyFont="1" applyFill="1" applyBorder="1"/>
    <xf numFmtId="0" fontId="2" fillId="3" borderId="5" xfId="0" quotePrefix="1" applyFont="1" applyFill="1" applyBorder="1"/>
    <xf numFmtId="4" fontId="2" fillId="3" borderId="5" xfId="0" applyNumberFormat="1" applyFont="1" applyFill="1" applyBorder="1"/>
    <xf numFmtId="4" fontId="3" fillId="5" borderId="5" xfId="0" applyNumberFormat="1" applyFont="1" applyFill="1" applyBorder="1"/>
    <xf numFmtId="4" fontId="3" fillId="5" borderId="8" xfId="0" applyNumberFormat="1" applyFont="1" applyFill="1" applyBorder="1"/>
    <xf numFmtId="0" fontId="4" fillId="4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5" fillId="3" borderId="1" xfId="0" quotePrefix="1" applyFont="1" applyFill="1" applyBorder="1"/>
    <xf numFmtId="0" fontId="6" fillId="3" borderId="1" xfId="0" quotePrefix="1" applyFont="1" applyFill="1" applyBorder="1"/>
    <xf numFmtId="0" fontId="7" fillId="0" borderId="0" xfId="0" applyFont="1"/>
    <xf numFmtId="0" fontId="8" fillId="3" borderId="1" xfId="0" applyFont="1" applyFill="1" applyBorder="1"/>
    <xf numFmtId="4" fontId="8" fillId="3" borderId="1" xfId="0" applyNumberFormat="1" applyFont="1" applyFill="1" applyBorder="1"/>
    <xf numFmtId="4" fontId="8" fillId="3" borderId="2" xfId="0" applyNumberFormat="1" applyFont="1" applyFill="1" applyBorder="1"/>
    <xf numFmtId="0" fontId="7" fillId="3" borderId="1" xfId="0" applyFont="1" applyFill="1" applyBorder="1"/>
    <xf numFmtId="164" fontId="7" fillId="0" borderId="0" xfId="0" applyNumberFormat="1" applyFont="1"/>
    <xf numFmtId="4" fontId="7" fillId="0" borderId="0" xfId="0" applyNumberFormat="1" applyFont="1"/>
    <xf numFmtId="4" fontId="4" fillId="4" borderId="0" xfId="0" applyNumberFormat="1" applyFont="1" applyFill="1"/>
    <xf numFmtId="4" fontId="4" fillId="0" borderId="0" xfId="0" applyNumberFormat="1" applyFont="1"/>
    <xf numFmtId="0" fontId="9" fillId="0" borderId="0" xfId="0" applyFont="1" applyAlignment="1">
      <alignment horizontal="left" vertical="center" indent="5"/>
    </xf>
    <xf numFmtId="0" fontId="10" fillId="0" borderId="0" xfId="0" applyFont="1" applyAlignment="1">
      <alignment horizontal="left" vertical="center" indent="5"/>
    </xf>
    <xf numFmtId="0" fontId="7" fillId="7" borderId="0" xfId="0" applyFont="1" applyFill="1"/>
    <xf numFmtId="4" fontId="10" fillId="0" borderId="0" xfId="0" applyNumberFormat="1" applyFont="1"/>
    <xf numFmtId="0" fontId="10" fillId="0" borderId="0" xfId="0" applyFont="1"/>
    <xf numFmtId="4" fontId="8" fillId="7" borderId="2" xfId="0" applyNumberFormat="1" applyFont="1" applyFill="1" applyBorder="1"/>
    <xf numFmtId="165" fontId="11" fillId="6" borderId="9" xfId="0" applyNumberFormat="1" applyFont="1" applyFill="1" applyBorder="1" applyAlignment="1">
      <alignment horizontal="center" vertical="center"/>
    </xf>
    <xf numFmtId="165" fontId="11" fillId="6" borderId="15" xfId="0" applyNumberFormat="1" applyFont="1" applyFill="1" applyBorder="1" applyAlignment="1">
      <alignment horizontal="center" vertical="center"/>
    </xf>
    <xf numFmtId="165" fontId="11" fillId="6" borderId="11" xfId="0" applyNumberFormat="1" applyFont="1" applyFill="1" applyBorder="1" applyAlignment="1">
      <alignment horizontal="center" vertical="center"/>
    </xf>
    <xf numFmtId="165" fontId="11" fillId="6" borderId="0" xfId="0" applyNumberFormat="1" applyFont="1" applyFill="1" applyAlignment="1">
      <alignment horizontal="center" vertical="center"/>
    </xf>
    <xf numFmtId="165" fontId="11" fillId="6" borderId="13" xfId="0" applyNumberFormat="1" applyFont="1" applyFill="1" applyBorder="1" applyAlignment="1">
      <alignment horizontal="center" vertical="center"/>
    </xf>
    <xf numFmtId="165" fontId="11" fillId="6" borderId="16" xfId="0" applyNumberFormat="1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4936F-D3E3-4235-B466-C0F9101EA49B}">
  <sheetPr>
    <pageSetUpPr fitToPage="1"/>
  </sheetPr>
  <dimension ref="A1:K22"/>
  <sheetViews>
    <sheetView tabSelected="1" zoomScale="115" zoomScaleNormal="115" workbookViewId="0">
      <selection activeCell="L11" sqref="L11"/>
    </sheetView>
  </sheetViews>
  <sheetFormatPr defaultRowHeight="14.25" x14ac:dyDescent="0.2"/>
  <cols>
    <col min="1" max="1" width="10.5703125" style="15" bestFit="1" customWidth="1"/>
    <col min="2" max="2" width="41.42578125" style="15" customWidth="1"/>
    <col min="3" max="3" width="5" style="15" bestFit="1" customWidth="1"/>
    <col min="4" max="6" width="16.85546875" style="21" customWidth="1"/>
    <col min="7" max="10" width="16.85546875" style="15" customWidth="1"/>
    <col min="11" max="11" width="13.42578125" style="15" bestFit="1" customWidth="1"/>
    <col min="12" max="16384" width="9.140625" style="15"/>
  </cols>
  <sheetData>
    <row r="1" spans="1:11" ht="18" customHeight="1" x14ac:dyDescent="0.2">
      <c r="A1" s="11" t="s">
        <v>27</v>
      </c>
      <c r="B1" s="11"/>
      <c r="C1" s="11"/>
      <c r="D1" s="11"/>
      <c r="E1" s="11"/>
      <c r="F1" s="12" t="s">
        <v>17</v>
      </c>
      <c r="G1" s="11"/>
      <c r="H1" s="12" t="s">
        <v>16</v>
      </c>
      <c r="I1" s="11"/>
      <c r="J1" s="12" t="s">
        <v>15</v>
      </c>
    </row>
    <row r="2" spans="1:11" ht="33.75" x14ac:dyDescent="0.2">
      <c r="A2" s="2" t="s">
        <v>2</v>
      </c>
      <c r="B2" s="2" t="s">
        <v>0</v>
      </c>
      <c r="C2" s="2" t="s">
        <v>3</v>
      </c>
      <c r="D2" s="3" t="s">
        <v>1</v>
      </c>
      <c r="E2" s="3" t="s">
        <v>22</v>
      </c>
      <c r="F2" s="3" t="s">
        <v>23</v>
      </c>
      <c r="G2" s="3" t="s">
        <v>5</v>
      </c>
      <c r="H2" s="3" t="s">
        <v>24</v>
      </c>
      <c r="I2" s="3" t="s">
        <v>25</v>
      </c>
      <c r="J2" s="3" t="s">
        <v>4</v>
      </c>
    </row>
    <row r="3" spans="1:11" x14ac:dyDescent="0.2">
      <c r="A3" s="1">
        <v>613</v>
      </c>
      <c r="B3" s="14" t="s">
        <v>21</v>
      </c>
      <c r="C3" s="16"/>
      <c r="D3" s="17"/>
      <c r="E3" s="17"/>
      <c r="F3" s="18"/>
      <c r="G3" s="18"/>
      <c r="H3" s="18"/>
      <c r="I3" s="29"/>
      <c r="J3" s="18"/>
    </row>
    <row r="4" spans="1:11" x14ac:dyDescent="0.2">
      <c r="A4" s="1">
        <v>613000</v>
      </c>
      <c r="B4" s="14" t="s">
        <v>28</v>
      </c>
      <c r="C4" s="16" t="s">
        <v>14</v>
      </c>
      <c r="D4" s="17">
        <f>10295*0.16</f>
        <v>1647.2</v>
      </c>
      <c r="E4" s="17">
        <v>10</v>
      </c>
      <c r="F4" s="18">
        <f>+D4*E4</f>
        <v>16472</v>
      </c>
      <c r="G4" s="18">
        <v>6.5</v>
      </c>
      <c r="H4" s="18">
        <f>+G4*D4</f>
        <v>10706.800000000001</v>
      </c>
      <c r="I4" s="29">
        <v>6.5</v>
      </c>
      <c r="J4" s="18">
        <f>+I4*D4</f>
        <v>10706.800000000001</v>
      </c>
    </row>
    <row r="5" spans="1:11" x14ac:dyDescent="0.2">
      <c r="A5" s="1">
        <v>613010</v>
      </c>
      <c r="B5" s="14" t="s">
        <v>29</v>
      </c>
      <c r="C5" s="16" t="s">
        <v>14</v>
      </c>
      <c r="D5" s="17">
        <f>1785*0.16</f>
        <v>285.60000000000002</v>
      </c>
      <c r="E5" s="17">
        <v>10</v>
      </c>
      <c r="F5" s="18">
        <f t="shared" ref="F5:F8" si="0">+D5*E5</f>
        <v>2856</v>
      </c>
      <c r="G5" s="18">
        <v>6.5</v>
      </c>
      <c r="H5" s="18">
        <f t="shared" ref="H5:H8" si="1">+G5*D5</f>
        <v>1856.4</v>
      </c>
      <c r="I5" s="29">
        <v>6.5</v>
      </c>
      <c r="J5" s="18">
        <f t="shared" ref="J5:J8" si="2">+I5*D5</f>
        <v>1856.4</v>
      </c>
    </row>
    <row r="6" spans="1:11" x14ac:dyDescent="0.2">
      <c r="A6" s="1">
        <v>613020</v>
      </c>
      <c r="B6" s="14" t="s">
        <v>30</v>
      </c>
      <c r="C6" s="16" t="s">
        <v>14</v>
      </c>
      <c r="D6" s="17">
        <f>215*0.21</f>
        <v>45.15</v>
      </c>
      <c r="E6" s="17">
        <v>10</v>
      </c>
      <c r="F6" s="18">
        <f t="shared" si="0"/>
        <v>451.5</v>
      </c>
      <c r="G6" s="18">
        <v>6.5</v>
      </c>
      <c r="H6" s="18">
        <f t="shared" si="1"/>
        <v>293.47499999999997</v>
      </c>
      <c r="I6" s="29">
        <v>6.5</v>
      </c>
      <c r="J6" s="18">
        <f t="shared" si="2"/>
        <v>293.47499999999997</v>
      </c>
    </row>
    <row r="7" spans="1:11" x14ac:dyDescent="0.2">
      <c r="A7" s="1">
        <v>613030</v>
      </c>
      <c r="B7" s="14" t="s">
        <v>31</v>
      </c>
      <c r="C7" s="16" t="s">
        <v>14</v>
      </c>
      <c r="D7" s="17">
        <f>5460*0.16</f>
        <v>873.6</v>
      </c>
      <c r="E7" s="17">
        <v>10</v>
      </c>
      <c r="F7" s="18">
        <f t="shared" si="0"/>
        <v>8736</v>
      </c>
      <c r="G7" s="18">
        <v>6.5</v>
      </c>
      <c r="H7" s="18">
        <f t="shared" si="1"/>
        <v>5678.4000000000005</v>
      </c>
      <c r="I7" s="29">
        <v>6.5</v>
      </c>
      <c r="J7" s="18">
        <f t="shared" si="2"/>
        <v>5678.4000000000005</v>
      </c>
    </row>
    <row r="8" spans="1:11" x14ac:dyDescent="0.2">
      <c r="A8" s="1">
        <v>613040</v>
      </c>
      <c r="B8" s="14" t="s">
        <v>32</v>
      </c>
      <c r="C8" s="16" t="s">
        <v>14</v>
      </c>
      <c r="D8" s="17">
        <f>70*0.21</f>
        <v>14.7</v>
      </c>
      <c r="E8" s="17">
        <v>10</v>
      </c>
      <c r="F8" s="18">
        <f t="shared" si="0"/>
        <v>147</v>
      </c>
      <c r="G8" s="18">
        <v>6.5</v>
      </c>
      <c r="H8" s="18">
        <f t="shared" si="1"/>
        <v>95.55</v>
      </c>
      <c r="I8" s="29">
        <v>6.5</v>
      </c>
      <c r="J8" s="18">
        <f t="shared" si="2"/>
        <v>95.55</v>
      </c>
    </row>
    <row r="9" spans="1:11" x14ac:dyDescent="0.2">
      <c r="A9" s="1"/>
      <c r="B9" s="13"/>
      <c r="C9" s="16"/>
      <c r="D9" s="17"/>
      <c r="E9" s="17"/>
      <c r="F9" s="18"/>
      <c r="G9" s="18"/>
      <c r="H9" s="18"/>
      <c r="I9" s="29"/>
      <c r="J9" s="18"/>
    </row>
    <row r="10" spans="1:11" ht="15" thickBot="1" x14ac:dyDescent="0.25">
      <c r="A10" s="19"/>
      <c r="B10" s="19"/>
      <c r="C10" s="16"/>
      <c r="D10" s="17"/>
      <c r="E10" s="17"/>
      <c r="F10" s="18"/>
      <c r="G10" s="18"/>
      <c r="H10" s="18"/>
      <c r="I10" s="29"/>
      <c r="J10" s="18"/>
    </row>
    <row r="11" spans="1:11" ht="15" thickBot="1" x14ac:dyDescent="0.25">
      <c r="A11" s="4"/>
      <c r="B11" s="7"/>
      <c r="C11" s="5"/>
      <c r="D11" s="8"/>
      <c r="E11" s="6"/>
      <c r="F11" s="9">
        <f>SUM(F4:F10)</f>
        <v>28662.5</v>
      </c>
      <c r="G11" s="6"/>
      <c r="H11" s="9">
        <f>SUM(H4:H10)</f>
        <v>18630.625</v>
      </c>
      <c r="I11" s="8"/>
      <c r="J11" s="10">
        <f>SUM(J4:J10)</f>
        <v>18630.625</v>
      </c>
      <c r="K11" s="20"/>
    </row>
    <row r="12" spans="1:11" ht="15" x14ac:dyDescent="0.25">
      <c r="F12" s="22" t="s">
        <v>6</v>
      </c>
      <c r="G12" s="23"/>
      <c r="H12" s="22" t="s">
        <v>8</v>
      </c>
      <c r="I12" s="23"/>
      <c r="J12" s="22" t="s">
        <v>7</v>
      </c>
      <c r="K12" s="20"/>
    </row>
    <row r="13" spans="1:11" ht="18.75" thickBot="1" x14ac:dyDescent="0.25">
      <c r="B13" s="24" t="s">
        <v>9</v>
      </c>
      <c r="K13" s="20"/>
    </row>
    <row r="14" spans="1:11" x14ac:dyDescent="0.2">
      <c r="B14" s="25" t="s">
        <v>19</v>
      </c>
      <c r="D14" s="25"/>
      <c r="F14" s="30">
        <v>1400000</v>
      </c>
      <c r="G14" s="31"/>
      <c r="H14" s="36" t="s">
        <v>18</v>
      </c>
      <c r="I14" s="36"/>
      <c r="J14" s="37"/>
      <c r="K14" s="20"/>
    </row>
    <row r="15" spans="1:11" x14ac:dyDescent="0.2">
      <c r="B15" s="25" t="s">
        <v>10</v>
      </c>
      <c r="D15" s="25"/>
      <c r="F15" s="32"/>
      <c r="G15" s="33"/>
      <c r="H15" s="38"/>
      <c r="I15" s="38"/>
      <c r="J15" s="39"/>
      <c r="K15" s="20"/>
    </row>
    <row r="16" spans="1:11" ht="15" thickBot="1" x14ac:dyDescent="0.25">
      <c r="B16" s="25" t="s">
        <v>11</v>
      </c>
      <c r="D16" s="25"/>
      <c r="F16" s="34"/>
      <c r="G16" s="35"/>
      <c r="H16" s="40"/>
      <c r="I16" s="40"/>
      <c r="J16" s="41"/>
    </row>
    <row r="17" spans="2:10" ht="15" thickBot="1" x14ac:dyDescent="0.25">
      <c r="B17" s="25" t="s">
        <v>12</v>
      </c>
      <c r="D17" s="25"/>
    </row>
    <row r="18" spans="2:10" ht="14.25" customHeight="1" x14ac:dyDescent="0.2">
      <c r="F18" s="30">
        <f>F14-(F14*(J11-H11)/(F11-H11))</f>
        <v>1400000</v>
      </c>
      <c r="G18" s="31"/>
      <c r="H18" s="36" t="s">
        <v>13</v>
      </c>
      <c r="I18" s="36"/>
      <c r="J18" s="37"/>
    </row>
    <row r="19" spans="2:10" ht="14.25" customHeight="1" x14ac:dyDescent="0.2">
      <c r="F19" s="32"/>
      <c r="G19" s="33"/>
      <c r="H19" s="38"/>
      <c r="I19" s="38"/>
      <c r="J19" s="39"/>
    </row>
    <row r="20" spans="2:10" ht="15" customHeight="1" thickBot="1" x14ac:dyDescent="0.25">
      <c r="B20" s="26"/>
      <c r="C20" s="15" t="s">
        <v>20</v>
      </c>
      <c r="F20" s="34"/>
      <c r="G20" s="35"/>
      <c r="H20" s="40"/>
      <c r="I20" s="40"/>
      <c r="J20" s="41"/>
    </row>
    <row r="21" spans="2:10" x14ac:dyDescent="0.2">
      <c r="F21" s="21" t="s">
        <v>26</v>
      </c>
    </row>
    <row r="22" spans="2:10" x14ac:dyDescent="0.2">
      <c r="F22" s="27"/>
      <c r="G22" s="27"/>
      <c r="H22" s="28"/>
      <c r="I22" s="28"/>
      <c r="J22" s="27"/>
    </row>
  </sheetData>
  <mergeCells count="4">
    <mergeCell ref="F14:G16"/>
    <mergeCell ref="H14:J16"/>
    <mergeCell ref="F18:G20"/>
    <mergeCell ref="H18:J20"/>
  </mergeCells>
  <phoneticPr fontId="12" type="noConversion"/>
  <pageMargins left="0.7" right="0.7" top="0.75" bottom="0.75" header="0.3" footer="0.3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5519ee-2d87-4168-90fe-f32e1c49036a" xsi:nil="true"/>
    <lcf76f155ced4ddcb4097134ff3c332f xmlns="9277b0e4-d18c-48f3-8dae-4d6e219b729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512546235C6A48843AA76A693E8E77" ma:contentTypeVersion="11" ma:contentTypeDescription="Een nieuw document maken." ma:contentTypeScope="" ma:versionID="5448b2ed5105007bb2b60a890bf9ff52">
  <xsd:schema xmlns:xsd="http://www.w3.org/2001/XMLSchema" xmlns:xs="http://www.w3.org/2001/XMLSchema" xmlns:p="http://schemas.microsoft.com/office/2006/metadata/properties" xmlns:ns2="9277b0e4-d18c-48f3-8dae-4d6e219b729a" xmlns:ns3="025519ee-2d87-4168-90fe-f32e1c49036a" targetNamespace="http://schemas.microsoft.com/office/2006/metadata/properties" ma:root="true" ma:fieldsID="1ce4fefb78e348cca67aca4750810a83" ns2:_="" ns3:_="">
    <xsd:import namespace="9277b0e4-d18c-48f3-8dae-4d6e219b729a"/>
    <xsd:import namespace="025519ee-2d87-4168-90fe-f32e1c490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77b0e4-d18c-48f3-8dae-4d6e219b72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a263173a-6923-477f-9bda-4a5967665e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519ee-2d87-4168-90fe-f32e1c49036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0865e85-5bce-4b00-be1c-47e4181e2826}" ma:internalName="TaxCatchAll" ma:showField="CatchAllData" ma:web="025519ee-2d87-4168-90fe-f32e1c4903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ED2E8-CB9B-4BEC-BA98-FAB0A6A37421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025519ee-2d87-4168-90fe-f32e1c49036a"/>
    <ds:schemaRef ds:uri="9277b0e4-d18c-48f3-8dae-4d6e219b729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611DE62-62CE-4977-ABF5-3E60DC7123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939B1E-81BE-4F3C-9CEF-F5D0BFF01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77b0e4-d18c-48f3-8dae-4d6e219b729a"/>
    <ds:schemaRef ds:uri="025519ee-2d87-4168-90fe-f32e1c4903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MKI bijlage</vt:lpstr>
      <vt:lpstr>'MKI bijlage'!Afdrukbereik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Wolbrink</dc:creator>
  <cp:lastModifiedBy>Blauw, C (Cas)</cp:lastModifiedBy>
  <cp:lastPrinted>2022-06-30T14:41:16Z</cp:lastPrinted>
  <dcterms:created xsi:type="dcterms:W3CDTF">2021-12-27T11:40:38Z</dcterms:created>
  <dcterms:modified xsi:type="dcterms:W3CDTF">2026-03-04T07:24:49Z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0x010100E548CD5C680DFC4DA30B1628BDDC528D</vt:lpwstr>
  </property>
  <property fmtid="{D5CDD505-2E9C-101B-9397-08002B2CF9AE}" pid="3" name="MediaServiceImageTags">
    <vt:lpwstr/>
  </property>
  <property fmtid="{D5CDD505-2E9C-101B-9397-08002B2CF9AE}" pid="4" name="eDOCS AutoSave">
    <vt:lpwstr>20250708150602532</vt:lpwstr>
  </property>
</Properties>
</file>