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L:\Planning en Control\Coordinatie Aanbestedingen\Inkoopjaarplannen\Inkoopjaarplan 2026\Arbodienstverlening (EA)\3. Aanbestedingsdocument\Ter publicatie\"/>
    </mc:Choice>
  </mc:AlternateContent>
  <xr:revisionPtr revIDLastSave="0" documentId="13_ncr:1_{43A66FC5-8FC2-4781-945B-2146243275F3}" xr6:coauthVersionLast="47" xr6:coauthVersionMax="47" xr10:uidLastSave="{00000000-0000-0000-0000-000000000000}"/>
  <bookViews>
    <workbookView xWindow="28680" yWindow="960" windowWidth="29040" windowHeight="15840" xr2:uid="{00000000-000D-0000-FFFF-FFFF00000000}"/>
  </bookViews>
  <sheets>
    <sheet name="Beoordelingsmodel GoW" sheetId="7" r:id="rId1"/>
    <sheet name="Waardering van de cijfers" sheetId="8" r:id="rId2"/>
    <sheet name="Niet verwijderen" sheetId="2" state="hidden" r:id="rId3"/>
    <sheet name="Blad3" sheetId="3" state="hidden" r:id="rId4"/>
  </sheets>
  <externalReferences>
    <externalReference r:id="rId5"/>
  </externalReferences>
  <definedNames>
    <definedName name="interviewscore" localSheetId="0">'Beoordelingsmodel GoW'!#REF!</definedName>
    <definedName name="kansscore" localSheetId="0">'Beoordelingsmodel GoW'!#REF!</definedName>
    <definedName name="prestatiescore" localSheetId="0">'Beoordelingsmodel GoW'!$T$12:$U$16</definedName>
    <definedName name="risicoscore" localSheetId="0">'Beoordelingsmodel GoW'!#REF!</definedName>
    <definedName name="score" localSheetId="0">'[1]Beoordelingssheet PGGM'!$A$55:$A$59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7" l="1"/>
  <c r="U40" i="7"/>
  <c r="U39" i="7"/>
  <c r="V39" i="7" s="1"/>
  <c r="U38" i="7"/>
  <c r="U37" i="7"/>
  <c r="V37" i="7" s="1"/>
  <c r="U36" i="7"/>
  <c r="V40" i="7"/>
  <c r="G40" i="7"/>
  <c r="F40" i="7"/>
  <c r="E40" i="7"/>
  <c r="G39" i="7"/>
  <c r="F39" i="7"/>
  <c r="E39" i="7"/>
  <c r="A39" i="7"/>
  <c r="G38" i="7"/>
  <c r="F38" i="7"/>
  <c r="E38" i="7"/>
  <c r="A38" i="7"/>
  <c r="G37" i="7"/>
  <c r="F37" i="7"/>
  <c r="E37" i="7"/>
  <c r="A37" i="7"/>
  <c r="V36" i="7"/>
  <c r="A49" i="7"/>
  <c r="A48" i="7"/>
  <c r="A47" i="7"/>
  <c r="A46" i="7"/>
  <c r="A45" i="7"/>
  <c r="U32" i="7"/>
  <c r="V32" i="7" s="1"/>
  <c r="G32" i="7"/>
  <c r="F32" i="7"/>
  <c r="E32" i="7"/>
  <c r="U31" i="7"/>
  <c r="V31" i="7" s="1"/>
  <c r="G31" i="7"/>
  <c r="F31" i="7"/>
  <c r="E31" i="7"/>
  <c r="A31" i="7"/>
  <c r="U30" i="7"/>
  <c r="G30" i="7"/>
  <c r="F30" i="7"/>
  <c r="E30" i="7"/>
  <c r="A30" i="7"/>
  <c r="U29" i="7"/>
  <c r="V29" i="7" s="1"/>
  <c r="G29" i="7"/>
  <c r="F29" i="7"/>
  <c r="E29" i="7"/>
  <c r="A29" i="7"/>
  <c r="U28" i="7"/>
  <c r="V28" i="7" s="1"/>
  <c r="A25" i="7"/>
  <c r="A33" i="7" s="1"/>
  <c r="A41" i="7" s="1"/>
  <c r="U24" i="7"/>
  <c r="V24" i="7" s="1"/>
  <c r="A24" i="7"/>
  <c r="A32" i="7" s="1"/>
  <c r="A40" i="7" s="1"/>
  <c r="U23" i="7"/>
  <c r="V23" i="7" s="1"/>
  <c r="A23" i="7"/>
  <c r="U22" i="7"/>
  <c r="A22" i="7"/>
  <c r="U21" i="7"/>
  <c r="V21" i="7" s="1"/>
  <c r="A21" i="7"/>
  <c r="U20" i="7"/>
  <c r="V20" i="7" s="1"/>
  <c r="A17" i="7"/>
  <c r="U16" i="7"/>
  <c r="V16" i="7" s="1"/>
  <c r="G16" i="7"/>
  <c r="F16" i="7"/>
  <c r="E16" i="7"/>
  <c r="A16" i="7"/>
  <c r="U15" i="7"/>
  <c r="V15" i="7" s="1"/>
  <c r="G15" i="7"/>
  <c r="F15" i="7"/>
  <c r="E15" i="7"/>
  <c r="A15" i="7"/>
  <c r="U14" i="7"/>
  <c r="G14" i="7"/>
  <c r="F14" i="7"/>
  <c r="E14" i="7"/>
  <c r="U13" i="7"/>
  <c r="V13" i="7" s="1"/>
  <c r="G13" i="7"/>
  <c r="F13" i="7"/>
  <c r="E13" i="7"/>
  <c r="A13" i="7"/>
  <c r="U12" i="7"/>
  <c r="V12" i="7" s="1"/>
  <c r="C17" i="7" l="1"/>
  <c r="C16" i="7"/>
  <c r="C14" i="7"/>
  <c r="C13" i="7"/>
  <c r="C15" i="7"/>
  <c r="C25" i="7"/>
  <c r="C24" i="7"/>
  <c r="C23" i="7"/>
  <c r="C22" i="7"/>
  <c r="C21" i="7"/>
  <c r="V30" i="7"/>
  <c r="C33" i="7"/>
  <c r="C32" i="7"/>
  <c r="C31" i="7"/>
  <c r="C30" i="7"/>
  <c r="C29" i="7"/>
  <c r="V38" i="7"/>
  <c r="C41" i="7"/>
  <c r="C40" i="7"/>
  <c r="C39" i="7"/>
  <c r="C38" i="7"/>
  <c r="C37" i="7"/>
  <c r="V22" i="7"/>
  <c r="V14" i="7"/>
  <c r="C49" i="7" l="1"/>
  <c r="C46" i="7"/>
  <c r="C45" i="7"/>
  <c r="C47" i="7"/>
  <c r="C48" i="7"/>
</calcChain>
</file>

<file path=xl/sharedStrings.xml><?xml version="1.0" encoding="utf-8"?>
<sst xmlns="http://schemas.openxmlformats.org/spreadsheetml/2006/main" count="80" uniqueCount="48">
  <si>
    <t>Fictieve waarde</t>
  </si>
  <si>
    <t>Prijs offerte</t>
  </si>
  <si>
    <t>Vul één cijfer in per leverancier per onderdeel.</t>
  </si>
  <si>
    <t>Convergentie</t>
  </si>
  <si>
    <t>Scoremogelijkheden</t>
  </si>
  <si>
    <t>Modus</t>
  </si>
  <si>
    <t>Mediaan</t>
  </si>
  <si>
    <t>Gemiddelde</t>
  </si>
  <si>
    <t>Leverancier</t>
  </si>
  <si>
    <t>Totaal fictieve waarde</t>
  </si>
  <si>
    <t>Cijfer</t>
  </si>
  <si>
    <t>Eindscore</t>
  </si>
  <si>
    <t>Individuele Scores Beoordelaars</t>
  </si>
  <si>
    <t>Inschrijver</t>
  </si>
  <si>
    <t>Inschrijver A</t>
  </si>
  <si>
    <t>Inschrijver B</t>
  </si>
  <si>
    <t>Inschrijver C</t>
  </si>
  <si>
    <t>Inschrijver D</t>
  </si>
  <si>
    <t>Scores</t>
  </si>
  <si>
    <t>Inschrijver E</t>
  </si>
  <si>
    <t>Kwaliteitswaarde (gewogen criteria)</t>
  </si>
  <si>
    <t>Beoordeling in consensus</t>
  </si>
  <si>
    <t>Pitch en interview</t>
  </si>
  <si>
    <t>Waarderingstabel van de (sub)gunningscriteria</t>
  </si>
  <si>
    <t>Waardering</t>
  </si>
  <si>
    <t>Beschrijving</t>
  </si>
  <si>
    <t>Uitstekend</t>
  </si>
  <si>
    <r>
      <t>De beantwoording is duidelijk en concreet. De aanpak sluit naar het oordeel van het beoordelingsteam volledig aan bij de doelstelling van de gemeente en/of de doelstelling van het criterium. De inschrijving roept geen vragen op en overtreft de verwachtingen van de Opdrachtgever. De meerwaarde</t>
    </r>
    <r>
      <rPr>
        <sz val="9"/>
        <color rgb="FFFF0000"/>
        <rFont val="Corbel"/>
        <family val="2"/>
      </rPr>
      <t>*</t>
    </r>
    <r>
      <rPr>
        <sz val="9"/>
        <color theme="1"/>
        <rFont val="Corbel"/>
        <family val="2"/>
      </rPr>
      <t xml:space="preserve"> is concreet omschreven waarbij gebruik is gemaakt van feitelijke en/of verifieerbare informatie.</t>
    </r>
  </si>
  <si>
    <t>Goed</t>
  </si>
  <si>
    <r>
      <t>De beantwoording is duidelijk en concreet. De aanpak sluit naar het oordeel van het beoordelingsteam goed aan bij de doelstelling van de gemeente en /of de doelstelling van het criterium. De inschrijving roept nauwelijks vragen op en voegt aanzienlijke meerwaarde</t>
    </r>
    <r>
      <rPr>
        <sz val="9"/>
        <color rgb="FFFF0000"/>
        <rFont val="Corbel"/>
        <family val="2"/>
      </rPr>
      <t xml:space="preserve">* </t>
    </r>
    <r>
      <rPr>
        <sz val="9"/>
        <color theme="1"/>
        <rFont val="Corbel"/>
        <family val="2"/>
      </rPr>
      <t>toe waarbij deels gebruik is gemaakt van feitelijke en/of verifieerbare informatie.</t>
    </r>
  </si>
  <si>
    <t>Voldoende</t>
  </si>
  <si>
    <t>De inschrijving voldoet op de genoemde punten aan de gestelde criteria en is volledig. De beantwoording is in voldoende mate duidelijk en concreet. Inschrijver beperkt zich echter bij de uitleg waardoor (aantoonbaar) onduidelijkheden kunnen blijven bestaan of sluit naar het oordeel van het beoordelingsteam niet helemaal aan bij de doelstelling van de gemeente en/of de doelstelling van het criterium. Daarbij voegt het geen meerwaarde toe.</t>
  </si>
  <si>
    <t>Matig</t>
  </si>
  <si>
    <t>De beantwoording is volledig. Inhoudelijk niet (geheel) relevant en voldoet niet aan het criterium. De toelichting geeft onvolledige informatie. Dit kan bijvoorbeeld het geval zijn wanneer de beantwoording niet of beperkt is voorzien van concrete informatie ter onderbouwing of dat uit de inhoud van de beantwoording niet duidelijk blijkt op welke wijze deze bijdraagt aan het behalen van het resultaat.</t>
  </si>
  <si>
    <t>Onvoldoende</t>
  </si>
  <si>
    <t>De beantwoording is niet volledig en inhoudelijk niet (geheel) relevant en voldoet niet aan het criterium. De toelichting geeft onvolledige informatie. Dit kan bijvoorbeeld het geval zijn wanneer de beantwoording niet of beperkt is voorzien van concrete informatie ter onderbouwing of dat uit de inhoud van de beantwoording niet duidelijk blijkt op welke wijze deze bijdraagt aan het behalen van het resultaat.</t>
  </si>
  <si>
    <r>
      <t xml:space="preserve">* </t>
    </r>
    <r>
      <rPr>
        <i/>
        <sz val="10"/>
        <rFont val="Corbel"/>
        <family val="2"/>
      </rPr>
      <t>Onder meerwaarde wordt verstaan de toevoeging die de Inschrijving biedt bovenop hetgeen in de aanbesteding door de gemeente wordt gevraagd in relatie tot het betreffende criterium.</t>
    </r>
  </si>
  <si>
    <t>De (sleutel)functionaris is zeer goed op de hoogte van de inhoud van de opdracht en de inschrijving en committeert zich daar volledig aan. Hij/zij heeft met zijn/haar antwoorden laten zien zeer coöperatief te zijn en zeer goed in staat te zijn de opdracht binnen zijn/haar functie te allen tijde goed te kunnen managen. Hij/zij heeft zijn antwoorden zeer goed onderbouwd met verifieerbare uitvoeringsinformatie en toont veel ambitie en commitment.</t>
  </si>
  <si>
    <t>De (sleutel)functionaris is goed op de hoogte van de inhoud van de opdracht en de inschrijving en committeert zich daaraan. Hij/zij heeft met zijn/haar antwoorden laten zien meer dan gemiddeld coöperatief te zijn en goed in staat te zijn de opdracht binnen zijn/haar functie te allen tijde goed te kunnen managen. Hij/zij heeft zijn/haar antwoorden goed onderbouwd met verifieerbare uitvoeringsinformatie en toont ambitie en commitment.</t>
  </si>
  <si>
    <t>De (sleutel)functionaris is voldoende op de hoogte van de inhoud van de opdracht en de inschrijving en committeert zich daaraan. Hij/zij heeft met zijn antwoorden laten zien voldoende coöperatief te zijn en voldoende in staat te zijn de opdracht binnen zijn/haar functie te allen tijde goed te kunnen managen. Hij/zij heeft zijn antwoorden minimaal onderbouwd met verifieerbare uitvoeringsinformatie en toont minimaal ambitie en commitment.</t>
  </si>
  <si>
    <t>De (sleutel)functionaris is niet voldoende op de hoogte van de inhoud van de opdracht en/of committeert zich daar niet volledig aan. Hij/zij heeft met zijn/haar antwoorden niet voldoende laten zien coöperatief te zijn en in staat te zijn de opdracht binnen zijn/haar functie te allen tijde goed te kunnen managen. Hi/zij heeft zij/haar antwoorden niet onderbouwd met verifieerbare uitvoeringsinformatie en toont geen of weinig ambitie en commitment.</t>
  </si>
  <si>
    <t>De (sleutel)functionaris is niet op de hoogte van de inhoud van de opdracht en de inschrijving en committeert zich daar niet aan. Hij/zij heeft met zijn/haar antwoorden niet laten zien coöperatief te zijn en in staat te zijn de opdracht binnen zijn/haar functie te allen tijde goed te kunnen managen. Hij/zij heeft zijn/haar antwoorden niet onderbouwd met verifieerbare uitvoeringsinformatie en toont geen ambitie en commitment.</t>
  </si>
  <si>
    <t>(Sub)gunningsriteria 1 t/m 3</t>
  </si>
  <si>
    <t>(Sub)gunningsriterium 4</t>
  </si>
  <si>
    <t>Implementatie- en overdrachtsfase</t>
  </si>
  <si>
    <t>Kwaliteit van de dienstverlening</t>
  </si>
  <si>
    <t>Arbodienstverlening</t>
  </si>
  <si>
    <t>Casuïstiek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</si>
</sst>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quot;€&quot;\ * #,##0_ ;_ &quot;€&quot;\ * \-#,##0_ ;_ &quot;€&quot;\ * &quot;-&quot;??_ ;_ @_ "/>
    <numFmt numFmtId="165" formatCode="0.0"/>
    <numFmt numFmtId="166" formatCode="_ * #,##0_ ;_ * \-#,##0_ ;_ * &quot;-&quot;??_ ;_ @_ "/>
  </numFmts>
  <fonts count="27" x14ac:knownFonts="1">
    <font>
      <sz val="11"/>
      <color theme="1"/>
      <name val="Calibri"/>
      <family val="2"/>
      <scheme val="minor"/>
    </font>
    <font>
      <sz val="11"/>
      <color theme="1"/>
      <name val="Corbel"/>
      <family val="2"/>
    </font>
    <font>
      <sz val="11"/>
      <color theme="1"/>
      <name val="Calibri"/>
      <family val="2"/>
      <scheme val="minor"/>
    </font>
    <font>
      <b/>
      <sz val="11"/>
      <color theme="0"/>
      <name val="Corbel"/>
      <family val="2"/>
    </font>
    <font>
      <sz val="11"/>
      <color rgb="FFFF0000"/>
      <name val="Corbel"/>
      <family val="2"/>
    </font>
    <font>
      <b/>
      <sz val="11"/>
      <color theme="1"/>
      <name val="Corbel"/>
      <family val="2"/>
    </font>
    <font>
      <sz val="11"/>
      <color theme="0"/>
      <name val="Corbel"/>
      <family val="2"/>
    </font>
    <font>
      <i/>
      <sz val="11"/>
      <color rgb="FFFF0000"/>
      <name val="Corbel"/>
      <family val="2"/>
    </font>
    <font>
      <b/>
      <sz val="11"/>
      <name val="Corbel"/>
      <family val="2"/>
    </font>
    <font>
      <sz val="11"/>
      <name val="Corbel"/>
      <family val="2"/>
    </font>
    <font>
      <b/>
      <sz val="12"/>
      <color theme="1"/>
      <name val="Corbel"/>
      <family val="2"/>
    </font>
    <font>
      <sz val="11"/>
      <color rgb="FF006100"/>
      <name val="Corbel"/>
      <family val="2"/>
    </font>
    <font>
      <u/>
      <sz val="11"/>
      <color theme="10"/>
      <name val="Calibri"/>
      <family val="2"/>
      <scheme val="minor"/>
    </font>
    <font>
      <b/>
      <sz val="14"/>
      <color theme="1"/>
      <name val="Corbel"/>
      <family val="2"/>
    </font>
    <font>
      <sz val="14"/>
      <color theme="1"/>
      <name val="Calibri"/>
      <family val="2"/>
      <scheme val="minor"/>
    </font>
    <font>
      <b/>
      <sz val="14"/>
      <color theme="1"/>
      <name val="Calibri"/>
      <family val="2"/>
      <scheme val="minor"/>
    </font>
    <font>
      <b/>
      <sz val="16"/>
      <color rgb="FF360597"/>
      <name val="Calibri"/>
      <family val="2"/>
      <scheme val="minor"/>
    </font>
    <font>
      <b/>
      <sz val="11"/>
      <name val="Calibri"/>
      <family val="2"/>
      <scheme val="minor"/>
    </font>
    <font>
      <b/>
      <sz val="9"/>
      <color rgb="FF008885"/>
      <name val="Corbel"/>
      <family val="2"/>
    </font>
    <font>
      <sz val="9"/>
      <color theme="1"/>
      <name val="Corbel"/>
      <family val="2"/>
    </font>
    <font>
      <sz val="9"/>
      <color rgb="FFFF0000"/>
      <name val="Corbel"/>
      <family val="2"/>
    </font>
    <font>
      <i/>
      <sz val="10"/>
      <color rgb="FFFF0000"/>
      <name val="Corbel"/>
      <family val="2"/>
    </font>
    <font>
      <i/>
      <sz val="10"/>
      <name val="Corbel"/>
      <family val="2"/>
    </font>
    <font>
      <i/>
      <sz val="10"/>
      <color theme="1"/>
      <name val="Corbel"/>
      <family val="2"/>
    </font>
    <font>
      <b/>
      <sz val="9"/>
      <color rgb="FF199E8A"/>
      <name val="Corbel"/>
      <family val="2"/>
    </font>
    <font>
      <b/>
      <sz val="24"/>
      <color rgb="FF00A685"/>
      <name val="Corbel"/>
      <family val="2"/>
    </font>
    <font>
      <sz val="24"/>
      <color theme="1"/>
      <name val="Calibri"/>
      <family val="2"/>
      <scheme val="minor"/>
    </font>
  </fonts>
  <fills count="9">
    <fill>
      <patternFill patternType="none"/>
    </fill>
    <fill>
      <patternFill patternType="gray125"/>
    </fill>
    <fill>
      <patternFill patternType="solid">
        <fgColor theme="3"/>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005A9B"/>
        <bgColor indexed="64"/>
      </patternFill>
    </fill>
    <fill>
      <patternFill patternType="solid">
        <fgColor rgb="FF00365F"/>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365F"/>
      </left>
      <right style="thin">
        <color rgb="FF00365F"/>
      </right>
      <top style="thin">
        <color rgb="FF00365F"/>
      </top>
      <bottom style="thin">
        <color rgb="FF00365F"/>
      </bottom>
      <diagonal/>
    </border>
    <border>
      <left style="thin">
        <color indexed="64"/>
      </left>
      <right style="thin">
        <color indexed="64"/>
      </right>
      <top style="thin">
        <color indexed="64"/>
      </top>
      <bottom/>
      <diagonal/>
    </border>
    <border>
      <left style="thin">
        <color rgb="FF00365F"/>
      </left>
      <right/>
      <top/>
      <bottom/>
      <diagonal/>
    </border>
    <border>
      <left/>
      <right style="thin">
        <color rgb="FF00365F"/>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4">
    <xf numFmtId="0" fontId="0" fillId="0" borderId="0"/>
    <xf numFmtId="43" fontId="2" fillId="0" borderId="0" applyFont="0" applyFill="0" applyBorder="0" applyAlignment="0" applyProtection="0"/>
    <xf numFmtId="0" fontId="11" fillId="5" borderId="0" applyNumberFormat="0" applyBorder="0" applyAlignment="0" applyProtection="0"/>
    <xf numFmtId="0" fontId="12" fillId="0" borderId="0" applyNumberFormat="0" applyFill="0" applyBorder="0" applyAlignment="0" applyProtection="0"/>
  </cellStyleXfs>
  <cellXfs count="76">
    <xf numFmtId="0" fontId="0" fillId="0" borderId="0" xfId="0"/>
    <xf numFmtId="0" fontId="4" fillId="0" borderId="0" xfId="0" applyFont="1" applyAlignment="1">
      <alignment horizontal="left" vertical="center"/>
    </xf>
    <xf numFmtId="0" fontId="7" fillId="0" borderId="0" xfId="0" applyFont="1" applyAlignment="1">
      <alignment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6" fontId="9" fillId="4" borderId="0" xfId="1" applyNumberFormat="1" applyFont="1" applyFill="1" applyBorder="1" applyAlignment="1">
      <alignment horizontal="center" vertical="center"/>
    </xf>
    <xf numFmtId="0" fontId="6" fillId="2" borderId="4" xfId="0" applyFont="1" applyFill="1" applyBorder="1" applyAlignment="1">
      <alignment vertical="center"/>
    </xf>
    <xf numFmtId="166" fontId="9" fillId="4" borderId="4" xfId="1" applyNumberFormat="1" applyFont="1" applyFill="1" applyBorder="1" applyAlignment="1">
      <alignment vertical="center"/>
    </xf>
    <xf numFmtId="166" fontId="9" fillId="4" borderId="2" xfId="1" applyNumberFormat="1" applyFont="1" applyFill="1" applyBorder="1" applyAlignment="1">
      <alignment horizontal="left" vertical="center"/>
    </xf>
    <xf numFmtId="166" fontId="9" fillId="4" borderId="4" xfId="1" applyNumberFormat="1" applyFont="1" applyFill="1" applyBorder="1" applyAlignment="1">
      <alignment horizontal="left"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11" fillId="5" borderId="0" xfId="2"/>
    <xf numFmtId="0" fontId="12" fillId="0" borderId="0" xfId="3" applyAlignment="1">
      <alignment horizontal="left" vertical="center"/>
    </xf>
    <xf numFmtId="0" fontId="5" fillId="8" borderId="1" xfId="0" applyFont="1" applyFill="1" applyBorder="1" applyAlignment="1">
      <alignment vertical="center"/>
    </xf>
    <xf numFmtId="0" fontId="5" fillId="8" borderId="3" xfId="0" applyFont="1" applyFill="1" applyBorder="1" applyAlignment="1">
      <alignment horizontal="center" vertical="center"/>
    </xf>
    <xf numFmtId="9" fontId="5" fillId="8" borderId="2" xfId="0" applyNumberFormat="1" applyFont="1" applyFill="1" applyBorder="1" applyAlignment="1">
      <alignment horizontal="center" vertical="center"/>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166" fontId="9" fillId="4" borderId="0" xfId="1" applyNumberFormat="1" applyFont="1" applyFill="1" applyBorder="1" applyAlignment="1">
      <alignment vertical="center"/>
    </xf>
    <xf numFmtId="0" fontId="3" fillId="7" borderId="2" xfId="0" applyFont="1" applyFill="1" applyBorder="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44" fontId="1" fillId="0" borderId="4" xfId="0" applyNumberFormat="1" applyFont="1" applyBorder="1" applyAlignment="1" applyProtection="1">
      <alignment vertical="center"/>
      <protection locked="0"/>
    </xf>
    <xf numFmtId="164" fontId="1" fillId="0" borderId="5" xfId="0" applyNumberFormat="1" applyFont="1" applyBorder="1" applyAlignment="1">
      <alignment horizontal="left" vertical="center"/>
    </xf>
    <xf numFmtId="9" fontId="1" fillId="0" borderId="4" xfId="0" applyNumberFormat="1" applyFont="1" applyBorder="1" applyAlignment="1">
      <alignment horizontal="center" vertical="center"/>
    </xf>
    <xf numFmtId="0" fontId="1" fillId="0" borderId="1" xfId="0" applyFont="1" applyBorder="1" applyAlignment="1">
      <alignment vertical="center"/>
    </xf>
    <xf numFmtId="0" fontId="1" fillId="6" borderId="4" xfId="0" applyFont="1" applyFill="1" applyBorder="1" applyAlignment="1" applyProtection="1">
      <alignment horizontal="center" vertical="center"/>
      <protection locked="0"/>
    </xf>
    <xf numFmtId="44" fontId="1" fillId="0" borderId="4" xfId="0" applyNumberFormat="1" applyFont="1" applyBorder="1" applyAlignment="1">
      <alignment horizontal="center" vertical="center"/>
    </xf>
    <xf numFmtId="165" fontId="1" fillId="0" borderId="3" xfId="0" applyNumberFormat="1" applyFont="1" applyBorder="1" applyAlignment="1">
      <alignment horizontal="center" vertical="center"/>
    </xf>
    <xf numFmtId="165" fontId="1" fillId="0" borderId="0" xfId="0" applyNumberFormat="1" applyFont="1" applyAlignment="1">
      <alignment horizontal="center" vertical="center"/>
    </xf>
    <xf numFmtId="0" fontId="1" fillId="0" borderId="1" xfId="0" applyFont="1" applyBorder="1" applyAlignment="1" applyProtection="1">
      <alignment horizontal="center" vertical="center"/>
      <protection locked="0"/>
    </xf>
    <xf numFmtId="0" fontId="1" fillId="0" borderId="3" xfId="0" applyFont="1" applyBorder="1" applyAlignment="1">
      <alignment horizontal="center" vertical="center"/>
    </xf>
    <xf numFmtId="0" fontId="1" fillId="0" borderId="2" xfId="0" applyFont="1" applyBorder="1" applyAlignment="1">
      <alignment horizontal="center" vertical="center"/>
    </xf>
    <xf numFmtId="164" fontId="1" fillId="0" borderId="4" xfId="0" applyNumberFormat="1" applyFont="1" applyBorder="1" applyAlignment="1">
      <alignment horizontal="left" vertical="center"/>
    </xf>
    <xf numFmtId="0" fontId="1" fillId="0" borderId="6" xfId="0" applyFont="1" applyBorder="1" applyAlignment="1">
      <alignment vertical="center"/>
    </xf>
    <xf numFmtId="0" fontId="1" fillId="6" borderId="8" xfId="0" applyFont="1" applyFill="1" applyBorder="1" applyAlignment="1" applyProtection="1">
      <alignment horizontal="center" vertical="center"/>
      <protection locked="0"/>
    </xf>
    <xf numFmtId="44" fontId="1" fillId="0" borderId="8" xfId="0" applyNumberFormat="1" applyFont="1" applyBorder="1" applyAlignment="1">
      <alignment horizontal="center" vertical="center"/>
    </xf>
    <xf numFmtId="0" fontId="1" fillId="0" borderId="7" xfId="0" applyFont="1" applyBorder="1" applyAlignment="1">
      <alignment vertical="center"/>
    </xf>
    <xf numFmtId="0" fontId="0" fillId="0" borderId="0" xfId="0" applyAlignment="1">
      <alignment horizontal="left" vertical="center"/>
    </xf>
    <xf numFmtId="0" fontId="9" fillId="4" borderId="0" xfId="0" applyFont="1" applyFill="1" applyAlignment="1">
      <alignment horizontal="left" vertical="center"/>
    </xf>
    <xf numFmtId="0" fontId="16" fillId="0" borderId="0" xfId="0" applyFont="1" applyAlignment="1">
      <alignment horizontal="left" vertical="center"/>
    </xf>
    <xf numFmtId="0" fontId="0" fillId="0" borderId="0" xfId="0" applyAlignment="1">
      <alignment horizontal="left" vertical="top"/>
    </xf>
    <xf numFmtId="0" fontId="17" fillId="0" borderId="0" xfId="0" applyFont="1" applyAlignment="1">
      <alignment horizontal="left" vertical="top"/>
    </xf>
    <xf numFmtId="0" fontId="18" fillId="0" borderId="11" xfId="0" applyFont="1" applyBorder="1" applyAlignment="1">
      <alignment horizontal="left" vertical="top" wrapText="1"/>
    </xf>
    <xf numFmtId="0" fontId="19" fillId="0" borderId="11" xfId="0" applyFont="1" applyBorder="1" applyAlignment="1">
      <alignment horizontal="left" vertical="top" wrapText="1"/>
    </xf>
    <xf numFmtId="0" fontId="19" fillId="0" borderId="11" xfId="0" applyFont="1" applyBorder="1" applyAlignment="1">
      <alignment horizontal="center" vertical="top" wrapText="1"/>
    </xf>
    <xf numFmtId="0" fontId="21" fillId="0" borderId="0" xfId="0" applyFont="1" applyAlignment="1">
      <alignment horizontal="left" vertical="top"/>
    </xf>
    <xf numFmtId="0" fontId="23" fillId="0" borderId="0" xfId="0" applyFont="1" applyAlignment="1">
      <alignment horizontal="left" vertical="top"/>
    </xf>
    <xf numFmtId="0" fontId="24" fillId="0" borderId="11" xfId="0" applyFont="1" applyBorder="1" applyAlignment="1">
      <alignment horizontal="left" vertical="top"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3" fillId="7" borderId="1" xfId="0" applyFont="1" applyFill="1" applyBorder="1" applyAlignment="1">
      <alignment horizontal="left" vertical="center"/>
    </xf>
    <xf numFmtId="0" fontId="3" fillId="7" borderId="3" xfId="0" applyFont="1" applyFill="1" applyBorder="1" applyAlignment="1">
      <alignment horizontal="left" vertical="center"/>
    </xf>
    <xf numFmtId="0" fontId="13" fillId="0" borderId="9" xfId="0" applyFont="1" applyBorder="1" applyAlignment="1">
      <alignment horizontal="center" vertical="center"/>
    </xf>
    <xf numFmtId="0" fontId="14" fillId="0" borderId="9" xfId="0" applyFont="1" applyBorder="1" applyAlignment="1">
      <alignment horizontal="center" vertical="center"/>
    </xf>
    <xf numFmtId="49" fontId="25" fillId="0" borderId="0" xfId="0" applyNumberFormat="1" applyFont="1" applyBorder="1" applyAlignment="1">
      <alignment horizontal="center" vertical="center"/>
    </xf>
    <xf numFmtId="49" fontId="26" fillId="0" borderId="0" xfId="0" applyNumberFormat="1" applyFont="1" applyBorder="1" applyAlignment="1">
      <alignment horizontal="center" vertical="center"/>
    </xf>
    <xf numFmtId="44" fontId="10" fillId="0" borderId="1" xfId="0" applyNumberFormat="1" applyFont="1" applyBorder="1" applyAlignment="1">
      <alignment horizontal="center" vertical="center"/>
    </xf>
    <xf numFmtId="44" fontId="10" fillId="0" borderId="3" xfId="0" applyNumberFormat="1" applyFont="1" applyBorder="1" applyAlignment="1">
      <alignment horizontal="center" vertical="center"/>
    </xf>
    <xf numFmtId="0" fontId="3" fillId="2" borderId="4" xfId="0" applyFont="1" applyFill="1" applyBorder="1" applyAlignment="1">
      <alignment horizontal="center" vertical="center"/>
    </xf>
    <xf numFmtId="0" fontId="3" fillId="7" borderId="4" xfId="0" applyFont="1" applyFill="1" applyBorder="1" applyAlignment="1">
      <alignment horizontal="left" vertical="center"/>
    </xf>
    <xf numFmtId="0" fontId="3" fillId="7" borderId="2" xfId="0" applyFont="1" applyFill="1" applyBorder="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4" xfId="0" applyFont="1" applyFill="1" applyBorder="1" applyAlignment="1">
      <alignment horizontal="left" vertical="center"/>
    </xf>
    <xf numFmtId="0" fontId="9" fillId="4" borderId="1" xfId="0" applyFont="1" applyFill="1" applyBorder="1" applyAlignment="1">
      <alignment horizontal="left" vertical="center"/>
    </xf>
    <xf numFmtId="0" fontId="9" fillId="4" borderId="2" xfId="0" applyFont="1" applyFill="1" applyBorder="1" applyAlignment="1">
      <alignment horizontal="left" vertical="center"/>
    </xf>
    <xf numFmtId="0" fontId="13" fillId="0" borderId="10" xfId="0" applyFont="1" applyBorder="1" applyAlignment="1">
      <alignment horizontal="left" vertical="center"/>
    </xf>
    <xf numFmtId="0" fontId="15" fillId="0" borderId="9" xfId="0" applyFont="1" applyBorder="1" applyAlignment="1">
      <alignment horizontal="left" vertical="center"/>
    </xf>
  </cellXfs>
  <cellStyles count="4">
    <cellStyle name="Goed" xfId="2" builtinId="26"/>
    <cellStyle name="Hyperlink" xfId="3" builtinId="8"/>
    <cellStyle name="Komma" xfId="1" builtinId="3"/>
    <cellStyle name="Standaard" xfId="0" builtinId="0"/>
  </cellStyles>
  <dxfs count="72">
    <dxf>
      <fill>
        <patternFill>
          <bgColor theme="6"/>
        </patternFill>
      </fill>
    </dxf>
    <dxf>
      <fill>
        <patternFill>
          <bgColor theme="9"/>
        </patternFill>
      </fill>
    </dxf>
    <dxf>
      <fill>
        <patternFill>
          <bgColor theme="5" tint="0.39994506668294322"/>
        </patternFill>
      </fill>
    </dxf>
    <dxf>
      <fill>
        <patternFill>
          <bgColor rgb="FFFF000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0000"/>
        </patternFill>
      </fill>
    </dxf>
    <dxf>
      <fill>
        <patternFill>
          <bgColor theme="6"/>
        </patternFill>
      </fill>
    </dxf>
    <dxf>
      <fill>
        <patternFill>
          <bgColor theme="9"/>
        </patternFill>
      </fill>
    </dxf>
    <dxf>
      <fill>
        <patternFill>
          <bgColor theme="5" tint="0.39994506668294322"/>
        </patternFill>
      </fill>
    </dxf>
    <dxf>
      <fill>
        <patternFill>
          <bgColor rgb="FFC00000"/>
        </patternFill>
      </fill>
    </dxf>
    <dxf>
      <fill>
        <patternFill>
          <bgColor theme="9"/>
        </patternFill>
      </fill>
    </dxf>
    <dxf>
      <fill>
        <patternFill>
          <bgColor theme="6"/>
        </patternFill>
      </fill>
    </dxf>
    <dxf>
      <fill>
        <patternFill>
          <bgColor rgb="FF00B050"/>
        </patternFill>
      </fill>
    </dxf>
    <dxf>
      <fill>
        <patternFill>
          <bgColor rgb="FFFF0000"/>
        </patternFill>
      </fill>
    </dxf>
    <dxf>
      <fill>
        <patternFill>
          <bgColor theme="5" tint="0.39994506668294322"/>
        </patternFill>
      </fill>
    </dxf>
    <dxf>
      <fill>
        <patternFill>
          <bgColor theme="5" tint="0.39994506668294322"/>
        </patternFill>
      </fill>
    </dxf>
    <dxf>
      <fill>
        <patternFill>
          <bgColor theme="9"/>
        </patternFill>
      </fill>
    </dxf>
    <dxf>
      <fill>
        <patternFill>
          <bgColor rgb="FF00B050"/>
        </patternFill>
      </fill>
    </dxf>
    <dxf>
      <fill>
        <patternFill>
          <bgColor rgb="FFC00000"/>
        </patternFill>
      </fill>
    </dxf>
    <dxf>
      <fill>
        <patternFill>
          <bgColor theme="6"/>
        </patternFill>
      </fill>
    </dxf>
    <dxf>
      <fill>
        <patternFill>
          <bgColor rgb="FFFF0000"/>
        </patternFill>
      </fill>
    </dxf>
    <dxf>
      <fill>
        <patternFill>
          <bgColor theme="5" tint="0.39994506668294322"/>
        </patternFill>
      </fill>
    </dxf>
    <dxf>
      <fill>
        <patternFill>
          <bgColor theme="9"/>
        </patternFill>
      </fill>
    </dxf>
    <dxf>
      <fill>
        <patternFill>
          <bgColor theme="6"/>
        </patternFill>
      </fill>
    </dxf>
    <dxf>
      <fill>
        <patternFill>
          <bgColor rgb="FF00B050"/>
        </patternFill>
      </fill>
    </dxf>
    <dxf>
      <fill>
        <patternFill>
          <bgColor rgb="FFC00000"/>
        </patternFill>
      </fill>
    </dxf>
    <dxf>
      <fill>
        <patternFill>
          <bgColor rgb="FFFF0000"/>
        </patternFill>
      </fill>
    </dxf>
    <dxf>
      <fill>
        <patternFill>
          <bgColor theme="6"/>
        </patternFill>
      </fill>
    </dxf>
    <dxf>
      <fill>
        <patternFill>
          <bgColor theme="9"/>
        </patternFill>
      </fill>
    </dxf>
    <dxf>
      <fill>
        <patternFill>
          <bgColor theme="5" tint="0.39994506668294322"/>
        </patternFill>
      </fill>
    </dxf>
    <dxf>
      <fill>
        <patternFill>
          <bgColor rgb="FFFF0000"/>
        </patternFill>
      </fill>
    </dxf>
    <dxf>
      <fill>
        <patternFill>
          <bgColor rgb="FFC00000"/>
        </patternFill>
      </fill>
    </dxf>
    <dxf>
      <fill>
        <patternFill>
          <bgColor rgb="FF00B050"/>
        </patternFill>
      </fill>
    </dxf>
    <dxf>
      <fill>
        <patternFill>
          <bgColor theme="5" tint="0.39994506668294322"/>
        </patternFill>
      </fill>
    </dxf>
    <dxf>
      <fill>
        <patternFill>
          <bgColor theme="9"/>
        </patternFill>
      </fill>
    </dxf>
    <dxf>
      <fill>
        <patternFill>
          <bgColor theme="6"/>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FF0000"/>
        </patternFill>
      </fill>
    </dxf>
    <dxf>
      <fill>
        <patternFill>
          <bgColor theme="5" tint="0.39994506668294322"/>
        </patternFill>
      </fill>
    </dxf>
    <dxf>
      <fill>
        <patternFill>
          <bgColor theme="9"/>
        </patternFill>
      </fill>
    </dxf>
    <dxf>
      <fill>
        <patternFill>
          <bgColor theme="6"/>
        </patternFill>
      </fill>
    </dxf>
    <dxf>
      <fill>
        <patternFill>
          <bgColor theme="9"/>
        </patternFill>
      </fill>
    </dxf>
    <dxf>
      <fill>
        <patternFill>
          <bgColor theme="6"/>
        </patternFill>
      </fill>
    </dxf>
    <dxf>
      <fill>
        <patternFill>
          <bgColor rgb="FF00B050"/>
        </patternFill>
      </fill>
    </dxf>
    <dxf>
      <fill>
        <patternFill>
          <bgColor theme="5" tint="0.39994506668294322"/>
        </patternFill>
      </fill>
    </dxf>
    <dxf>
      <fill>
        <patternFill>
          <bgColor rgb="FFC00000"/>
        </patternFill>
      </fill>
    </dxf>
    <dxf>
      <fill>
        <patternFill>
          <bgColor rgb="FFFF0000"/>
        </patternFill>
      </fill>
    </dxf>
    <dxf>
      <fill>
        <patternFill>
          <bgColor rgb="FF00B050"/>
        </patternFill>
      </fill>
    </dxf>
    <dxf>
      <fill>
        <patternFill>
          <bgColor theme="6"/>
        </patternFill>
      </fill>
    </dxf>
    <dxf>
      <fill>
        <patternFill>
          <bgColor theme="9"/>
        </patternFill>
      </fill>
    </dxf>
    <dxf>
      <fill>
        <patternFill>
          <bgColor theme="5" tint="0.39994506668294322"/>
        </patternFill>
      </fill>
    </dxf>
    <dxf>
      <fill>
        <patternFill>
          <bgColor rgb="FFFF0000"/>
        </patternFill>
      </fill>
    </dxf>
    <dxf>
      <fill>
        <patternFill>
          <bgColor rgb="FFC00000"/>
        </patternFill>
      </fill>
    </dxf>
    <dxf>
      <fill>
        <patternFill>
          <bgColor theme="6"/>
        </patternFill>
      </fill>
    </dxf>
    <dxf>
      <fill>
        <patternFill>
          <bgColor theme="9"/>
        </patternFill>
      </fill>
    </dxf>
    <dxf>
      <fill>
        <patternFill>
          <bgColor theme="5" tint="0.39994506668294322"/>
        </patternFill>
      </fill>
    </dxf>
    <dxf>
      <fill>
        <patternFill>
          <bgColor rgb="FFC00000"/>
        </patternFill>
      </fill>
    </dxf>
    <dxf>
      <fill>
        <patternFill>
          <bgColor rgb="FFFF0000"/>
        </patternFill>
      </fill>
    </dxf>
    <dxf>
      <fill>
        <patternFill>
          <bgColor rgb="FF00B050"/>
        </patternFill>
      </fill>
    </dxf>
    <dxf>
      <fill>
        <patternFill>
          <bgColor theme="6"/>
        </patternFill>
      </fill>
    </dxf>
    <dxf>
      <fill>
        <patternFill>
          <bgColor theme="5" tint="0.39994506668294322"/>
        </patternFill>
      </fill>
    </dxf>
    <dxf>
      <fill>
        <patternFill>
          <bgColor rgb="FFC00000"/>
        </patternFill>
      </fill>
    </dxf>
    <dxf>
      <fill>
        <patternFill>
          <bgColor rgb="FF00B050"/>
        </patternFill>
      </fill>
    </dxf>
    <dxf>
      <fill>
        <patternFill>
          <bgColor rgb="FFFF0000"/>
        </patternFill>
      </fill>
    </dxf>
    <dxf>
      <fill>
        <patternFill>
          <bgColor theme="9"/>
        </patternFill>
      </fill>
    </dxf>
  </dxfs>
  <tableStyles count="0" defaultTableStyle="TableStyleMedium2" defaultPivotStyle="PivotStyleLight16"/>
  <colors>
    <mruColors>
      <color rgb="FF00A685"/>
      <color rgb="FF00365F"/>
      <color rgb="FF005A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18</xdr:col>
      <xdr:colOff>95251</xdr:colOff>
      <xdr:row>0</xdr:row>
      <xdr:rowOff>0</xdr:rowOff>
    </xdr:from>
    <xdr:to>
      <xdr:col>21</xdr:col>
      <xdr:colOff>581618</xdr:colOff>
      <xdr:row>4</xdr:row>
      <xdr:rowOff>183482</xdr:rowOff>
    </xdr:to>
    <xdr:pic>
      <xdr:nvPicPr>
        <xdr:cNvPr id="2" name="Afbeelding 1">
          <a:extLst>
            <a:ext uri="{FF2B5EF4-FFF2-40B4-BE49-F238E27FC236}">
              <a16:creationId xmlns:a16="http://schemas.microsoft.com/office/drawing/2014/main" id="{33872118-BDD3-42BA-BC28-1D83614AB0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72601" y="0"/>
          <a:ext cx="2000842" cy="964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ning%20en%20Control/Coordinatie%20Aanbestedingen/Inkoopjaarplannen/Inkoopjaarplan%202017/Alarmopvolging/Beoordeling/Beoordelingstemplate%20Alarmopvolg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oordelingssheet PGGM"/>
      <sheetName val="Individuele beoordeling"/>
      <sheetName val="Beoordelingscriteria"/>
    </sheetNames>
    <sheetDataSet>
      <sheetData sheetId="0">
        <row r="55">
          <cell r="A55">
            <v>10</v>
          </cell>
        </row>
        <row r="56">
          <cell r="A56">
            <v>8</v>
          </cell>
        </row>
        <row r="57">
          <cell r="A57">
            <v>6</v>
          </cell>
        </row>
        <row r="58">
          <cell r="A58">
            <v>4</v>
          </cell>
        </row>
        <row r="59">
          <cell r="A59">
            <v>2</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96AA2-1D19-4EC4-8A14-D31114B48FB1}">
  <dimension ref="A1:V53"/>
  <sheetViews>
    <sheetView showGridLines="0" tabSelected="1" zoomScaleNormal="100" workbookViewId="0">
      <selection activeCell="AB11" sqref="AB11"/>
    </sheetView>
  </sheetViews>
  <sheetFormatPr defaultColWidth="9.140625" defaultRowHeight="15" x14ac:dyDescent="0.25"/>
  <cols>
    <col min="1" max="1" width="32.7109375" style="24" customWidth="1"/>
    <col min="2" max="2" width="12.5703125" style="25" customWidth="1"/>
    <col min="3" max="3" width="44.85546875" style="25" customWidth="1"/>
    <col min="4" max="4" width="1.42578125" style="25" hidden="1" customWidth="1"/>
    <col min="5" max="5" width="8.7109375" style="25" hidden="1" customWidth="1"/>
    <col min="6" max="6" width="8.85546875" style="25" hidden="1" customWidth="1"/>
    <col min="7" max="7" width="12.140625" style="25" hidden="1" customWidth="1"/>
    <col min="8" max="8" width="1.28515625" style="25" customWidth="1"/>
    <col min="9" max="13" width="10.7109375" style="25" customWidth="1"/>
    <col min="14" max="17" width="10.7109375" style="25" hidden="1" customWidth="1"/>
    <col min="18" max="18" width="2.5703125" style="25" hidden="1" customWidth="1"/>
    <col min="19" max="19" width="2.140625" style="26" customWidth="1"/>
    <col min="20" max="20" width="3.42578125" style="26" customWidth="1"/>
    <col min="21" max="21" width="17.140625" style="26" bestFit="1" customWidth="1"/>
    <col min="22" max="22" width="9.7109375" style="26" customWidth="1"/>
    <col min="23" max="16384" width="9.140625" style="24"/>
  </cols>
  <sheetData>
    <row r="1" spans="1:22" ht="15.75" x14ac:dyDescent="0.25">
      <c r="A1" s="56" t="s">
        <v>0</v>
      </c>
      <c r="B1" s="57"/>
      <c r="C1" s="58"/>
      <c r="D1" s="14"/>
      <c r="E1" s="14"/>
      <c r="F1" s="14"/>
      <c r="G1" s="14"/>
      <c r="H1" s="14"/>
      <c r="I1" s="60" t="s">
        <v>46</v>
      </c>
      <c r="J1" s="61"/>
      <c r="K1" s="61"/>
      <c r="L1" s="61"/>
      <c r="M1" s="61"/>
      <c r="N1" s="14"/>
      <c r="O1" s="14"/>
      <c r="P1" s="14"/>
      <c r="Q1" s="14"/>
      <c r="R1" s="14"/>
      <c r="S1" s="14"/>
      <c r="T1" s="14"/>
      <c r="U1" s="14"/>
      <c r="V1" s="14"/>
    </row>
    <row r="2" spans="1:22" ht="15.75" x14ac:dyDescent="0.25">
      <c r="A2" s="62">
        <v>200000</v>
      </c>
      <c r="B2" s="63"/>
      <c r="C2" s="59"/>
      <c r="D2" s="14"/>
      <c r="E2" s="14"/>
      <c r="F2" s="14"/>
      <c r="G2" s="14"/>
      <c r="H2" s="14"/>
      <c r="I2" s="61"/>
      <c r="J2" s="61"/>
      <c r="K2" s="61"/>
      <c r="L2" s="61"/>
      <c r="M2" s="61"/>
      <c r="N2" s="14"/>
      <c r="O2" s="14"/>
      <c r="P2" s="14"/>
      <c r="Q2" s="14"/>
      <c r="R2" s="14"/>
      <c r="S2" s="14"/>
      <c r="T2" s="14"/>
      <c r="U2" s="14"/>
      <c r="V2" s="14"/>
    </row>
    <row r="4" spans="1:22" x14ac:dyDescent="0.25">
      <c r="A4" s="56" t="s">
        <v>13</v>
      </c>
      <c r="B4" s="57"/>
      <c r="C4" s="23" t="s">
        <v>1</v>
      </c>
      <c r="F4" s="24"/>
      <c r="G4" s="24"/>
    </row>
    <row r="5" spans="1:22" x14ac:dyDescent="0.25">
      <c r="A5" s="54" t="s">
        <v>14</v>
      </c>
      <c r="B5" s="55"/>
      <c r="C5" s="27">
        <v>0</v>
      </c>
      <c r="D5" s="26"/>
      <c r="F5" s="24"/>
      <c r="G5" s="24"/>
    </row>
    <row r="6" spans="1:22" x14ac:dyDescent="0.25">
      <c r="A6" s="54" t="s">
        <v>15</v>
      </c>
      <c r="B6" s="55"/>
      <c r="C6" s="27">
        <v>0</v>
      </c>
      <c r="D6" s="26"/>
      <c r="T6" s="16"/>
      <c r="U6" s="16"/>
    </row>
    <row r="7" spans="1:22" x14ac:dyDescent="0.25">
      <c r="A7" s="54" t="s">
        <v>16</v>
      </c>
      <c r="B7" s="55"/>
      <c r="C7" s="27">
        <v>0</v>
      </c>
      <c r="D7" s="26"/>
      <c r="F7" s="1"/>
    </row>
    <row r="8" spans="1:22" x14ac:dyDescent="0.25">
      <c r="A8" s="54" t="s">
        <v>17</v>
      </c>
      <c r="B8" s="55"/>
      <c r="C8" s="27">
        <v>0</v>
      </c>
    </row>
    <row r="9" spans="1:22" x14ac:dyDescent="0.25">
      <c r="A9" s="54" t="s">
        <v>19</v>
      </c>
      <c r="B9" s="55"/>
      <c r="C9" s="27">
        <v>0</v>
      </c>
    </row>
    <row r="10" spans="1:22" x14ac:dyDescent="0.25">
      <c r="A10" s="2" t="s">
        <v>2</v>
      </c>
    </row>
    <row r="11" spans="1:22" x14ac:dyDescent="0.25">
      <c r="A11" s="56" t="s">
        <v>21</v>
      </c>
      <c r="B11" s="57"/>
      <c r="C11" s="23" t="s">
        <v>20</v>
      </c>
      <c r="E11" s="64" t="s">
        <v>3</v>
      </c>
      <c r="F11" s="64"/>
      <c r="G11" s="64"/>
      <c r="I11" s="65" t="s">
        <v>12</v>
      </c>
      <c r="J11" s="65"/>
      <c r="K11" s="65"/>
      <c r="L11" s="65"/>
      <c r="M11" s="65"/>
      <c r="N11" s="65"/>
      <c r="O11" s="65"/>
      <c r="P11" s="65"/>
      <c r="Q11" s="65"/>
      <c r="R11" s="65"/>
      <c r="T11" s="56" t="s">
        <v>4</v>
      </c>
      <c r="U11" s="57"/>
      <c r="V11" s="66"/>
    </row>
    <row r="12" spans="1:22" x14ac:dyDescent="0.25">
      <c r="A12" s="17" t="s">
        <v>44</v>
      </c>
      <c r="B12" s="18" t="s">
        <v>10</v>
      </c>
      <c r="C12" s="19">
        <v>0.15</v>
      </c>
      <c r="D12" s="13"/>
      <c r="E12" s="4" t="s">
        <v>5</v>
      </c>
      <c r="F12" s="3" t="s">
        <v>6</v>
      </c>
      <c r="G12" s="5" t="s">
        <v>7</v>
      </c>
      <c r="H12" s="13"/>
      <c r="I12" s="20">
        <v>1</v>
      </c>
      <c r="J12" s="18">
        <v>2</v>
      </c>
      <c r="K12" s="18">
        <v>3</v>
      </c>
      <c r="L12" s="18">
        <v>4</v>
      </c>
      <c r="M12" s="21">
        <v>5</v>
      </c>
      <c r="N12" s="3">
        <v>6</v>
      </c>
      <c r="O12" s="3">
        <v>7</v>
      </c>
      <c r="P12" s="3">
        <v>8</v>
      </c>
      <c r="Q12" s="3">
        <v>9</v>
      </c>
      <c r="R12" s="5">
        <v>10</v>
      </c>
      <c r="T12" s="11">
        <v>2</v>
      </c>
      <c r="U12" s="28">
        <f>1*$C$12*$A$2</f>
        <v>30000</v>
      </c>
      <c r="V12" s="29">
        <f>U12/$A$2</f>
        <v>0.15</v>
      </c>
    </row>
    <row r="13" spans="1:22" x14ac:dyDescent="0.25">
      <c r="A13" s="30" t="str">
        <f>$A$5</f>
        <v>Inschrijver A</v>
      </c>
      <c r="B13" s="31">
        <v>6</v>
      </c>
      <c r="C13" s="32">
        <f>VLOOKUP(B13,prestatiescore,2,0)</f>
        <v>0</v>
      </c>
      <c r="E13" s="33">
        <f>IFERROR(MODE(I13:R13),"")</f>
        <v>6</v>
      </c>
      <c r="F13" s="33">
        <f>IFERROR(MEDIAN(I13:R13),"")</f>
        <v>6</v>
      </c>
      <c r="G13" s="33">
        <f>IFERROR(AVERAGE(I13:R13),"")</f>
        <v>6</v>
      </c>
      <c r="H13" s="34"/>
      <c r="I13" s="35">
        <v>6</v>
      </c>
      <c r="J13" s="35">
        <v>6</v>
      </c>
      <c r="K13" s="35">
        <v>6</v>
      </c>
      <c r="L13" s="35">
        <v>6</v>
      </c>
      <c r="M13" s="35">
        <v>6</v>
      </c>
      <c r="N13" s="36">
        <v>6</v>
      </c>
      <c r="O13" s="36">
        <v>6</v>
      </c>
      <c r="P13" s="36">
        <v>6</v>
      </c>
      <c r="Q13" s="36">
        <v>6</v>
      </c>
      <c r="R13" s="37">
        <v>6</v>
      </c>
      <c r="T13" s="12">
        <v>4</v>
      </c>
      <c r="U13" s="38">
        <f>0.5*$C$12*$A$2</f>
        <v>15000</v>
      </c>
      <c r="V13" s="29">
        <f>U13/$A$2</f>
        <v>7.4999999999999997E-2</v>
      </c>
    </row>
    <row r="14" spans="1:22" x14ac:dyDescent="0.25">
      <c r="A14" s="30" t="str">
        <f>$A$6</f>
        <v>Inschrijver B</v>
      </c>
      <c r="B14" s="31">
        <v>6</v>
      </c>
      <c r="C14" s="32">
        <f>VLOOKUP(B14,prestatiescore,2,0)</f>
        <v>0</v>
      </c>
      <c r="E14" s="33">
        <f>IFERROR(MODE(I14:R14),"")</f>
        <v>6</v>
      </c>
      <c r="F14" s="33">
        <f>IFERROR(MEDIAN(I14:R14),"")</f>
        <v>6</v>
      </c>
      <c r="G14" s="33">
        <f>IFERROR(AVERAGE(I14:R14),"")</f>
        <v>6</v>
      </c>
      <c r="H14" s="34"/>
      <c r="I14" s="35">
        <v>6</v>
      </c>
      <c r="J14" s="35">
        <v>6</v>
      </c>
      <c r="K14" s="35">
        <v>6</v>
      </c>
      <c r="L14" s="35">
        <v>6</v>
      </c>
      <c r="M14" s="35">
        <v>6</v>
      </c>
      <c r="N14" s="36">
        <v>6</v>
      </c>
      <c r="O14" s="36">
        <v>6</v>
      </c>
      <c r="P14" s="36">
        <v>6</v>
      </c>
      <c r="Q14" s="36">
        <v>6</v>
      </c>
      <c r="R14" s="37">
        <v>6</v>
      </c>
      <c r="T14" s="12">
        <v>6</v>
      </c>
      <c r="U14" s="38">
        <f>0*$C$12*$A$2</f>
        <v>0</v>
      </c>
      <c r="V14" s="29">
        <f>U14/$A$2</f>
        <v>0</v>
      </c>
    </row>
    <row r="15" spans="1:22" x14ac:dyDescent="0.25">
      <c r="A15" s="30" t="str">
        <f>$A$7</f>
        <v>Inschrijver C</v>
      </c>
      <c r="B15" s="31">
        <v>6</v>
      </c>
      <c r="C15" s="32">
        <f>VLOOKUP(B15,prestatiescore,2,0)</f>
        <v>0</v>
      </c>
      <c r="E15" s="33">
        <f>IFERROR(MODE(I15:R15),"")</f>
        <v>6</v>
      </c>
      <c r="F15" s="33">
        <f>IFERROR(MEDIAN(I15:R15),"")</f>
        <v>6</v>
      </c>
      <c r="G15" s="33">
        <f>IFERROR(AVERAGE(I15:R15),"")</f>
        <v>6</v>
      </c>
      <c r="H15" s="34"/>
      <c r="I15" s="35">
        <v>6</v>
      </c>
      <c r="J15" s="35">
        <v>6</v>
      </c>
      <c r="K15" s="35">
        <v>6</v>
      </c>
      <c r="L15" s="35">
        <v>6</v>
      </c>
      <c r="M15" s="35">
        <v>6</v>
      </c>
      <c r="N15" s="36">
        <v>6</v>
      </c>
      <c r="O15" s="36">
        <v>6</v>
      </c>
      <c r="P15" s="36">
        <v>6</v>
      </c>
      <c r="Q15" s="36">
        <v>6</v>
      </c>
      <c r="R15" s="37">
        <v>6</v>
      </c>
      <c r="T15" s="12">
        <v>8</v>
      </c>
      <c r="U15" s="38">
        <f>-0.5*$C$12*$A$2</f>
        <v>-15000</v>
      </c>
      <c r="V15" s="29">
        <f>U15/$A$2</f>
        <v>-7.4999999999999997E-2</v>
      </c>
    </row>
    <row r="16" spans="1:22" x14ac:dyDescent="0.25">
      <c r="A16" s="39" t="str">
        <f>A8</f>
        <v>Inschrijver D</v>
      </c>
      <c r="B16" s="40">
        <v>6</v>
      </c>
      <c r="C16" s="41">
        <f>VLOOKUP(B16,prestatiescore,2,0)</f>
        <v>0</v>
      </c>
      <c r="E16" s="33">
        <f>IFERROR(MODE(I16:R16),"")</f>
        <v>6</v>
      </c>
      <c r="F16" s="33">
        <f>IFERROR(MEDIAN(I16:R16),"")</f>
        <v>6</v>
      </c>
      <c r="G16" s="33">
        <f>IFERROR(AVERAGE(I16:R16),"")</f>
        <v>6</v>
      </c>
      <c r="H16" s="34"/>
      <c r="I16" s="35">
        <v>6</v>
      </c>
      <c r="J16" s="35">
        <v>6</v>
      </c>
      <c r="K16" s="35">
        <v>6</v>
      </c>
      <c r="L16" s="35">
        <v>6</v>
      </c>
      <c r="M16" s="35">
        <v>6</v>
      </c>
      <c r="N16" s="36">
        <v>6</v>
      </c>
      <c r="O16" s="36">
        <v>6</v>
      </c>
      <c r="P16" s="36">
        <v>6</v>
      </c>
      <c r="Q16" s="36">
        <v>6</v>
      </c>
      <c r="R16" s="37">
        <v>6</v>
      </c>
      <c r="S16" s="24"/>
      <c r="T16" s="12">
        <v>10</v>
      </c>
      <c r="U16" s="38">
        <f>-1*$C$12*$A$2</f>
        <v>-30000</v>
      </c>
      <c r="V16" s="29">
        <f>U16/$A$2</f>
        <v>-0.15</v>
      </c>
    </row>
    <row r="17" spans="1:22" x14ac:dyDescent="0.25">
      <c r="A17" s="42" t="str">
        <f>A9</f>
        <v>Inschrijver E</v>
      </c>
      <c r="B17" s="31">
        <v>6</v>
      </c>
      <c r="C17" s="32">
        <f>VLOOKUP(B17,prestatiescore,2,0)</f>
        <v>0</v>
      </c>
      <c r="E17" s="34"/>
      <c r="F17" s="34"/>
      <c r="G17" s="34"/>
      <c r="H17" s="34"/>
      <c r="I17" s="35">
        <v>6</v>
      </c>
      <c r="J17" s="35">
        <v>6</v>
      </c>
      <c r="K17" s="35">
        <v>6</v>
      </c>
      <c r="L17" s="35">
        <v>6</v>
      </c>
      <c r="M17" s="35">
        <v>6</v>
      </c>
      <c r="T17" s="13"/>
    </row>
    <row r="18" spans="1:22" x14ac:dyDescent="0.25">
      <c r="E18" s="34"/>
      <c r="F18" s="34"/>
      <c r="G18" s="34"/>
      <c r="H18" s="34"/>
      <c r="T18" s="13"/>
    </row>
    <row r="19" spans="1:22" x14ac:dyDescent="0.25">
      <c r="A19" s="56" t="s">
        <v>21</v>
      </c>
      <c r="B19" s="57"/>
      <c r="C19" s="23" t="s">
        <v>20</v>
      </c>
      <c r="E19" s="34"/>
      <c r="F19" s="34"/>
      <c r="G19" s="34"/>
      <c r="H19" s="34"/>
      <c r="I19" s="65" t="s">
        <v>12</v>
      </c>
      <c r="J19" s="65"/>
      <c r="K19" s="65"/>
      <c r="L19" s="65"/>
      <c r="M19" s="65"/>
      <c r="N19" s="65"/>
      <c r="O19" s="65"/>
      <c r="P19" s="65"/>
      <c r="Q19" s="65"/>
      <c r="R19" s="65"/>
      <c r="T19" s="56" t="s">
        <v>4</v>
      </c>
      <c r="U19" s="57"/>
      <c r="V19" s="66"/>
    </row>
    <row r="20" spans="1:22" x14ac:dyDescent="0.25">
      <c r="A20" s="17" t="s">
        <v>45</v>
      </c>
      <c r="B20" s="18" t="s">
        <v>10</v>
      </c>
      <c r="C20" s="19">
        <v>0.45</v>
      </c>
      <c r="E20" s="34"/>
      <c r="F20" s="34"/>
      <c r="G20" s="34"/>
      <c r="H20" s="34"/>
      <c r="I20" s="20">
        <v>1</v>
      </c>
      <c r="J20" s="18">
        <v>2</v>
      </c>
      <c r="K20" s="18">
        <v>3</v>
      </c>
      <c r="L20" s="18">
        <v>4</v>
      </c>
      <c r="M20" s="21">
        <v>5</v>
      </c>
      <c r="N20" s="3">
        <v>6</v>
      </c>
      <c r="O20" s="3">
        <v>7</v>
      </c>
      <c r="P20" s="3">
        <v>8</v>
      </c>
      <c r="Q20" s="3">
        <v>9</v>
      </c>
      <c r="R20" s="5">
        <v>10</v>
      </c>
      <c r="T20" s="11">
        <v>2</v>
      </c>
      <c r="U20" s="28">
        <f>1*$C$20*$A$2</f>
        <v>90000</v>
      </c>
      <c r="V20" s="29">
        <f>U20/$A$2</f>
        <v>0.45</v>
      </c>
    </row>
    <row r="21" spans="1:22" x14ac:dyDescent="0.25">
      <c r="A21" s="30" t="str">
        <f>$A$5</f>
        <v>Inschrijver A</v>
      </c>
      <c r="B21" s="31">
        <v>6</v>
      </c>
      <c r="C21" s="32">
        <f>VLOOKUP(B21,T20:U24,2,0)</f>
        <v>0</v>
      </c>
      <c r="E21" s="34"/>
      <c r="F21" s="34"/>
      <c r="G21" s="34"/>
      <c r="H21" s="34"/>
      <c r="I21" s="35">
        <v>6</v>
      </c>
      <c r="J21" s="35">
        <v>6</v>
      </c>
      <c r="K21" s="35">
        <v>6</v>
      </c>
      <c r="L21" s="35">
        <v>6</v>
      </c>
      <c r="M21" s="35">
        <v>6</v>
      </c>
      <c r="N21" s="36">
        <v>6</v>
      </c>
      <c r="O21" s="36">
        <v>6</v>
      </c>
      <c r="P21" s="36">
        <v>6</v>
      </c>
      <c r="Q21" s="36">
        <v>6</v>
      </c>
      <c r="R21" s="37">
        <v>6</v>
      </c>
      <c r="T21" s="12">
        <v>4</v>
      </c>
      <c r="U21" s="38">
        <f>0.5*$C$20*$A$2</f>
        <v>45000</v>
      </c>
      <c r="V21" s="29">
        <f>U21/$A$2</f>
        <v>0.22500000000000001</v>
      </c>
    </row>
    <row r="22" spans="1:22" x14ac:dyDescent="0.25">
      <c r="A22" s="30" t="str">
        <f>$A$6</f>
        <v>Inschrijver B</v>
      </c>
      <c r="B22" s="31">
        <v>6</v>
      </c>
      <c r="C22" s="32">
        <f>VLOOKUP(B22,T20:U24,2,0)</f>
        <v>0</v>
      </c>
      <c r="E22" s="34"/>
      <c r="F22" s="34"/>
      <c r="G22" s="34"/>
      <c r="H22" s="34"/>
      <c r="I22" s="35">
        <v>6</v>
      </c>
      <c r="J22" s="35">
        <v>6</v>
      </c>
      <c r="K22" s="35">
        <v>6</v>
      </c>
      <c r="L22" s="35">
        <v>6</v>
      </c>
      <c r="M22" s="35">
        <v>6</v>
      </c>
      <c r="N22" s="36">
        <v>6</v>
      </c>
      <c r="O22" s="36">
        <v>6</v>
      </c>
      <c r="P22" s="36">
        <v>6</v>
      </c>
      <c r="Q22" s="36">
        <v>6</v>
      </c>
      <c r="R22" s="37">
        <v>6</v>
      </c>
      <c r="T22" s="12">
        <v>6</v>
      </c>
      <c r="U22" s="38">
        <f>0*$C$20*$A$2</f>
        <v>0</v>
      </c>
      <c r="V22" s="29">
        <f>U22/$A$2</f>
        <v>0</v>
      </c>
    </row>
    <row r="23" spans="1:22" x14ac:dyDescent="0.25">
      <c r="A23" s="30" t="str">
        <f>$A$7</f>
        <v>Inschrijver C</v>
      </c>
      <c r="B23" s="31">
        <v>6</v>
      </c>
      <c r="C23" s="32">
        <f>VLOOKUP(B23,T20:U24,2,0)</f>
        <v>0</v>
      </c>
      <c r="E23" s="34"/>
      <c r="F23" s="34"/>
      <c r="G23" s="34"/>
      <c r="H23" s="34"/>
      <c r="I23" s="35">
        <v>6</v>
      </c>
      <c r="J23" s="35">
        <v>6</v>
      </c>
      <c r="K23" s="35">
        <v>6</v>
      </c>
      <c r="L23" s="35">
        <v>6</v>
      </c>
      <c r="M23" s="35">
        <v>6</v>
      </c>
      <c r="N23" s="36">
        <v>6</v>
      </c>
      <c r="O23" s="36">
        <v>6</v>
      </c>
      <c r="P23" s="36">
        <v>6</v>
      </c>
      <c r="Q23" s="36">
        <v>6</v>
      </c>
      <c r="R23" s="37">
        <v>6</v>
      </c>
      <c r="T23" s="12">
        <v>8</v>
      </c>
      <c r="U23" s="38">
        <f>-0.5*$C$20*$A$2</f>
        <v>-45000</v>
      </c>
      <c r="V23" s="29">
        <f>U23/$A$2</f>
        <v>-0.22500000000000001</v>
      </c>
    </row>
    <row r="24" spans="1:22" x14ac:dyDescent="0.25">
      <c r="A24" s="39" t="str">
        <f>A8</f>
        <v>Inschrijver D</v>
      </c>
      <c r="B24" s="40">
        <v>6</v>
      </c>
      <c r="C24" s="32">
        <f>VLOOKUP(B24,T20:U24,2,0)</f>
        <v>0</v>
      </c>
      <c r="E24" s="34"/>
      <c r="F24" s="34"/>
      <c r="G24" s="34"/>
      <c r="H24" s="34"/>
      <c r="I24" s="35">
        <v>6</v>
      </c>
      <c r="J24" s="35">
        <v>6</v>
      </c>
      <c r="K24" s="35">
        <v>6</v>
      </c>
      <c r="L24" s="35">
        <v>6</v>
      </c>
      <c r="M24" s="35">
        <v>6</v>
      </c>
      <c r="N24" s="36">
        <v>6</v>
      </c>
      <c r="O24" s="36">
        <v>6</v>
      </c>
      <c r="P24" s="36">
        <v>6</v>
      </c>
      <c r="Q24" s="36">
        <v>6</v>
      </c>
      <c r="R24" s="37">
        <v>6</v>
      </c>
      <c r="S24" s="24"/>
      <c r="T24" s="12">
        <v>10</v>
      </c>
      <c r="U24" s="38">
        <f>-1*$C$20*$A$2</f>
        <v>-90000</v>
      </c>
      <c r="V24" s="29">
        <f>U24/$A$2</f>
        <v>-0.45</v>
      </c>
    </row>
    <row r="25" spans="1:22" x14ac:dyDescent="0.25">
      <c r="A25" s="42" t="str">
        <f>A9</f>
        <v>Inschrijver E</v>
      </c>
      <c r="B25" s="31">
        <v>6</v>
      </c>
      <c r="C25" s="32">
        <f>VLOOKUP(B25,T20:U24,2,0)</f>
        <v>0</v>
      </c>
      <c r="E25" s="34"/>
      <c r="F25" s="34"/>
      <c r="G25" s="34"/>
      <c r="H25" s="34"/>
      <c r="I25" s="35">
        <v>6</v>
      </c>
      <c r="J25" s="35">
        <v>6</v>
      </c>
      <c r="K25" s="35">
        <v>6</v>
      </c>
      <c r="L25" s="35">
        <v>6</v>
      </c>
      <c r="M25" s="35">
        <v>6</v>
      </c>
      <c r="T25" s="13"/>
    </row>
    <row r="26" spans="1:22" x14ac:dyDescent="0.25">
      <c r="B26" s="24"/>
      <c r="C26" s="24"/>
      <c r="D26" s="24"/>
      <c r="E26" s="24"/>
      <c r="F26" s="24"/>
      <c r="G26" s="24"/>
      <c r="H26" s="24"/>
      <c r="I26" s="24"/>
      <c r="J26" s="24"/>
      <c r="K26" s="24"/>
      <c r="L26" s="24"/>
      <c r="M26" s="24"/>
      <c r="N26" s="24"/>
      <c r="O26" s="24"/>
      <c r="P26" s="24"/>
      <c r="Q26" s="24"/>
      <c r="R26" s="24"/>
      <c r="S26" s="24"/>
      <c r="T26" s="24"/>
      <c r="U26" s="24"/>
      <c r="V26" s="24"/>
    </row>
    <row r="27" spans="1:22" x14ac:dyDescent="0.25">
      <c r="A27" s="56" t="s">
        <v>21</v>
      </c>
      <c r="B27" s="57"/>
      <c r="C27" s="23" t="s">
        <v>20</v>
      </c>
      <c r="E27" s="64" t="s">
        <v>3</v>
      </c>
      <c r="F27" s="64"/>
      <c r="G27" s="64"/>
      <c r="I27" s="65" t="s">
        <v>12</v>
      </c>
      <c r="J27" s="65"/>
      <c r="K27" s="65"/>
      <c r="L27" s="65"/>
      <c r="M27" s="65"/>
      <c r="N27" s="65"/>
      <c r="O27" s="65"/>
      <c r="P27" s="65"/>
      <c r="Q27" s="65"/>
      <c r="R27" s="65"/>
      <c r="T27" s="56" t="s">
        <v>4</v>
      </c>
      <c r="U27" s="57"/>
      <c r="V27" s="66"/>
    </row>
    <row r="28" spans="1:22" x14ac:dyDescent="0.25">
      <c r="A28" s="17" t="s">
        <v>47</v>
      </c>
      <c r="B28" s="18" t="s">
        <v>10</v>
      </c>
      <c r="C28" s="19">
        <v>0.25</v>
      </c>
      <c r="D28" s="13"/>
      <c r="E28" s="4" t="s">
        <v>5</v>
      </c>
      <c r="F28" s="3" t="s">
        <v>6</v>
      </c>
      <c r="G28" s="5" t="s">
        <v>7</v>
      </c>
      <c r="H28" s="13"/>
      <c r="I28" s="20">
        <v>1</v>
      </c>
      <c r="J28" s="18">
        <v>2</v>
      </c>
      <c r="K28" s="18">
        <v>3</v>
      </c>
      <c r="L28" s="18">
        <v>4</v>
      </c>
      <c r="M28" s="21">
        <v>5</v>
      </c>
      <c r="N28" s="3">
        <v>6</v>
      </c>
      <c r="O28" s="3">
        <v>7</v>
      </c>
      <c r="P28" s="3">
        <v>8</v>
      </c>
      <c r="Q28" s="3">
        <v>9</v>
      </c>
      <c r="R28" s="5">
        <v>10</v>
      </c>
      <c r="T28" s="11">
        <v>2</v>
      </c>
      <c r="U28" s="28">
        <f>1*$C$28*$A$2</f>
        <v>50000</v>
      </c>
      <c r="V28" s="29">
        <f>U28/$A$2</f>
        <v>0.25</v>
      </c>
    </row>
    <row r="29" spans="1:22" x14ac:dyDescent="0.25">
      <c r="A29" s="30" t="str">
        <f>$A$5</f>
        <v>Inschrijver A</v>
      </c>
      <c r="B29" s="31">
        <v>6</v>
      </c>
      <c r="C29" s="32">
        <f>VLOOKUP(B29,T28:U32,2,0)</f>
        <v>0</v>
      </c>
      <c r="E29" s="33">
        <f>IFERROR(MODE(I29:R29),"")</f>
        <v>6</v>
      </c>
      <c r="F29" s="33">
        <f>IFERROR(MEDIAN(I29:R29),"")</f>
        <v>6</v>
      </c>
      <c r="G29" s="33">
        <f>IFERROR(AVERAGE(I29:R29),"")</f>
        <v>6</v>
      </c>
      <c r="H29" s="34"/>
      <c r="I29" s="35">
        <v>6</v>
      </c>
      <c r="J29" s="35">
        <v>6</v>
      </c>
      <c r="K29" s="35">
        <v>6</v>
      </c>
      <c r="L29" s="35">
        <v>6</v>
      </c>
      <c r="M29" s="35">
        <v>6</v>
      </c>
      <c r="N29" s="36">
        <v>6</v>
      </c>
      <c r="O29" s="36">
        <v>6</v>
      </c>
      <c r="P29" s="36">
        <v>6</v>
      </c>
      <c r="Q29" s="36">
        <v>6</v>
      </c>
      <c r="R29" s="37">
        <v>6</v>
      </c>
      <c r="T29" s="12">
        <v>4</v>
      </c>
      <c r="U29" s="38">
        <f>0.5*$C$28*$A$2</f>
        <v>25000</v>
      </c>
      <c r="V29" s="29">
        <f>U29/$A$2</f>
        <v>0.125</v>
      </c>
    </row>
    <row r="30" spans="1:22" x14ac:dyDescent="0.25">
      <c r="A30" s="30" t="str">
        <f>$A$6</f>
        <v>Inschrijver B</v>
      </c>
      <c r="B30" s="31">
        <v>6</v>
      </c>
      <c r="C30" s="32">
        <f>VLOOKUP(B30,T28:U32,2,0)</f>
        <v>0</v>
      </c>
      <c r="E30" s="33">
        <f>IFERROR(MODE(I30:R30),"")</f>
        <v>6</v>
      </c>
      <c r="F30" s="33">
        <f>IFERROR(MEDIAN(I30:R30),"")</f>
        <v>6</v>
      </c>
      <c r="G30" s="33">
        <f>IFERROR(AVERAGE(I30:R30),"")</f>
        <v>6</v>
      </c>
      <c r="H30" s="34"/>
      <c r="I30" s="35">
        <v>6</v>
      </c>
      <c r="J30" s="35">
        <v>6</v>
      </c>
      <c r="K30" s="35">
        <v>6</v>
      </c>
      <c r="L30" s="35">
        <v>6</v>
      </c>
      <c r="M30" s="35">
        <v>6</v>
      </c>
      <c r="N30" s="36">
        <v>6</v>
      </c>
      <c r="O30" s="36">
        <v>6</v>
      </c>
      <c r="P30" s="36">
        <v>6</v>
      </c>
      <c r="Q30" s="36">
        <v>6</v>
      </c>
      <c r="R30" s="37">
        <v>6</v>
      </c>
      <c r="T30" s="12">
        <v>6</v>
      </c>
      <c r="U30" s="38">
        <f>0*$C$28*$A$2</f>
        <v>0</v>
      </c>
      <c r="V30" s="29">
        <f>U30/$A$2</f>
        <v>0</v>
      </c>
    </row>
    <row r="31" spans="1:22" x14ac:dyDescent="0.25">
      <c r="A31" s="30" t="str">
        <f>$A$7</f>
        <v>Inschrijver C</v>
      </c>
      <c r="B31" s="31">
        <v>6</v>
      </c>
      <c r="C31" s="32">
        <f>VLOOKUP(B31,T28:U32,2,0)</f>
        <v>0</v>
      </c>
      <c r="E31" s="33">
        <f>IFERROR(MODE(I31:R31),"")</f>
        <v>6</v>
      </c>
      <c r="F31" s="33">
        <f>IFERROR(MEDIAN(I31:R31),"")</f>
        <v>6</v>
      </c>
      <c r="G31" s="33">
        <f>IFERROR(AVERAGE(I31:R31),"")</f>
        <v>6</v>
      </c>
      <c r="H31" s="34"/>
      <c r="I31" s="35">
        <v>6</v>
      </c>
      <c r="J31" s="35">
        <v>6</v>
      </c>
      <c r="K31" s="35">
        <v>6</v>
      </c>
      <c r="L31" s="35">
        <v>6</v>
      </c>
      <c r="M31" s="35">
        <v>6</v>
      </c>
      <c r="N31" s="36">
        <v>6</v>
      </c>
      <c r="O31" s="36">
        <v>6</v>
      </c>
      <c r="P31" s="36">
        <v>6</v>
      </c>
      <c r="Q31" s="36">
        <v>6</v>
      </c>
      <c r="R31" s="37">
        <v>6</v>
      </c>
      <c r="T31" s="12">
        <v>8</v>
      </c>
      <c r="U31" s="38">
        <f>-0.5*$C$28*$A$2</f>
        <v>-25000</v>
      </c>
      <c r="V31" s="29">
        <f>U31/$A$2</f>
        <v>-0.125</v>
      </c>
    </row>
    <row r="32" spans="1:22" x14ac:dyDescent="0.25">
      <c r="A32" s="39" t="str">
        <f>A24</f>
        <v>Inschrijver D</v>
      </c>
      <c r="B32" s="40">
        <v>6</v>
      </c>
      <c r="C32" s="32">
        <f>VLOOKUP(B32,T28:U32,2,0)</f>
        <v>0</v>
      </c>
      <c r="E32" s="33">
        <f>IFERROR(MODE(I32:R32),"")</f>
        <v>6</v>
      </c>
      <c r="F32" s="33">
        <f>IFERROR(MEDIAN(I32:R32),"")</f>
        <v>6</v>
      </c>
      <c r="G32" s="33">
        <f>IFERROR(AVERAGE(I32:R32),"")</f>
        <v>6</v>
      </c>
      <c r="H32" s="34"/>
      <c r="I32" s="35">
        <v>6</v>
      </c>
      <c r="J32" s="35">
        <v>6</v>
      </c>
      <c r="K32" s="35">
        <v>6</v>
      </c>
      <c r="L32" s="35">
        <v>6</v>
      </c>
      <c r="M32" s="35">
        <v>6</v>
      </c>
      <c r="N32" s="36">
        <v>6</v>
      </c>
      <c r="O32" s="36">
        <v>6</v>
      </c>
      <c r="P32" s="36">
        <v>6</v>
      </c>
      <c r="Q32" s="36">
        <v>6</v>
      </c>
      <c r="R32" s="37">
        <v>6</v>
      </c>
      <c r="S32" s="24"/>
      <c r="T32" s="12">
        <v>10</v>
      </c>
      <c r="U32" s="38">
        <f>-1*$C$28*$A$2</f>
        <v>-50000</v>
      </c>
      <c r="V32" s="29">
        <f>U32/$A$2</f>
        <v>-0.25</v>
      </c>
    </row>
    <row r="33" spans="1:22" x14ac:dyDescent="0.25">
      <c r="A33" s="42" t="str">
        <f>A25</f>
        <v>Inschrijver E</v>
      </c>
      <c r="B33" s="31">
        <v>6</v>
      </c>
      <c r="C33" s="32">
        <f>VLOOKUP(B33,T28:U32,2,0)</f>
        <v>0</v>
      </c>
      <c r="E33" s="34"/>
      <c r="F33" s="34"/>
      <c r="G33" s="34"/>
      <c r="H33" s="34"/>
      <c r="I33" s="35">
        <v>6</v>
      </c>
      <c r="J33" s="35">
        <v>6</v>
      </c>
      <c r="K33" s="35">
        <v>6</v>
      </c>
      <c r="L33" s="35">
        <v>6</v>
      </c>
      <c r="M33" s="35">
        <v>6</v>
      </c>
      <c r="T33" s="13"/>
    </row>
    <row r="34" spans="1:22" x14ac:dyDescent="0.25">
      <c r="B34" s="24"/>
      <c r="C34" s="24"/>
      <c r="D34" s="24"/>
      <c r="E34" s="24"/>
      <c r="F34" s="24"/>
      <c r="G34" s="24"/>
      <c r="H34" s="24"/>
      <c r="I34" s="24"/>
      <c r="J34" s="24"/>
      <c r="K34" s="24"/>
      <c r="L34" s="24"/>
      <c r="M34" s="24"/>
      <c r="N34" s="24"/>
      <c r="O34" s="24"/>
      <c r="P34" s="24"/>
      <c r="Q34" s="24"/>
      <c r="R34" s="24"/>
      <c r="S34" s="24"/>
      <c r="T34" s="24"/>
      <c r="U34" s="24"/>
      <c r="V34" s="24"/>
    </row>
    <row r="35" spans="1:22" x14ac:dyDescent="0.25">
      <c r="A35" s="56" t="s">
        <v>21</v>
      </c>
      <c r="B35" s="57"/>
      <c r="C35" s="23" t="s">
        <v>20</v>
      </c>
      <c r="E35" s="64" t="s">
        <v>3</v>
      </c>
      <c r="F35" s="64"/>
      <c r="G35" s="64"/>
      <c r="I35" s="65" t="s">
        <v>12</v>
      </c>
      <c r="J35" s="65"/>
      <c r="K35" s="65"/>
      <c r="L35" s="65"/>
      <c r="M35" s="65"/>
      <c r="N35" s="65"/>
      <c r="O35" s="65"/>
      <c r="P35" s="65"/>
      <c r="Q35" s="65"/>
      <c r="R35" s="65"/>
      <c r="T35" s="56" t="s">
        <v>4</v>
      </c>
      <c r="U35" s="57"/>
      <c r="V35" s="66"/>
    </row>
    <row r="36" spans="1:22" x14ac:dyDescent="0.25">
      <c r="A36" s="17" t="s">
        <v>22</v>
      </c>
      <c r="B36" s="18" t="s">
        <v>10</v>
      </c>
      <c r="C36" s="19">
        <v>0.15</v>
      </c>
      <c r="D36" s="13"/>
      <c r="E36" s="4" t="s">
        <v>5</v>
      </c>
      <c r="F36" s="3" t="s">
        <v>6</v>
      </c>
      <c r="G36" s="5" t="s">
        <v>7</v>
      </c>
      <c r="H36" s="13"/>
      <c r="I36" s="20">
        <v>1</v>
      </c>
      <c r="J36" s="18">
        <v>2</v>
      </c>
      <c r="K36" s="18">
        <v>3</v>
      </c>
      <c r="L36" s="18">
        <v>4</v>
      </c>
      <c r="M36" s="21">
        <v>5</v>
      </c>
      <c r="N36" s="3">
        <v>6</v>
      </c>
      <c r="O36" s="3">
        <v>7</v>
      </c>
      <c r="P36" s="3">
        <v>8</v>
      </c>
      <c r="Q36" s="3">
        <v>9</v>
      </c>
      <c r="R36" s="5">
        <v>10</v>
      </c>
      <c r="T36" s="11">
        <v>2</v>
      </c>
      <c r="U36" s="28">
        <f>1*$C$36*$A$2</f>
        <v>30000</v>
      </c>
      <c r="V36" s="29">
        <f>U36/$A$2</f>
        <v>0.15</v>
      </c>
    </row>
    <row r="37" spans="1:22" x14ac:dyDescent="0.25">
      <c r="A37" s="30" t="str">
        <f>$A$5</f>
        <v>Inschrijver A</v>
      </c>
      <c r="B37" s="31">
        <v>6</v>
      </c>
      <c r="C37" s="32">
        <f>VLOOKUP(B37,T36:U40,2,0)</f>
        <v>0</v>
      </c>
      <c r="E37" s="33">
        <f>IFERROR(MODE(I37:R37),"")</f>
        <v>6</v>
      </c>
      <c r="F37" s="33">
        <f>IFERROR(MEDIAN(I37:R37),"")</f>
        <v>6</v>
      </c>
      <c r="G37" s="33">
        <f>IFERROR(AVERAGE(I37:R37),"")</f>
        <v>6</v>
      </c>
      <c r="H37" s="34"/>
      <c r="I37" s="35">
        <v>6</v>
      </c>
      <c r="J37" s="35">
        <v>6</v>
      </c>
      <c r="K37" s="35">
        <v>6</v>
      </c>
      <c r="L37" s="35">
        <v>6</v>
      </c>
      <c r="M37" s="35">
        <v>6</v>
      </c>
      <c r="N37" s="36">
        <v>6</v>
      </c>
      <c r="O37" s="36">
        <v>6</v>
      </c>
      <c r="P37" s="36">
        <v>6</v>
      </c>
      <c r="Q37" s="36">
        <v>6</v>
      </c>
      <c r="R37" s="37">
        <v>6</v>
      </c>
      <c r="T37" s="12">
        <v>4</v>
      </c>
      <c r="U37" s="38">
        <f>0.5*$C$36*$A$2</f>
        <v>15000</v>
      </c>
      <c r="V37" s="29">
        <f>U37/$A$2</f>
        <v>7.4999999999999997E-2</v>
      </c>
    </row>
    <row r="38" spans="1:22" x14ac:dyDescent="0.25">
      <c r="A38" s="30" t="str">
        <f>$A$6</f>
        <v>Inschrijver B</v>
      </c>
      <c r="B38" s="31">
        <v>6</v>
      </c>
      <c r="C38" s="32">
        <f>VLOOKUP(B38,T36:U40,2,0)</f>
        <v>0</v>
      </c>
      <c r="E38" s="33">
        <f>IFERROR(MODE(I38:R38),"")</f>
        <v>6</v>
      </c>
      <c r="F38" s="33">
        <f>IFERROR(MEDIAN(I38:R38),"")</f>
        <v>6</v>
      </c>
      <c r="G38" s="33">
        <f>IFERROR(AVERAGE(I38:R38),"")</f>
        <v>6</v>
      </c>
      <c r="H38" s="34"/>
      <c r="I38" s="35">
        <v>6</v>
      </c>
      <c r="J38" s="35">
        <v>6</v>
      </c>
      <c r="K38" s="35">
        <v>6</v>
      </c>
      <c r="L38" s="35">
        <v>6</v>
      </c>
      <c r="M38" s="35">
        <v>6</v>
      </c>
      <c r="N38" s="36">
        <v>6</v>
      </c>
      <c r="O38" s="36">
        <v>6</v>
      </c>
      <c r="P38" s="36">
        <v>6</v>
      </c>
      <c r="Q38" s="36">
        <v>6</v>
      </c>
      <c r="R38" s="37">
        <v>6</v>
      </c>
      <c r="T38" s="12">
        <v>6</v>
      </c>
      <c r="U38" s="38">
        <f>0*$C$36*$A$2</f>
        <v>0</v>
      </c>
      <c r="V38" s="29">
        <f>U38/$A$2</f>
        <v>0</v>
      </c>
    </row>
    <row r="39" spans="1:22" x14ac:dyDescent="0.25">
      <c r="A39" s="30" t="str">
        <f>$A$7</f>
        <v>Inschrijver C</v>
      </c>
      <c r="B39" s="31">
        <v>6</v>
      </c>
      <c r="C39" s="32">
        <f>VLOOKUP(B39,T36:U40,2,0)</f>
        <v>0</v>
      </c>
      <c r="E39" s="33">
        <f>IFERROR(MODE(I39:R39),"")</f>
        <v>6</v>
      </c>
      <c r="F39" s="33">
        <f>IFERROR(MEDIAN(I39:R39),"")</f>
        <v>6</v>
      </c>
      <c r="G39" s="33">
        <f>IFERROR(AVERAGE(I39:R39),"")</f>
        <v>6</v>
      </c>
      <c r="H39" s="34"/>
      <c r="I39" s="35">
        <v>6</v>
      </c>
      <c r="J39" s="35">
        <v>6</v>
      </c>
      <c r="K39" s="35">
        <v>6</v>
      </c>
      <c r="L39" s="35">
        <v>6</v>
      </c>
      <c r="M39" s="35">
        <v>6</v>
      </c>
      <c r="N39" s="36">
        <v>6</v>
      </c>
      <c r="O39" s="36">
        <v>6</v>
      </c>
      <c r="P39" s="36">
        <v>6</v>
      </c>
      <c r="Q39" s="36">
        <v>6</v>
      </c>
      <c r="R39" s="37">
        <v>6</v>
      </c>
      <c r="T39" s="12">
        <v>8</v>
      </c>
      <c r="U39" s="38">
        <f>-0.5*$C$36*$A$2</f>
        <v>-15000</v>
      </c>
      <c r="V39" s="29">
        <f>U39/$A$2</f>
        <v>-7.4999999999999997E-2</v>
      </c>
    </row>
    <row r="40" spans="1:22" x14ac:dyDescent="0.25">
      <c r="A40" s="39" t="str">
        <f>A32</f>
        <v>Inschrijver D</v>
      </c>
      <c r="B40" s="40">
        <v>6</v>
      </c>
      <c r="C40" s="32">
        <f>VLOOKUP(B40,T36:U40,2,0)</f>
        <v>0</v>
      </c>
      <c r="E40" s="33">
        <f>IFERROR(MODE(I40:R40),"")</f>
        <v>6</v>
      </c>
      <c r="F40" s="33">
        <f>IFERROR(MEDIAN(I40:R40),"")</f>
        <v>6</v>
      </c>
      <c r="G40" s="33">
        <f>IFERROR(AVERAGE(I40:R40),"")</f>
        <v>6</v>
      </c>
      <c r="H40" s="34"/>
      <c r="I40" s="35">
        <v>6</v>
      </c>
      <c r="J40" s="35">
        <v>6</v>
      </c>
      <c r="K40" s="35">
        <v>6</v>
      </c>
      <c r="L40" s="35">
        <v>6</v>
      </c>
      <c r="M40" s="35">
        <v>6</v>
      </c>
      <c r="N40" s="36">
        <v>6</v>
      </c>
      <c r="O40" s="36">
        <v>6</v>
      </c>
      <c r="P40" s="36">
        <v>6</v>
      </c>
      <c r="Q40" s="36">
        <v>6</v>
      </c>
      <c r="R40" s="37">
        <v>6</v>
      </c>
      <c r="S40" s="24"/>
      <c r="T40" s="12">
        <v>10</v>
      </c>
      <c r="U40" s="38">
        <f>-1*$C$36*$A$2</f>
        <v>-30000</v>
      </c>
      <c r="V40" s="29">
        <f>U40/$A$2</f>
        <v>-0.15</v>
      </c>
    </row>
    <row r="41" spans="1:22" x14ac:dyDescent="0.25">
      <c r="A41" s="42" t="str">
        <f>A33</f>
        <v>Inschrijver E</v>
      </c>
      <c r="B41" s="31">
        <v>6</v>
      </c>
      <c r="C41" s="32">
        <f>VLOOKUP(B41,T36:U40,2,0)</f>
        <v>0</v>
      </c>
      <c r="E41" s="34"/>
      <c r="F41" s="34"/>
      <c r="G41" s="34"/>
      <c r="H41" s="34"/>
      <c r="I41" s="35">
        <v>6</v>
      </c>
      <c r="J41" s="35">
        <v>6</v>
      </c>
      <c r="K41" s="35">
        <v>6</v>
      </c>
      <c r="L41" s="35">
        <v>6</v>
      </c>
      <c r="M41" s="35">
        <v>6</v>
      </c>
      <c r="T41" s="13"/>
    </row>
    <row r="42" spans="1:22" x14ac:dyDescent="0.25">
      <c r="B42" s="24"/>
      <c r="C42" s="24"/>
      <c r="D42" s="24"/>
      <c r="E42" s="24"/>
      <c r="F42" s="24"/>
      <c r="G42" s="24"/>
      <c r="H42" s="24"/>
      <c r="I42" s="24"/>
      <c r="J42" s="24"/>
      <c r="K42" s="24"/>
      <c r="L42" s="24"/>
      <c r="M42" s="24"/>
      <c r="N42" s="24"/>
      <c r="O42" s="24"/>
      <c r="P42" s="24"/>
      <c r="Q42" s="24"/>
      <c r="R42" s="24"/>
      <c r="S42" s="24"/>
      <c r="T42" s="24"/>
      <c r="U42" s="24"/>
      <c r="V42" s="24"/>
    </row>
    <row r="43" spans="1:22" ht="15.75" customHeight="1" x14ac:dyDescent="0.25">
      <c r="A43" s="65" t="s">
        <v>11</v>
      </c>
      <c r="B43" s="65"/>
      <c r="C43" s="65"/>
      <c r="D43" s="7"/>
      <c r="E43" s="24"/>
      <c r="F43" s="24"/>
      <c r="G43" s="24"/>
      <c r="I43" s="74"/>
      <c r="J43" s="75"/>
      <c r="K43" s="67"/>
      <c r="L43" s="68"/>
      <c r="M43" s="68"/>
      <c r="N43" s="68"/>
      <c r="O43" s="68"/>
      <c r="P43" s="68"/>
      <c r="Q43" s="68"/>
      <c r="R43" s="68"/>
      <c r="S43" s="68"/>
      <c r="T43" s="68"/>
      <c r="U43" s="68"/>
      <c r="V43" s="68"/>
    </row>
    <row r="44" spans="1:22" x14ac:dyDescent="0.25">
      <c r="A44" s="69" t="s">
        <v>8</v>
      </c>
      <c r="B44" s="70"/>
      <c r="C44" s="71" t="s">
        <v>9</v>
      </c>
      <c r="D44" s="71"/>
      <c r="E44" s="24"/>
      <c r="F44" s="24"/>
      <c r="G44" s="24"/>
      <c r="I44" s="67"/>
      <c r="J44" s="68"/>
      <c r="K44" s="68"/>
      <c r="L44" s="68"/>
      <c r="M44" s="68"/>
      <c r="N44" s="68"/>
      <c r="O44" s="68"/>
      <c r="P44" s="68"/>
      <c r="Q44" s="68"/>
      <c r="R44" s="68"/>
      <c r="S44" s="68"/>
      <c r="T44" s="68"/>
      <c r="U44" s="68"/>
      <c r="V44" s="68"/>
    </row>
    <row r="45" spans="1:22" x14ac:dyDescent="0.25">
      <c r="A45" s="72" t="str">
        <f>$A$5</f>
        <v>Inschrijver A</v>
      </c>
      <c r="B45" s="73"/>
      <c r="C45" s="10">
        <f>C5+C13+C21+C29+C37</f>
        <v>0</v>
      </c>
      <c r="D45" s="9"/>
      <c r="E45" s="24"/>
      <c r="F45" s="24"/>
      <c r="G45" s="24"/>
      <c r="I45" s="67"/>
      <c r="J45" s="68"/>
      <c r="K45" s="68"/>
      <c r="L45" s="68"/>
      <c r="M45" s="68"/>
      <c r="N45" s="68"/>
      <c r="O45" s="68"/>
      <c r="P45" s="68"/>
      <c r="Q45" s="68"/>
      <c r="R45" s="68"/>
      <c r="S45" s="68"/>
      <c r="T45" s="68"/>
      <c r="U45" s="68"/>
      <c r="V45" s="68"/>
    </row>
    <row r="46" spans="1:22" x14ac:dyDescent="0.25">
      <c r="A46" s="72" t="str">
        <f>$A$6</f>
        <v>Inschrijver B</v>
      </c>
      <c r="B46" s="73"/>
      <c r="C46" s="10">
        <f>C6+C14+C22+C30+C38</f>
        <v>0</v>
      </c>
      <c r="D46" s="8"/>
      <c r="E46" s="24"/>
      <c r="F46" s="24"/>
      <c r="G46" s="24"/>
      <c r="I46" s="67"/>
      <c r="J46" s="68"/>
      <c r="K46" s="68"/>
      <c r="L46" s="68"/>
      <c r="M46" s="68"/>
      <c r="N46" s="68"/>
      <c r="O46" s="68"/>
      <c r="P46" s="68"/>
      <c r="Q46" s="68"/>
      <c r="R46" s="68"/>
      <c r="S46" s="68"/>
      <c r="T46" s="68"/>
      <c r="U46" s="68"/>
      <c r="V46" s="68"/>
    </row>
    <row r="47" spans="1:22" x14ac:dyDescent="0.25">
      <c r="A47" s="72" t="str">
        <f>$A$7</f>
        <v>Inschrijver C</v>
      </c>
      <c r="B47" s="73"/>
      <c r="C47" s="10">
        <f>C7+C15+C23+C31+C39</f>
        <v>0</v>
      </c>
      <c r="D47" s="10"/>
      <c r="E47" s="24"/>
      <c r="F47" s="24"/>
      <c r="G47" s="24"/>
      <c r="I47" s="67"/>
      <c r="J47" s="68"/>
      <c r="K47" s="68"/>
      <c r="L47" s="68"/>
      <c r="M47" s="68"/>
      <c r="N47" s="68"/>
      <c r="O47" s="68"/>
      <c r="P47" s="68"/>
      <c r="Q47" s="68"/>
      <c r="R47" s="68"/>
      <c r="S47" s="68"/>
      <c r="T47" s="68"/>
      <c r="U47" s="68"/>
      <c r="V47" s="68"/>
    </row>
    <row r="48" spans="1:22" x14ac:dyDescent="0.25">
      <c r="A48" s="72" t="str">
        <f>A8</f>
        <v>Inschrijver D</v>
      </c>
      <c r="B48" s="73"/>
      <c r="C48" s="10">
        <f>C8+C16+C24+C32+C40</f>
        <v>0</v>
      </c>
      <c r="D48" s="8"/>
      <c r="E48" s="24"/>
      <c r="F48" s="24"/>
      <c r="G48" s="24"/>
      <c r="I48" s="67"/>
      <c r="J48" s="68"/>
      <c r="K48" s="68"/>
      <c r="L48" s="68"/>
      <c r="M48" s="68"/>
      <c r="N48" s="68"/>
      <c r="O48" s="68"/>
      <c r="P48" s="68"/>
      <c r="Q48" s="68"/>
      <c r="R48" s="68"/>
      <c r="S48" s="68"/>
      <c r="T48" s="68"/>
      <c r="U48" s="68"/>
      <c r="V48" s="68"/>
    </row>
    <row r="49" spans="1:22" x14ac:dyDescent="0.25">
      <c r="A49" s="72" t="str">
        <f>A9</f>
        <v>Inschrijver E</v>
      </c>
      <c r="B49" s="73"/>
      <c r="C49" s="10">
        <f>C9+C17+C25+C33+C41</f>
        <v>0</v>
      </c>
      <c r="D49" s="22"/>
      <c r="E49" s="24"/>
      <c r="F49" s="24"/>
      <c r="G49" s="24"/>
      <c r="I49" s="26"/>
      <c r="J49" s="43"/>
      <c r="K49" s="43"/>
      <c r="L49" s="43"/>
      <c r="M49" s="43"/>
      <c r="N49" s="43"/>
      <c r="O49" s="43"/>
      <c r="P49" s="43"/>
      <c r="Q49" s="43"/>
      <c r="R49" s="43"/>
      <c r="S49" s="43"/>
      <c r="T49" s="43"/>
      <c r="U49" s="43"/>
      <c r="V49" s="43"/>
    </row>
    <row r="50" spans="1:22" x14ac:dyDescent="0.25">
      <c r="A50" s="44"/>
      <c r="B50" s="44"/>
      <c r="C50" s="6"/>
      <c r="D50" s="6"/>
      <c r="E50" s="24"/>
      <c r="F50" s="24"/>
      <c r="G50" s="24"/>
      <c r="I50" s="67"/>
      <c r="J50" s="68"/>
      <c r="K50" s="68"/>
      <c r="L50" s="68"/>
      <c r="M50" s="68"/>
      <c r="N50" s="68"/>
      <c r="O50" s="68"/>
      <c r="P50" s="68"/>
      <c r="Q50" s="68"/>
      <c r="R50" s="68"/>
      <c r="S50" s="68"/>
      <c r="T50" s="68"/>
      <c r="U50" s="68"/>
      <c r="V50" s="68"/>
    </row>
    <row r="53" spans="1:22" s="25" customFormat="1" x14ac:dyDescent="0.25">
      <c r="E53" s="24"/>
      <c r="F53" s="24"/>
      <c r="G53" s="24"/>
      <c r="H53" s="24"/>
      <c r="S53" s="26"/>
      <c r="T53" s="26"/>
      <c r="U53" s="26"/>
      <c r="V53" s="26"/>
    </row>
  </sheetData>
  <mergeCells count="41">
    <mergeCell ref="A49:B49"/>
    <mergeCell ref="I50:V50"/>
    <mergeCell ref="A35:B35"/>
    <mergeCell ref="E35:G35"/>
    <mergeCell ref="I35:R35"/>
    <mergeCell ref="T35:V35"/>
    <mergeCell ref="A48:B48"/>
    <mergeCell ref="I48:V48"/>
    <mergeCell ref="A45:B45"/>
    <mergeCell ref="I45:V45"/>
    <mergeCell ref="A46:B46"/>
    <mergeCell ref="I46:V46"/>
    <mergeCell ref="A47:B47"/>
    <mergeCell ref="I47:V47"/>
    <mergeCell ref="A43:C43"/>
    <mergeCell ref="I43:J43"/>
    <mergeCell ref="K43:V43"/>
    <mergeCell ref="A44:B44"/>
    <mergeCell ref="C44:D44"/>
    <mergeCell ref="I44:V44"/>
    <mergeCell ref="A27:B27"/>
    <mergeCell ref="E27:G27"/>
    <mergeCell ref="I27:R27"/>
    <mergeCell ref="T27:V27"/>
    <mergeCell ref="A6:B6"/>
    <mergeCell ref="A7:B7"/>
    <mergeCell ref="A8:B8"/>
    <mergeCell ref="A9:B9"/>
    <mergeCell ref="A11:B11"/>
    <mergeCell ref="E11:G11"/>
    <mergeCell ref="I11:R11"/>
    <mergeCell ref="T11:V11"/>
    <mergeCell ref="A19:B19"/>
    <mergeCell ref="I19:R19"/>
    <mergeCell ref="T19:V19"/>
    <mergeCell ref="A5:B5"/>
    <mergeCell ref="A1:B1"/>
    <mergeCell ref="C1:C2"/>
    <mergeCell ref="I1:M2"/>
    <mergeCell ref="A2:B2"/>
    <mergeCell ref="A4:B4"/>
  </mergeCells>
  <conditionalFormatting sqref="B13:B17">
    <cfRule type="cellIs" dxfId="71" priority="70" operator="equal">
      <formula>6</formula>
    </cfRule>
    <cfRule type="cellIs" dxfId="70" priority="72" operator="equal">
      <formula>2</formula>
    </cfRule>
    <cfRule type="cellIs" dxfId="69" priority="68" operator="equal">
      <formula>10</formula>
    </cfRule>
    <cfRule type="cellIs" dxfId="68" priority="73" operator="equal">
      <formula>0</formula>
    </cfRule>
    <cfRule type="cellIs" dxfId="67" priority="71" operator="equal">
      <formula>4</formula>
    </cfRule>
    <cfRule type="cellIs" dxfId="66" priority="69" operator="equal">
      <formula>8</formula>
    </cfRule>
  </conditionalFormatting>
  <conditionalFormatting sqref="B21:B25">
    <cfRule type="cellIs" dxfId="65" priority="53" operator="equal">
      <formula>10</formula>
    </cfRule>
    <cfRule type="cellIs" dxfId="64" priority="57" operator="equal">
      <formula>2</formula>
    </cfRule>
    <cfRule type="cellIs" dxfId="63" priority="58" operator="equal">
      <formula>0</formula>
    </cfRule>
    <cfRule type="cellIs" dxfId="62" priority="56" operator="equal">
      <formula>4</formula>
    </cfRule>
    <cfRule type="cellIs" dxfId="61" priority="55" operator="equal">
      <formula>6</formula>
    </cfRule>
    <cfRule type="cellIs" dxfId="60" priority="54" operator="equal">
      <formula>8</formula>
    </cfRule>
  </conditionalFormatting>
  <conditionalFormatting sqref="B29:B33">
    <cfRule type="cellIs" dxfId="59" priority="33" operator="equal">
      <formula>0</formula>
    </cfRule>
    <cfRule type="cellIs" dxfId="58" priority="32" operator="equal">
      <formula>2</formula>
    </cfRule>
    <cfRule type="cellIs" dxfId="57" priority="31" operator="equal">
      <formula>4</formula>
    </cfRule>
    <cfRule type="cellIs" dxfId="56" priority="30" operator="equal">
      <formula>6</formula>
    </cfRule>
    <cfRule type="cellIs" dxfId="55" priority="29" operator="equal">
      <formula>8</formula>
    </cfRule>
    <cfRule type="cellIs" dxfId="54" priority="28" operator="equal">
      <formula>10</formula>
    </cfRule>
  </conditionalFormatting>
  <conditionalFormatting sqref="B37:B41">
    <cfRule type="cellIs" dxfId="53" priority="12" operator="equal">
      <formula>2</formula>
    </cfRule>
    <cfRule type="cellIs" dxfId="52" priority="13" operator="equal">
      <formula>0</formula>
    </cfRule>
    <cfRule type="cellIs" dxfId="51" priority="11" operator="equal">
      <formula>4</formula>
    </cfRule>
    <cfRule type="cellIs" dxfId="50" priority="8" operator="equal">
      <formula>10</formula>
    </cfRule>
    <cfRule type="cellIs" dxfId="49" priority="9" operator="equal">
      <formula>8</formula>
    </cfRule>
    <cfRule type="cellIs" dxfId="48" priority="10" operator="equal">
      <formula>6</formula>
    </cfRule>
  </conditionalFormatting>
  <conditionalFormatting sqref="G13:G15">
    <cfRule type="dataBar" priority="81">
      <dataBar>
        <cfvo type="min"/>
        <cfvo type="max"/>
        <color rgb="FF638EC6"/>
      </dataBar>
      <extLst>
        <ext xmlns:x14="http://schemas.microsoft.com/office/spreadsheetml/2009/9/main" uri="{B025F937-C7B1-47D3-B67F-A62EFF666E3E}">
          <x14:id>{985C1DC4-2465-4E79-B016-912560C86666}</x14:id>
        </ext>
      </extLst>
    </cfRule>
  </conditionalFormatting>
  <conditionalFormatting sqref="G16">
    <cfRule type="dataBar" priority="67">
      <dataBar>
        <cfvo type="min"/>
        <cfvo type="max"/>
        <color rgb="FF638EC6"/>
      </dataBar>
      <extLst>
        <ext xmlns:x14="http://schemas.microsoft.com/office/spreadsheetml/2009/9/main" uri="{B025F937-C7B1-47D3-B67F-A62EFF666E3E}">
          <x14:id>{A811C18A-C176-4D11-999F-1EFAA2D41F29}</x14:id>
        </ext>
      </extLst>
    </cfRule>
  </conditionalFormatting>
  <conditionalFormatting sqref="G29:G31">
    <cfRule type="dataBar" priority="40">
      <dataBar>
        <cfvo type="min"/>
        <cfvo type="max"/>
        <color rgb="FF638EC6"/>
      </dataBar>
      <extLst>
        <ext xmlns:x14="http://schemas.microsoft.com/office/spreadsheetml/2009/9/main" uri="{B025F937-C7B1-47D3-B67F-A62EFF666E3E}">
          <x14:id>{3C2E8782-82FA-481D-BAB7-3AC3BEE1EC29}</x14:id>
        </ext>
      </extLst>
    </cfRule>
  </conditionalFormatting>
  <conditionalFormatting sqref="G32">
    <cfRule type="dataBar" priority="27">
      <dataBar>
        <cfvo type="min"/>
        <cfvo type="max"/>
        <color rgb="FF638EC6"/>
      </dataBar>
      <extLst>
        <ext xmlns:x14="http://schemas.microsoft.com/office/spreadsheetml/2009/9/main" uri="{B025F937-C7B1-47D3-B67F-A62EFF666E3E}">
          <x14:id>{97823AC7-A256-4241-80A9-E5CAFFB84AF1}</x14:id>
        </ext>
      </extLst>
    </cfRule>
  </conditionalFormatting>
  <conditionalFormatting sqref="G37:G39">
    <cfRule type="dataBar" priority="20">
      <dataBar>
        <cfvo type="min"/>
        <cfvo type="max"/>
        <color rgb="FF638EC6"/>
      </dataBar>
      <extLst>
        <ext xmlns:x14="http://schemas.microsoft.com/office/spreadsheetml/2009/9/main" uri="{B025F937-C7B1-47D3-B67F-A62EFF666E3E}">
          <x14:id>{56F9F352-95C2-44F3-88FE-E1DFD36FD7E5}</x14:id>
        </ext>
      </extLst>
    </cfRule>
  </conditionalFormatting>
  <conditionalFormatting sqref="G40">
    <cfRule type="dataBar" priority="7">
      <dataBar>
        <cfvo type="min"/>
        <cfvo type="max"/>
        <color rgb="FF638EC6"/>
      </dataBar>
      <extLst>
        <ext xmlns:x14="http://schemas.microsoft.com/office/spreadsheetml/2009/9/main" uri="{B025F937-C7B1-47D3-B67F-A62EFF666E3E}">
          <x14:id>{DAD6BFB4-515F-438C-AA9B-CF4401EBFB03}</x14:id>
        </ext>
      </extLst>
    </cfRule>
  </conditionalFormatting>
  <conditionalFormatting sqref="I13:R13 J14:R15 I14:I17 J16:M17">
    <cfRule type="cellIs" dxfId="47" priority="75" operator="equal">
      <formula>8</formula>
    </cfRule>
    <cfRule type="cellIs" dxfId="46" priority="76" operator="equal">
      <formula>6</formula>
    </cfRule>
    <cfRule type="cellIs" dxfId="45" priority="77" operator="equal">
      <formula>4</formula>
    </cfRule>
    <cfRule type="cellIs" dxfId="44" priority="78" operator="equal">
      <formula>2</formula>
    </cfRule>
    <cfRule type="cellIs" dxfId="43" priority="79" operator="equal">
      <formula>0</formula>
    </cfRule>
    <cfRule type="cellIs" dxfId="42" priority="74" operator="equal">
      <formula>10</formula>
    </cfRule>
  </conditionalFormatting>
  <conditionalFormatting sqref="I21:R21 J22:R23 I22:I25 J24:M25">
    <cfRule type="cellIs" dxfId="41" priority="51" operator="equal">
      <formula>2</formula>
    </cfRule>
    <cfRule type="cellIs" dxfId="40" priority="52" operator="equal">
      <formula>0</formula>
    </cfRule>
    <cfRule type="cellIs" dxfId="39" priority="47" operator="equal">
      <formula>10</formula>
    </cfRule>
    <cfRule type="cellIs" dxfId="38" priority="48" operator="equal">
      <formula>8</formula>
    </cfRule>
    <cfRule type="cellIs" dxfId="37" priority="49" operator="equal">
      <formula>6</formula>
    </cfRule>
    <cfRule type="cellIs" dxfId="36" priority="50" operator="equal">
      <formula>4</formula>
    </cfRule>
  </conditionalFormatting>
  <conditionalFormatting sqref="I29:R29 J30:R31 I30:I33 J32:M33">
    <cfRule type="cellIs" dxfId="35" priority="34" operator="equal">
      <formula>10</formula>
    </cfRule>
    <cfRule type="cellIs" dxfId="34" priority="39" operator="equal">
      <formula>0</formula>
    </cfRule>
    <cfRule type="cellIs" dxfId="33" priority="38" operator="equal">
      <formula>2</formula>
    </cfRule>
    <cfRule type="cellIs" dxfId="32" priority="37" operator="equal">
      <formula>4</formula>
    </cfRule>
    <cfRule type="cellIs" dxfId="31" priority="36" operator="equal">
      <formula>6</formula>
    </cfRule>
    <cfRule type="cellIs" dxfId="30" priority="35" operator="equal">
      <formula>8</formula>
    </cfRule>
  </conditionalFormatting>
  <conditionalFormatting sqref="I37:R37 J38:R39 I38:I41 J40:M41">
    <cfRule type="cellIs" dxfId="29" priority="18" operator="equal">
      <formula>2</formula>
    </cfRule>
    <cfRule type="cellIs" dxfId="28" priority="19" operator="equal">
      <formula>0</formula>
    </cfRule>
    <cfRule type="cellIs" dxfId="27" priority="14" operator="equal">
      <formula>10</formula>
    </cfRule>
    <cfRule type="cellIs" dxfId="26" priority="15" operator="equal">
      <formula>8</formula>
    </cfRule>
    <cfRule type="cellIs" dxfId="25" priority="16" operator="equal">
      <formula>6</formula>
    </cfRule>
    <cfRule type="cellIs" dxfId="24" priority="17" operator="equal">
      <formula>4</formula>
    </cfRule>
  </conditionalFormatting>
  <conditionalFormatting sqref="N16:R16">
    <cfRule type="cellIs" dxfId="23" priority="65" operator="equal">
      <formula>2</formula>
    </cfRule>
    <cfRule type="cellIs" dxfId="22" priority="62" operator="equal">
      <formula>8</formula>
    </cfRule>
    <cfRule type="cellIs" dxfId="21" priority="66" operator="equal">
      <formula>0</formula>
    </cfRule>
    <cfRule type="cellIs" dxfId="20" priority="61" operator="equal">
      <formula>10</formula>
    </cfRule>
    <cfRule type="cellIs" dxfId="19" priority="63" operator="equal">
      <formula>6</formula>
    </cfRule>
    <cfRule type="cellIs" dxfId="18" priority="64" operator="equal">
      <formula>4</formula>
    </cfRule>
  </conditionalFormatting>
  <conditionalFormatting sqref="N24:R24">
    <cfRule type="cellIs" dxfId="17" priority="44" operator="equal">
      <formula>4</formula>
    </cfRule>
    <cfRule type="cellIs" dxfId="16" priority="45" operator="equal">
      <formula>2</formula>
    </cfRule>
    <cfRule type="cellIs" dxfId="15" priority="41" operator="equal">
      <formula>10</formula>
    </cfRule>
    <cfRule type="cellIs" dxfId="14" priority="42" operator="equal">
      <formula>8</formula>
    </cfRule>
    <cfRule type="cellIs" dxfId="13" priority="43" operator="equal">
      <formula>6</formula>
    </cfRule>
    <cfRule type="cellIs" dxfId="12" priority="46" operator="equal">
      <formula>0</formula>
    </cfRule>
  </conditionalFormatting>
  <conditionalFormatting sqref="N32:R32">
    <cfRule type="cellIs" dxfId="11" priority="24" operator="equal">
      <formula>4</formula>
    </cfRule>
    <cfRule type="cellIs" dxfId="10" priority="23" operator="equal">
      <formula>6</formula>
    </cfRule>
    <cfRule type="cellIs" dxfId="9" priority="22" operator="equal">
      <formula>8</formula>
    </cfRule>
    <cfRule type="cellIs" dxfId="8" priority="25" operator="equal">
      <formula>2</formula>
    </cfRule>
    <cfRule type="cellIs" dxfId="7" priority="21" operator="equal">
      <formula>10</formula>
    </cfRule>
    <cfRule type="cellIs" dxfId="6" priority="26" operator="equal">
      <formula>0</formula>
    </cfRule>
  </conditionalFormatting>
  <conditionalFormatting sqref="N40:R40">
    <cfRule type="cellIs" dxfId="5" priority="1" operator="equal">
      <formula>10</formula>
    </cfRule>
    <cfRule type="cellIs" dxfId="4" priority="6" operator="equal">
      <formula>0</formula>
    </cfRule>
    <cfRule type="cellIs" dxfId="3" priority="5" operator="equal">
      <formula>2</formula>
    </cfRule>
    <cfRule type="cellIs" dxfId="2" priority="4" operator="equal">
      <formula>4</formula>
    </cfRule>
    <cfRule type="cellIs" dxfId="1" priority="3" operator="equal">
      <formula>6</formula>
    </cfRule>
    <cfRule type="cellIs" dxfId="0" priority="2" operator="equal">
      <formula>8</formula>
    </cfRule>
  </conditionalFormatting>
  <dataValidations count="1">
    <dataValidation type="list" allowBlank="1" showInputMessage="1" showErrorMessage="1" sqref="N13:R16 N21:R24 N29:R32 N37:R40" xr:uid="{738426D8-F97B-4DF3-9A1B-9279462B6225}">
      <formula1>score</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80" id="{E90D0287-550E-40FC-BED4-884CC41041F1}">
            <x14:iconSet iconSet="3Flags" custom="1">
              <x14:cfvo type="percent">
                <xm:f>0</xm:f>
              </x14:cfvo>
              <x14:cfvo type="num">
                <xm:f>0</xm:f>
              </x14:cfvo>
              <x14:cfvo type="num">
                <xm:f>40700001</xm:f>
              </x14:cfvo>
              <x14:cfIcon iconSet="3Flags" iconId="2"/>
              <x14:cfIcon iconSet="3Flags" iconId="2"/>
              <x14:cfIcon iconSet="3Flags" iconId="0"/>
            </x14:iconSet>
          </x14:cfRule>
          <xm:sqref>C5:C7</xm:sqref>
        </x14:conditionalFormatting>
        <x14:conditionalFormatting xmlns:xm="http://schemas.microsoft.com/office/excel/2006/main">
          <x14:cfRule type="iconSet" priority="60" id="{BA4C4CCC-4AB4-4B96-A73C-456A76D8098D}">
            <x14:iconSet iconSet="3Flags" custom="1">
              <x14:cfvo type="percent">
                <xm:f>0</xm:f>
              </x14:cfvo>
              <x14:cfvo type="num">
                <xm:f>0</xm:f>
              </x14:cfvo>
              <x14:cfvo type="num">
                <xm:f>40700001</xm:f>
              </x14:cfvo>
              <x14:cfIcon iconSet="3Flags" iconId="2"/>
              <x14:cfIcon iconSet="3Flags" iconId="2"/>
              <x14:cfIcon iconSet="3Flags" iconId="0"/>
            </x14:iconSet>
          </x14:cfRule>
          <xm:sqref>C8</xm:sqref>
        </x14:conditionalFormatting>
        <x14:conditionalFormatting xmlns:xm="http://schemas.microsoft.com/office/excel/2006/main">
          <x14:cfRule type="iconSet" priority="59" id="{555494B8-1BB6-48CA-BB62-C87043596318}">
            <x14:iconSet iconSet="3Flags" custom="1">
              <x14:cfvo type="percent">
                <xm:f>0</xm:f>
              </x14:cfvo>
              <x14:cfvo type="num">
                <xm:f>0</xm:f>
              </x14:cfvo>
              <x14:cfvo type="num">
                <xm:f>40700001</xm:f>
              </x14:cfvo>
              <x14:cfIcon iconSet="3Flags" iconId="2"/>
              <x14:cfIcon iconSet="3Flags" iconId="2"/>
              <x14:cfIcon iconSet="3Flags" iconId="0"/>
            </x14:iconSet>
          </x14:cfRule>
          <xm:sqref>C9</xm:sqref>
        </x14:conditionalFormatting>
        <x14:conditionalFormatting xmlns:xm="http://schemas.microsoft.com/office/excel/2006/main">
          <x14:cfRule type="iconSet" priority="82" id="{D523D2FF-1D7F-40BC-8A9E-81E84A897493}">
            <x14:iconSet iconSet="3Symbols" custom="1">
              <x14:cfvo type="percent">
                <xm:f>0</xm:f>
              </x14:cfvo>
              <x14:cfvo type="percent">
                <xm:f>0.1</xm:f>
              </x14:cfvo>
              <x14:cfvo type="percent">
                <xm:f>99.9</xm:f>
              </x14:cfvo>
              <x14:cfIcon iconSet="3Symbols" iconId="2"/>
              <x14:cfIcon iconSet="3Symbols" iconId="0"/>
              <x14:cfIcon iconSet="3Symbols" iconId="0"/>
            </x14:iconSet>
          </x14:cfRule>
          <xm:sqref>C45 C46:D50</xm:sqref>
        </x14:conditionalFormatting>
        <x14:conditionalFormatting xmlns:xm="http://schemas.microsoft.com/office/excel/2006/main">
          <x14:cfRule type="dataBar" id="{985C1DC4-2465-4E79-B016-912560C86666}">
            <x14:dataBar minLength="0" maxLength="100" border="1" negativeBarBorderColorSameAsPositive="0">
              <x14:cfvo type="autoMin"/>
              <x14:cfvo type="autoMax"/>
              <x14:borderColor rgb="FF638EC6"/>
              <x14:negativeFillColor rgb="FFFF0000"/>
              <x14:negativeBorderColor rgb="FFFF0000"/>
              <x14:axisColor rgb="FF000000"/>
            </x14:dataBar>
          </x14:cfRule>
          <xm:sqref>G13:G15</xm:sqref>
        </x14:conditionalFormatting>
        <x14:conditionalFormatting xmlns:xm="http://schemas.microsoft.com/office/excel/2006/main">
          <x14:cfRule type="dataBar" id="{A811C18A-C176-4D11-999F-1EFAA2D41F29}">
            <x14:dataBar minLength="0" maxLength="100" border="1" negativeBarBorderColorSameAsPositive="0">
              <x14:cfvo type="autoMin"/>
              <x14:cfvo type="autoMax"/>
              <x14:borderColor rgb="FF638EC6"/>
              <x14:negativeFillColor rgb="FFFF0000"/>
              <x14:negativeBorderColor rgb="FFFF0000"/>
              <x14:axisColor rgb="FF000000"/>
            </x14:dataBar>
          </x14:cfRule>
          <xm:sqref>G16</xm:sqref>
        </x14:conditionalFormatting>
        <x14:conditionalFormatting xmlns:xm="http://schemas.microsoft.com/office/excel/2006/main">
          <x14:cfRule type="dataBar" id="{3C2E8782-82FA-481D-BAB7-3AC3BEE1EC29}">
            <x14:dataBar minLength="0" maxLength="100" border="1" negativeBarBorderColorSameAsPositive="0">
              <x14:cfvo type="autoMin"/>
              <x14:cfvo type="autoMax"/>
              <x14:borderColor rgb="FF638EC6"/>
              <x14:negativeFillColor rgb="FFFF0000"/>
              <x14:negativeBorderColor rgb="FFFF0000"/>
              <x14:axisColor rgb="FF000000"/>
            </x14:dataBar>
          </x14:cfRule>
          <xm:sqref>G29:G31</xm:sqref>
        </x14:conditionalFormatting>
        <x14:conditionalFormatting xmlns:xm="http://schemas.microsoft.com/office/excel/2006/main">
          <x14:cfRule type="dataBar" id="{97823AC7-A256-4241-80A9-E5CAFFB84AF1}">
            <x14:dataBar minLength="0" maxLength="100" border="1" negativeBarBorderColorSameAsPositive="0">
              <x14:cfvo type="autoMin"/>
              <x14:cfvo type="autoMax"/>
              <x14:borderColor rgb="FF638EC6"/>
              <x14:negativeFillColor rgb="FFFF0000"/>
              <x14:negativeBorderColor rgb="FFFF0000"/>
              <x14:axisColor rgb="FF000000"/>
            </x14:dataBar>
          </x14:cfRule>
          <xm:sqref>G32</xm:sqref>
        </x14:conditionalFormatting>
        <x14:conditionalFormatting xmlns:xm="http://schemas.microsoft.com/office/excel/2006/main">
          <x14:cfRule type="dataBar" id="{56F9F352-95C2-44F3-88FE-E1DFD36FD7E5}">
            <x14:dataBar minLength="0" maxLength="100" border="1" negativeBarBorderColorSameAsPositive="0">
              <x14:cfvo type="autoMin"/>
              <x14:cfvo type="autoMax"/>
              <x14:borderColor rgb="FF638EC6"/>
              <x14:negativeFillColor rgb="FFFF0000"/>
              <x14:negativeBorderColor rgb="FFFF0000"/>
              <x14:axisColor rgb="FF000000"/>
            </x14:dataBar>
          </x14:cfRule>
          <xm:sqref>G37:G39</xm:sqref>
        </x14:conditionalFormatting>
        <x14:conditionalFormatting xmlns:xm="http://schemas.microsoft.com/office/excel/2006/main">
          <x14:cfRule type="dataBar" id="{DAD6BFB4-515F-438C-AA9B-CF4401EBFB03}">
            <x14:dataBar minLength="0" maxLength="100" border="1" negativeBarBorderColorSameAsPositive="0">
              <x14:cfvo type="autoMin"/>
              <x14:cfvo type="autoMax"/>
              <x14:borderColor rgb="FF638EC6"/>
              <x14:negativeFillColor rgb="FFFF0000"/>
              <x14:negativeBorderColor rgb="FFFF0000"/>
              <x14:axisColor rgb="FF000000"/>
            </x14:dataBar>
          </x14:cfRule>
          <xm:sqref>G40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5143-DF09-402C-A180-52336EFBEED5}">
  <dimension ref="B1:D18"/>
  <sheetViews>
    <sheetView showGridLines="0" workbookViewId="0">
      <selection activeCell="E14" sqref="E14"/>
    </sheetView>
  </sheetViews>
  <sheetFormatPr defaultColWidth="9.140625" defaultRowHeight="15" x14ac:dyDescent="0.25"/>
  <cols>
    <col min="1" max="1" width="3.140625" style="46" customWidth="1"/>
    <col min="2" max="2" width="14.7109375" style="46" customWidth="1"/>
    <col min="3" max="3" width="17.140625" style="46" customWidth="1"/>
    <col min="4" max="4" width="74.5703125" style="46" customWidth="1"/>
    <col min="5" max="16384" width="9.140625" style="46"/>
  </cols>
  <sheetData>
    <row r="1" spans="2:4" ht="21" x14ac:dyDescent="0.25">
      <c r="B1" s="45" t="s">
        <v>23</v>
      </c>
    </row>
    <row r="2" spans="2:4" ht="19.5" customHeight="1" x14ac:dyDescent="0.25">
      <c r="B2" s="47" t="s">
        <v>42</v>
      </c>
    </row>
    <row r="3" spans="2:4" x14ac:dyDescent="0.25">
      <c r="B3" s="48" t="s">
        <v>24</v>
      </c>
      <c r="C3" s="48" t="s">
        <v>10</v>
      </c>
      <c r="D3" s="48" t="s">
        <v>25</v>
      </c>
    </row>
    <row r="4" spans="2:4" ht="48" x14ac:dyDescent="0.25">
      <c r="B4" s="49" t="s">
        <v>26</v>
      </c>
      <c r="C4" s="50">
        <v>10</v>
      </c>
      <c r="D4" s="49" t="s">
        <v>27</v>
      </c>
    </row>
    <row r="5" spans="2:4" ht="48" x14ac:dyDescent="0.25">
      <c r="B5" s="49" t="s">
        <v>28</v>
      </c>
      <c r="C5" s="50">
        <v>8</v>
      </c>
      <c r="D5" s="49" t="s">
        <v>29</v>
      </c>
    </row>
    <row r="6" spans="2:4" ht="60" x14ac:dyDescent="0.25">
      <c r="B6" s="49" t="s">
        <v>30</v>
      </c>
      <c r="C6" s="50">
        <v>6</v>
      </c>
      <c r="D6" s="49" t="s">
        <v>31</v>
      </c>
    </row>
    <row r="7" spans="2:4" ht="48" x14ac:dyDescent="0.25">
      <c r="B7" s="49" t="s">
        <v>32</v>
      </c>
      <c r="C7" s="50">
        <v>4</v>
      </c>
      <c r="D7" s="49" t="s">
        <v>33</v>
      </c>
    </row>
    <row r="8" spans="2:4" ht="60" x14ac:dyDescent="0.25">
      <c r="B8" s="49" t="s">
        <v>34</v>
      </c>
      <c r="C8" s="50">
        <v>2</v>
      </c>
      <c r="D8" s="49" t="s">
        <v>35</v>
      </c>
    </row>
    <row r="10" spans="2:4" x14ac:dyDescent="0.25">
      <c r="B10" s="51" t="s">
        <v>36</v>
      </c>
    </row>
    <row r="11" spans="2:4" ht="4.5" customHeight="1" x14ac:dyDescent="0.25">
      <c r="B11" s="52"/>
    </row>
    <row r="12" spans="2:4" ht="21" customHeight="1" x14ac:dyDescent="0.25">
      <c r="B12" s="47" t="s">
        <v>43</v>
      </c>
    </row>
    <row r="13" spans="2:4" x14ac:dyDescent="0.25">
      <c r="B13" s="53" t="s">
        <v>24</v>
      </c>
      <c r="C13" s="53" t="s">
        <v>10</v>
      </c>
      <c r="D13" s="53" t="s">
        <v>25</v>
      </c>
    </row>
    <row r="14" spans="2:4" ht="60" x14ac:dyDescent="0.25">
      <c r="B14" s="49" t="s">
        <v>26</v>
      </c>
      <c r="C14" s="50">
        <v>10</v>
      </c>
      <c r="D14" s="49" t="s">
        <v>37</v>
      </c>
    </row>
    <row r="15" spans="2:4" ht="60" x14ac:dyDescent="0.25">
      <c r="B15" s="49" t="s">
        <v>28</v>
      </c>
      <c r="C15" s="50">
        <v>8</v>
      </c>
      <c r="D15" s="49" t="s">
        <v>38</v>
      </c>
    </row>
    <row r="16" spans="2:4" ht="60" x14ac:dyDescent="0.25">
      <c r="B16" s="49" t="s">
        <v>30</v>
      </c>
      <c r="C16" s="50">
        <v>6</v>
      </c>
      <c r="D16" s="49" t="s">
        <v>39</v>
      </c>
    </row>
    <row r="17" spans="2:4" ht="60" x14ac:dyDescent="0.25">
      <c r="B17" s="49" t="s">
        <v>32</v>
      </c>
      <c r="C17" s="50">
        <v>4</v>
      </c>
      <c r="D17" s="49" t="s">
        <v>40</v>
      </c>
    </row>
    <row r="18" spans="2:4" ht="60" x14ac:dyDescent="0.25">
      <c r="B18" s="49" t="s">
        <v>34</v>
      </c>
      <c r="C18" s="50">
        <v>2</v>
      </c>
      <c r="D18" s="49"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K28" sqref="K28"/>
    </sheetView>
  </sheetViews>
  <sheetFormatPr defaultRowHeight="15" x14ac:dyDescent="0.25"/>
  <sheetData>
    <row r="1" spans="1:1" x14ac:dyDescent="0.25">
      <c r="A1" s="15" t="s">
        <v>18</v>
      </c>
    </row>
    <row r="2" spans="1:1" x14ac:dyDescent="0.25">
      <c r="A2">
        <v>2</v>
      </c>
    </row>
    <row r="3" spans="1:1" x14ac:dyDescent="0.25">
      <c r="A3">
        <v>4</v>
      </c>
    </row>
    <row r="4" spans="1:1" x14ac:dyDescent="0.25">
      <c r="A4">
        <v>6</v>
      </c>
    </row>
    <row r="5" spans="1:1" x14ac:dyDescent="0.25">
      <c r="A5">
        <v>8</v>
      </c>
    </row>
    <row r="6" spans="1:1" x14ac:dyDescent="0.25">
      <c r="A6">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Beoordelingsmodel GoW</vt:lpstr>
      <vt:lpstr>Waardering van de cijfers</vt:lpstr>
      <vt:lpstr>Niet verwijderen</vt:lpstr>
      <vt:lpstr>Blad3</vt:lpstr>
      <vt:lpstr>'Beoordelingsmodel GoW'!prestatiescore</vt:lpstr>
    </vt:vector>
  </TitlesOfParts>
  <Company>Gemeente Purmerend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Knijn, S. (Sanne)</dc:creator>
  <cp:lastModifiedBy>An Ha - Vu</cp:lastModifiedBy>
  <cp:lastPrinted>2022-12-01T12:53:57Z</cp:lastPrinted>
  <dcterms:created xsi:type="dcterms:W3CDTF">2017-06-09T09:09:00Z</dcterms:created>
  <dcterms:modified xsi:type="dcterms:W3CDTF">2026-02-27T08:59:57Z</dcterms:modified>
</cp:coreProperties>
</file>