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ReijmersFlexKn\Dropbox\FlexKnowledge\1. Projecten\Veiligheidsregio Rotterdam-Rijnmond\Aanbesteding 2026\NvI III\"/>
    </mc:Choice>
  </mc:AlternateContent>
  <xr:revisionPtr revIDLastSave="0" documentId="13_ncr:1_{44AE01C0-3E98-4FB8-B58E-0D73E453B156}" xr6:coauthVersionLast="47" xr6:coauthVersionMax="47" xr10:uidLastSave="{00000000-0000-0000-0000-000000000000}"/>
  <bookViews>
    <workbookView xWindow="10400" yWindow="-19370" windowWidth="21800" windowHeight="13880" tabRatio="933" xr2:uid="{00000000-000D-0000-FFFF-FFFF00000000}"/>
  </bookViews>
  <sheets>
    <sheet name="Tariefsopbouw" sheetId="29" r:id="rId1"/>
  </sheets>
  <definedNames>
    <definedName name="_xlnm.Print_Area" localSheetId="0">Tariefsopbouw!$A$1:$H$2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29" l="1"/>
  <c r="G13" i="29" s="1"/>
  <c r="G15" i="29" l="1"/>
  <c r="G14" i="29"/>
  <c r="G16" i="29"/>
  <c r="G11" i="29"/>
  <c r="G12" i="29"/>
  <c r="A49" i="29"/>
  <c r="C12" i="29" s="1"/>
  <c r="G18" i="29" l="1"/>
  <c r="G17" i="29"/>
  <c r="C13" i="29"/>
  <c r="C15" i="29"/>
  <c r="C14" i="29"/>
  <c r="C11" i="29"/>
  <c r="C16" i="29" l="1"/>
  <c r="C20" i="29" l="1"/>
  <c r="G27" i="29" l="1"/>
  <c r="C26" i="29"/>
  <c r="G26" i="29"/>
  <c r="C27" i="29"/>
  <c r="C24" i="29"/>
  <c r="C33" i="29"/>
  <c r="G31" i="29"/>
  <c r="C35" i="29"/>
  <c r="C28" i="29"/>
  <c r="G32" i="29"/>
  <c r="G35" i="29"/>
  <c r="C32" i="29"/>
  <c r="G34" i="29"/>
  <c r="C31" i="29"/>
  <c r="C25" i="29"/>
  <c r="G30" i="29"/>
  <c r="G33" i="29"/>
  <c r="G23" i="29"/>
  <c r="C30" i="29"/>
  <c r="C34" i="29"/>
  <c r="C23" i="29"/>
  <c r="C29" i="29" l="1"/>
  <c r="C37" i="29" s="1"/>
  <c r="C38" i="29" l="1"/>
  <c r="C43" i="29" s="1"/>
  <c r="G20" i="29"/>
  <c r="G28" i="29" l="1"/>
  <c r="G25" i="29"/>
  <c r="G24" i="29"/>
  <c r="G29" i="29" l="1"/>
  <c r="G37" i="29" s="1"/>
  <c r="G38" i="29" l="1"/>
  <c r="G43" i="29" s="1"/>
</calcChain>
</file>

<file path=xl/sharedStrings.xml><?xml version="1.0" encoding="utf-8"?>
<sst xmlns="http://schemas.openxmlformats.org/spreadsheetml/2006/main" count="70" uniqueCount="35">
  <si>
    <t>Reserveringen</t>
  </si>
  <si>
    <t>Vakantieuitkering</t>
  </si>
  <si>
    <t>Loonsom</t>
  </si>
  <si>
    <t>Vakantiedagen</t>
  </si>
  <si>
    <t>Subtotaal loon + reserveringen</t>
  </si>
  <si>
    <t>Bruto loon</t>
  </si>
  <si>
    <t>ZVW</t>
  </si>
  <si>
    <t>% over het bruto uurloon</t>
  </si>
  <si>
    <t>Fictief uurloon</t>
  </si>
  <si>
    <t>Uurtarief</t>
  </si>
  <si>
    <t>Payroll</t>
  </si>
  <si>
    <t xml:space="preserve">Tariefopbouw </t>
  </si>
  <si>
    <t>Toepasselijk BTW percentage</t>
  </si>
  <si>
    <t>Buitengewoon verlof/ kort verzuim</t>
  </si>
  <si>
    <r>
      <t xml:space="preserve">Gewerkte uren
</t>
    </r>
    <r>
      <rPr>
        <b/>
        <sz val="14"/>
        <color theme="0"/>
        <rFont val="Arial"/>
        <family val="2"/>
      </rPr>
      <t>Ketenregeling VRR</t>
    </r>
  </si>
  <si>
    <t>Cao Veiligheidsregio's</t>
  </si>
  <si>
    <t>Cao Ambulancezorg</t>
  </si>
  <si>
    <t>Let op: Alleen de witte velden invullen!</t>
  </si>
  <si>
    <t>ADV/Roostervrij</t>
  </si>
  <si>
    <t>Feestdagen</t>
  </si>
  <si>
    <t>Kort verzuim/ bijzonder verlof</t>
  </si>
  <si>
    <t>Basispremie WAO/WIA incl. kinderopvang</t>
  </si>
  <si>
    <t>Eindejaarsuitkering</t>
  </si>
  <si>
    <t>Pensioen</t>
  </si>
  <si>
    <t>vrij in te vullen</t>
  </si>
  <si>
    <t>PLB (Persoonlijk LevensfaseBudget)</t>
  </si>
  <si>
    <t>IKB</t>
  </si>
  <si>
    <t>Werkeloosheidswet UFO (WW premie)</t>
  </si>
  <si>
    <t>Formule voor berekening werkbare dagen:</t>
  </si>
  <si>
    <t>Werkgeversdeel van de WGA</t>
  </si>
  <si>
    <t>ZW-Flex of daarvoor in de plaats tredende ERD ZW-Flex</t>
  </si>
  <si>
    <t>Verzuim tijdens dienstverband</t>
  </si>
  <si>
    <t>Nominale marge</t>
  </si>
  <si>
    <t>Wettelijke/CAO inhoudingen</t>
  </si>
  <si>
    <t>Kostprijsfactor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</si>
</sst>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_-* #,##0.00\-;_-* &quot;-&quot;??_-;_-@_-"/>
    <numFmt numFmtId="165" formatCode="_-* #,##0.000_-;_-* #,##0.000\-;_-* &quot;-&quot;???_-;_-@_-"/>
    <numFmt numFmtId="166" formatCode="_-* #,##0.0000_-;_-* #,##0.0000\-;_-* &quot;-&quot;???_-;_-@_-"/>
  </numFmts>
  <fonts count="17" x14ac:knownFonts="1">
    <font>
      <sz val="10"/>
      <name val="Arial"/>
    </font>
    <font>
      <b/>
      <sz val="9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i/>
      <sz val="9"/>
      <color theme="0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0"/>
      <name val="Arial"/>
      <family val="2"/>
    </font>
    <font>
      <b/>
      <sz val="9"/>
      <color theme="9" tint="-0.499984740745262"/>
      <name val="Arial"/>
      <family val="2"/>
    </font>
    <font>
      <b/>
      <sz val="9"/>
      <color theme="9" tint="0.59999389629810485"/>
      <name val="Arial"/>
      <family val="2"/>
    </font>
    <font>
      <b/>
      <sz val="14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1" tint="0.34998626667073579"/>
        <bgColor theme="5"/>
      </patternFill>
    </fill>
    <fill>
      <patternFill patternType="solid">
        <fgColor theme="0"/>
        <bgColor theme="5" tint="0.59999389629810485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theme="5"/>
      </patternFill>
    </fill>
    <fill>
      <patternFill patternType="solid">
        <fgColor theme="0" tint="-0.14999847407452621"/>
        <bgColor theme="5" tint="0.79998168889431442"/>
      </patternFill>
    </fill>
    <fill>
      <patternFill patternType="solid">
        <fgColor theme="9" tint="0.59999389629810485"/>
        <bgColor theme="5" tint="0.59999389629810485"/>
      </patternFill>
    </fill>
    <fill>
      <patternFill patternType="solid">
        <fgColor rgb="FFFFFF00"/>
        <bgColor theme="5" tint="0.79998168889431442"/>
      </patternFill>
    </fill>
    <fill>
      <patternFill patternType="solid">
        <fgColor theme="0" tint="-0.14999847407452621"/>
        <bgColor theme="5" tint="0.59999389629810485"/>
      </patternFill>
    </fill>
    <fill>
      <patternFill patternType="solid">
        <fgColor theme="0"/>
        <bgColor theme="5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/>
      <right style="medium">
        <color indexed="64"/>
      </right>
      <top style="thick">
        <color theme="0"/>
      </top>
      <bottom style="thick">
        <color theme="0"/>
      </bottom>
      <diagonal/>
    </border>
    <border>
      <left style="medium">
        <color indexed="64"/>
      </left>
      <right/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theme="0"/>
      </bottom>
      <diagonal/>
    </border>
    <border>
      <left style="medium">
        <color indexed="64"/>
      </left>
      <right/>
      <top/>
      <bottom style="thick">
        <color theme="0"/>
      </bottom>
      <diagonal/>
    </border>
    <border>
      <left style="medium">
        <color indexed="64"/>
      </left>
      <right/>
      <top style="thick">
        <color theme="0"/>
      </top>
      <bottom style="thick">
        <color theme="0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61">
    <xf numFmtId="0" fontId="0" fillId="0" borderId="0" xfId="0"/>
    <xf numFmtId="10" fontId="7" fillId="5" borderId="8" xfId="1" applyNumberFormat="1" applyFont="1" applyFill="1" applyBorder="1" applyProtection="1">
      <protection locked="0"/>
    </xf>
    <xf numFmtId="10" fontId="7" fillId="9" borderId="6" xfId="1" applyNumberFormat="1" applyFont="1" applyFill="1" applyBorder="1" applyProtection="1"/>
    <xf numFmtId="10" fontId="7" fillId="9" borderId="10" xfId="1" applyNumberFormat="1" applyFont="1" applyFill="1" applyBorder="1" applyProtection="1"/>
    <xf numFmtId="10" fontId="7" fillId="5" borderId="10" xfId="1" applyNumberFormat="1" applyFont="1" applyFill="1" applyBorder="1" applyProtection="1"/>
    <xf numFmtId="10" fontId="9" fillId="9" borderId="8" xfId="1" applyNumberFormat="1" applyFont="1" applyFill="1" applyBorder="1" applyProtection="1"/>
    <xf numFmtId="10" fontId="7" fillId="9" borderId="8" xfId="1" applyNumberFormat="1" applyFont="1" applyFill="1" applyBorder="1" applyProtection="1"/>
    <xf numFmtId="9" fontId="10" fillId="8" borderId="9" xfId="1" applyFont="1" applyFill="1" applyBorder="1" applyProtection="1"/>
    <xf numFmtId="8" fontId="12" fillId="9" borderId="6" xfId="1" applyNumberFormat="1" applyFont="1" applyFill="1" applyBorder="1" applyProtection="1"/>
    <xf numFmtId="10" fontId="7" fillId="9" borderId="15" xfId="1" applyNumberFormat="1" applyFont="1" applyFill="1" applyBorder="1" applyProtection="1"/>
    <xf numFmtId="10" fontId="7" fillId="9" borderId="3" xfId="1" applyNumberFormat="1" applyFont="1" applyFill="1" applyBorder="1" applyProtection="1"/>
    <xf numFmtId="44" fontId="7" fillId="5" borderId="8" xfId="3" applyFont="1" applyFill="1" applyBorder="1" applyProtection="1">
      <protection locked="0"/>
    </xf>
    <xf numFmtId="0" fontId="5" fillId="4" borderId="2" xfId="0" applyFont="1" applyFill="1" applyBorder="1"/>
    <xf numFmtId="164" fontId="7" fillId="8" borderId="11" xfId="0" applyNumberFormat="1" applyFont="1" applyFill="1" applyBorder="1"/>
    <xf numFmtId="164" fontId="4" fillId="2" borderId="0" xfId="0" applyNumberFormat="1" applyFont="1" applyFill="1"/>
    <xf numFmtId="0" fontId="4" fillId="2" borderId="0" xfId="0" applyFont="1" applyFill="1"/>
    <xf numFmtId="0" fontId="13" fillId="4" borderId="15" xfId="0" applyFont="1" applyFill="1" applyBorder="1"/>
    <xf numFmtId="44" fontId="12" fillId="10" borderId="4" xfId="3" applyFont="1" applyFill="1" applyBorder="1" applyProtection="1"/>
    <xf numFmtId="0" fontId="5" fillId="4" borderId="16" xfId="0" applyFont="1" applyFill="1" applyBorder="1"/>
    <xf numFmtId="9" fontId="1" fillId="3" borderId="20" xfId="0" applyNumberFormat="1" applyFont="1" applyFill="1" applyBorder="1" applyAlignment="1">
      <alignment horizontal="right"/>
    </xf>
    <xf numFmtId="0" fontId="4" fillId="0" borderId="0" xfId="0" applyFont="1"/>
    <xf numFmtId="0" fontId="6" fillId="2" borderId="0" xfId="0" applyFont="1" applyFill="1"/>
    <xf numFmtId="164" fontId="6" fillId="2" borderId="0" xfId="0" applyNumberFormat="1" applyFont="1" applyFill="1"/>
    <xf numFmtId="43" fontId="6" fillId="2" borderId="0" xfId="2" applyFont="1" applyFill="1" applyProtection="1"/>
    <xf numFmtId="0" fontId="6" fillId="4" borderId="15" xfId="0" applyFont="1" applyFill="1" applyBorder="1"/>
    <xf numFmtId="164" fontId="4" fillId="6" borderId="0" xfId="0" applyNumberFormat="1" applyFont="1" applyFill="1"/>
    <xf numFmtId="0" fontId="4" fillId="6" borderId="0" xfId="0" applyFont="1" applyFill="1"/>
    <xf numFmtId="10" fontId="7" fillId="11" borderId="8" xfId="1" applyNumberFormat="1" applyFont="1" applyFill="1" applyBorder="1" applyProtection="1"/>
    <xf numFmtId="164" fontId="7" fillId="8" borderId="7" xfId="0" applyNumberFormat="1" applyFont="1" applyFill="1" applyBorder="1"/>
    <xf numFmtId="0" fontId="8" fillId="4" borderId="21" xfId="0" applyFont="1" applyFill="1" applyBorder="1"/>
    <xf numFmtId="164" fontId="1" fillId="8" borderId="7" xfId="0" applyNumberFormat="1" applyFont="1" applyFill="1" applyBorder="1"/>
    <xf numFmtId="0" fontId="15" fillId="4" borderId="23" xfId="0" applyFont="1" applyFill="1" applyBorder="1"/>
    <xf numFmtId="10" fontId="7" fillId="5" borderId="8" xfId="1" applyNumberFormat="1" applyFont="1" applyFill="1" applyBorder="1" applyProtection="1"/>
    <xf numFmtId="10" fontId="7" fillId="5" borderId="6" xfId="1" applyNumberFormat="1" applyFont="1" applyFill="1" applyBorder="1" applyProtection="1"/>
    <xf numFmtId="0" fontId="5" fillId="4" borderId="14" xfId="0" applyFont="1" applyFill="1" applyBorder="1"/>
    <xf numFmtId="0" fontId="13" fillId="4" borderId="2" xfId="0" applyFont="1" applyFill="1" applyBorder="1"/>
    <xf numFmtId="164" fontId="10" fillId="8" borderId="11" xfId="0" applyNumberFormat="1" applyFont="1" applyFill="1" applyBorder="1"/>
    <xf numFmtId="166" fontId="10" fillId="8" borderId="7" xfId="0" applyNumberFormat="1" applyFont="1" applyFill="1" applyBorder="1"/>
    <xf numFmtId="0" fontId="5" fillId="4" borderId="15" xfId="0" applyFont="1" applyFill="1" applyBorder="1"/>
    <xf numFmtId="165" fontId="10" fillId="8" borderId="12" xfId="0" applyNumberFormat="1" applyFont="1" applyFill="1" applyBorder="1"/>
    <xf numFmtId="0" fontId="6" fillId="4" borderId="21" xfId="0" applyFont="1" applyFill="1" applyBorder="1"/>
    <xf numFmtId="0" fontId="6" fillId="4" borderId="22" xfId="0" applyFont="1" applyFill="1" applyBorder="1"/>
    <xf numFmtId="164" fontId="7" fillId="8" borderId="9" xfId="0" applyNumberFormat="1" applyFont="1" applyFill="1" applyBorder="1"/>
    <xf numFmtId="2" fontId="7" fillId="8" borderId="9" xfId="1" applyNumberFormat="1" applyFont="1" applyFill="1" applyBorder="1" applyProtection="1"/>
    <xf numFmtId="0" fontId="6" fillId="4" borderId="14" xfId="0" applyFont="1" applyFill="1" applyBorder="1"/>
    <xf numFmtId="0" fontId="6" fillId="4" borderId="24" xfId="0" applyFont="1" applyFill="1" applyBorder="1"/>
    <xf numFmtId="0" fontId="13" fillId="4" borderId="14" xfId="0" applyFont="1" applyFill="1" applyBorder="1"/>
    <xf numFmtId="2" fontId="7" fillId="11" borderId="25" xfId="1" applyNumberFormat="1" applyFont="1" applyFill="1" applyBorder="1" applyProtection="1"/>
    <xf numFmtId="0" fontId="1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1" fillId="7" borderId="1" xfId="0" applyFont="1" applyFill="1" applyBorder="1" applyAlignment="1">
      <alignment vertical="center"/>
    </xf>
    <xf numFmtId="0" fontId="11" fillId="7" borderId="18" xfId="0" applyFont="1" applyFill="1" applyBorder="1" applyAlignment="1">
      <alignment shrinkToFit="1"/>
    </xf>
    <xf numFmtId="2" fontId="7" fillId="11" borderId="8" xfId="1" applyNumberFormat="1" applyFont="1" applyFill="1" applyBorder="1" applyProtection="1"/>
    <xf numFmtId="2" fontId="7" fillId="11" borderId="10" xfId="1" applyNumberFormat="1" applyFont="1" applyFill="1" applyBorder="1" applyProtection="1"/>
    <xf numFmtId="2" fontId="7" fillId="5" borderId="25" xfId="1" applyNumberFormat="1" applyFont="1" applyFill="1" applyBorder="1" applyProtection="1">
      <protection locked="0"/>
    </xf>
    <xf numFmtId="0" fontId="5" fillId="7" borderId="1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shrinkToFit="1"/>
    </xf>
    <xf numFmtId="0" fontId="5" fillId="7" borderId="13" xfId="0" applyFont="1" applyFill="1" applyBorder="1" applyAlignment="1">
      <alignment horizontal="center" shrinkToFit="1"/>
    </xf>
    <xf numFmtId="0" fontId="3" fillId="2" borderId="2" xfId="0" applyFont="1" applyFill="1" applyBorder="1" applyAlignment="1">
      <alignment vertical="center"/>
    </xf>
    <xf numFmtId="0" fontId="6" fillId="12" borderId="0" xfId="0" applyFont="1" applyFill="1" applyBorder="1"/>
  </cellXfs>
  <cellStyles count="4">
    <cellStyle name="Komma" xfId="2" builtinId="3"/>
    <cellStyle name="Procent" xfId="1" builtinId="5"/>
    <cellStyle name="Standaard" xfId="0" builtinId="0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17"/>
  <sheetViews>
    <sheetView tabSelected="1" topLeftCell="A5" zoomScale="90" zoomScaleNormal="90" workbookViewId="0">
      <selection activeCell="D49" sqref="D49"/>
    </sheetView>
  </sheetViews>
  <sheetFormatPr defaultColWidth="9.1328125" defaultRowHeight="11.65" x14ac:dyDescent="0.35"/>
  <cols>
    <col min="1" max="1" width="47.33203125" style="15" bestFit="1" customWidth="1"/>
    <col min="2" max="2" width="11.265625" style="14" customWidth="1"/>
    <col min="3" max="3" width="14.6640625" style="14" bestFit="1" customWidth="1"/>
    <col min="4" max="4" width="6.1328125" style="25" customWidth="1"/>
    <col min="5" max="5" width="41.796875" style="20" bestFit="1" customWidth="1"/>
    <col min="6" max="6" width="12.86328125" style="20" customWidth="1"/>
    <col min="7" max="7" width="11.1328125" style="20" customWidth="1"/>
    <col min="8" max="8" width="11.59765625" style="20" customWidth="1"/>
    <col min="9" max="9" width="15" style="26" customWidth="1"/>
    <col min="10" max="15" width="9.1328125" style="26"/>
    <col min="16" max="16384" width="9.1328125" style="15"/>
  </cols>
  <sheetData>
    <row r="1" spans="1:15" ht="17.25" customHeight="1" x14ac:dyDescent="0.35">
      <c r="A1" s="59" t="s">
        <v>11</v>
      </c>
      <c r="B1" s="49"/>
      <c r="C1" s="49"/>
      <c r="D1" s="49"/>
      <c r="E1" s="49"/>
      <c r="F1" s="49"/>
      <c r="G1" s="49"/>
      <c r="H1" s="49"/>
      <c r="I1" s="15"/>
      <c r="J1" s="15"/>
      <c r="K1" s="15"/>
      <c r="L1" s="15"/>
      <c r="M1" s="15"/>
      <c r="N1" s="15"/>
      <c r="O1" s="15"/>
    </row>
    <row r="2" spans="1:15" ht="9.4" customHeight="1" x14ac:dyDescent="0.35">
      <c r="A2" s="59"/>
      <c r="B2" s="49"/>
      <c r="C2" s="49"/>
      <c r="D2" s="49"/>
      <c r="E2" s="49"/>
      <c r="F2" s="49"/>
      <c r="G2" s="49"/>
      <c r="H2" s="49"/>
      <c r="I2" s="15"/>
      <c r="J2" s="15"/>
      <c r="K2" s="15"/>
      <c r="L2" s="15"/>
      <c r="M2" s="15"/>
      <c r="N2" s="15"/>
      <c r="O2" s="15"/>
    </row>
    <row r="3" spans="1:15" ht="19.899999999999999" customHeight="1" x14ac:dyDescent="0.35">
      <c r="A3" s="48" t="s">
        <v>17</v>
      </c>
      <c r="B3" s="49"/>
      <c r="C3" s="49"/>
      <c r="D3" s="49"/>
      <c r="E3" s="49"/>
      <c r="F3" s="49"/>
      <c r="G3" s="49"/>
      <c r="H3" s="49"/>
      <c r="I3" s="15"/>
      <c r="J3" s="15"/>
      <c r="K3" s="15"/>
      <c r="L3" s="15"/>
      <c r="M3" s="15"/>
      <c r="N3" s="15"/>
      <c r="O3" s="15"/>
    </row>
    <row r="4" spans="1:15" ht="12" thickBot="1" x14ac:dyDescent="0.4"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27" customHeight="1" thickBot="1" x14ac:dyDescent="0.4">
      <c r="A5" s="50" t="s">
        <v>10</v>
      </c>
      <c r="B5" s="55" t="s">
        <v>14</v>
      </c>
      <c r="C5" s="56"/>
      <c r="D5" s="14"/>
      <c r="E5" s="50" t="s">
        <v>10</v>
      </c>
      <c r="F5" s="55" t="s">
        <v>14</v>
      </c>
      <c r="G5" s="56"/>
      <c r="H5" s="15"/>
      <c r="I5" s="15"/>
      <c r="J5" s="15"/>
      <c r="K5" s="15"/>
      <c r="L5" s="15"/>
      <c r="M5" s="15"/>
      <c r="N5" s="15"/>
      <c r="O5" s="15"/>
    </row>
    <row r="6" spans="1:15" ht="18.399999999999999" customHeight="1" thickTop="1" thickBot="1" x14ac:dyDescent="0.55000000000000004">
      <c r="A6" s="51" t="s">
        <v>15</v>
      </c>
      <c r="B6" s="57" t="s">
        <v>7</v>
      </c>
      <c r="C6" s="58"/>
      <c r="D6" s="14"/>
      <c r="E6" s="51" t="s">
        <v>16</v>
      </c>
      <c r="F6" s="57" t="s">
        <v>7</v>
      </c>
      <c r="G6" s="58"/>
      <c r="H6" s="15"/>
      <c r="I6" s="15"/>
      <c r="J6" s="15"/>
      <c r="K6" s="15"/>
      <c r="L6" s="15"/>
      <c r="M6" s="15"/>
      <c r="N6" s="15"/>
      <c r="O6" s="15"/>
    </row>
    <row r="7" spans="1:15" ht="12" thickTop="1" x14ac:dyDescent="0.35">
      <c r="A7" s="24" t="s">
        <v>5</v>
      </c>
      <c r="B7" s="2"/>
      <c r="C7" s="28">
        <v>100</v>
      </c>
      <c r="D7" s="14"/>
      <c r="E7" s="24" t="s">
        <v>5</v>
      </c>
      <c r="F7" s="2"/>
      <c r="G7" s="28">
        <v>100</v>
      </c>
      <c r="H7" s="15"/>
      <c r="I7" s="15"/>
      <c r="J7" s="15"/>
      <c r="K7" s="15"/>
      <c r="L7" s="15"/>
      <c r="M7" s="15"/>
      <c r="N7" s="15"/>
      <c r="O7" s="15"/>
    </row>
    <row r="8" spans="1:15" x14ac:dyDescent="0.35">
      <c r="A8" s="44"/>
      <c r="B8" s="3"/>
      <c r="C8" s="42"/>
      <c r="D8" s="14"/>
      <c r="E8" s="44"/>
      <c r="F8" s="3"/>
      <c r="G8" s="42"/>
      <c r="H8" s="15"/>
      <c r="I8" s="15"/>
      <c r="J8" s="15"/>
      <c r="K8" s="15"/>
      <c r="L8" s="15"/>
      <c r="M8" s="15"/>
      <c r="N8" s="15"/>
      <c r="O8" s="15"/>
    </row>
    <row r="9" spans="1:15" x14ac:dyDescent="0.35">
      <c r="A9" s="12"/>
      <c r="B9" s="3"/>
      <c r="C9" s="13"/>
      <c r="D9" s="14"/>
      <c r="E9" s="12"/>
      <c r="F9" s="3"/>
      <c r="G9" s="13"/>
      <c r="H9" s="15"/>
      <c r="I9" s="15"/>
      <c r="J9" s="15"/>
      <c r="K9" s="15"/>
      <c r="L9" s="15"/>
      <c r="M9" s="15"/>
      <c r="N9" s="15"/>
      <c r="O9" s="15"/>
    </row>
    <row r="10" spans="1:15" x14ac:dyDescent="0.35">
      <c r="A10" s="16" t="s">
        <v>0</v>
      </c>
      <c r="B10" s="2"/>
      <c r="C10" s="28"/>
      <c r="D10" s="14"/>
      <c r="E10" s="16" t="s">
        <v>0</v>
      </c>
      <c r="F10" s="2"/>
      <c r="G10" s="28"/>
      <c r="H10" s="15"/>
      <c r="I10" s="15"/>
      <c r="J10" s="15"/>
      <c r="K10" s="15"/>
      <c r="L10" s="15"/>
      <c r="M10" s="15"/>
      <c r="N10" s="15"/>
      <c r="O10" s="15"/>
    </row>
    <row r="11" spans="1:15" x14ac:dyDescent="0.35">
      <c r="A11" s="44" t="s">
        <v>3</v>
      </c>
      <c r="B11" s="52">
        <v>26</v>
      </c>
      <c r="C11" s="43">
        <f>B11/$A$49*100</f>
        <v>11.353711790393014</v>
      </c>
      <c r="D11" s="14"/>
      <c r="E11" s="44" t="s">
        <v>3</v>
      </c>
      <c r="F11" s="52">
        <v>24</v>
      </c>
      <c r="G11" s="43">
        <f>F11/$E$49*100</f>
        <v>10.433421727600747</v>
      </c>
      <c r="H11" s="15"/>
      <c r="I11" s="15"/>
      <c r="J11" s="15"/>
      <c r="K11" s="15"/>
      <c r="L11" s="15"/>
      <c r="M11" s="15"/>
      <c r="N11" s="15"/>
      <c r="O11" s="15"/>
    </row>
    <row r="12" spans="1:15" x14ac:dyDescent="0.35">
      <c r="A12" s="44" t="s">
        <v>18</v>
      </c>
      <c r="B12" s="53">
        <v>0</v>
      </c>
      <c r="C12" s="43">
        <f t="shared" ref="C12:C15" si="0">B12/$A$49*100</f>
        <v>0</v>
      </c>
      <c r="D12" s="14"/>
      <c r="E12" s="44" t="s">
        <v>18</v>
      </c>
      <c r="F12" s="53">
        <v>0</v>
      </c>
      <c r="G12" s="43">
        <f t="shared" ref="G12:G16" si="1">F12/$E$49*100</f>
        <v>0</v>
      </c>
      <c r="H12" s="15"/>
      <c r="I12" s="15"/>
      <c r="J12" s="15"/>
      <c r="K12" s="15"/>
      <c r="L12" s="15"/>
      <c r="M12" s="15"/>
      <c r="N12" s="15"/>
      <c r="O12" s="15"/>
    </row>
    <row r="13" spans="1:15" x14ac:dyDescent="0.35">
      <c r="A13" s="40" t="s">
        <v>19</v>
      </c>
      <c r="B13" s="47">
        <v>6</v>
      </c>
      <c r="C13" s="43">
        <f t="shared" si="0"/>
        <v>2.6200873362445414</v>
      </c>
      <c r="D13" s="14"/>
      <c r="E13" s="45" t="s">
        <v>19</v>
      </c>
      <c r="F13" s="47">
        <v>6</v>
      </c>
      <c r="G13" s="43">
        <f t="shared" si="1"/>
        <v>2.6083554319001867</v>
      </c>
      <c r="H13" s="15"/>
      <c r="I13" s="15"/>
      <c r="J13" s="15"/>
      <c r="K13" s="15"/>
      <c r="L13" s="15"/>
      <c r="M13" s="15"/>
      <c r="N13" s="15"/>
      <c r="O13" s="15"/>
    </row>
    <row r="14" spans="1:15" x14ac:dyDescent="0.35">
      <c r="A14" s="41" t="s">
        <v>20</v>
      </c>
      <c r="B14" s="54"/>
      <c r="C14" s="43">
        <f t="shared" si="0"/>
        <v>0</v>
      </c>
      <c r="D14" s="14"/>
      <c r="E14" s="45" t="s">
        <v>25</v>
      </c>
      <c r="F14" s="47">
        <v>0.97</v>
      </c>
      <c r="G14" s="43">
        <f t="shared" si="1"/>
        <v>0.42168412815719686</v>
      </c>
      <c r="H14" s="15"/>
      <c r="I14" s="15"/>
      <c r="J14" s="15"/>
      <c r="K14" s="15"/>
      <c r="L14" s="15"/>
      <c r="M14" s="15"/>
      <c r="N14" s="15"/>
      <c r="O14" s="15"/>
    </row>
    <row r="15" spans="1:15" x14ac:dyDescent="0.35">
      <c r="A15" s="41" t="s">
        <v>31</v>
      </c>
      <c r="B15" s="54"/>
      <c r="C15" s="43">
        <f t="shared" si="0"/>
        <v>0</v>
      </c>
      <c r="D15" s="14"/>
      <c r="E15" s="45" t="s">
        <v>13</v>
      </c>
      <c r="F15" s="54"/>
      <c r="G15" s="43">
        <f t="shared" si="1"/>
        <v>0</v>
      </c>
      <c r="H15" s="15"/>
      <c r="I15" s="15"/>
      <c r="J15" s="15"/>
      <c r="K15" s="15"/>
      <c r="L15" s="15"/>
      <c r="M15" s="15"/>
      <c r="N15" s="15"/>
      <c r="O15" s="15"/>
    </row>
    <row r="16" spans="1:15" x14ac:dyDescent="0.35">
      <c r="A16" s="41" t="s">
        <v>26</v>
      </c>
      <c r="B16" s="27">
        <v>0.18629999999999999</v>
      </c>
      <c r="C16" s="42">
        <f>B16*(C$7+C11+C12+C13+C15)</f>
        <v>21.233318777292578</v>
      </c>
      <c r="D16" s="14"/>
      <c r="E16" s="41" t="s">
        <v>31</v>
      </c>
      <c r="F16" s="54"/>
      <c r="G16" s="43">
        <f t="shared" si="1"/>
        <v>0</v>
      </c>
      <c r="H16" s="15"/>
      <c r="I16" s="15"/>
      <c r="J16" s="15"/>
      <c r="K16" s="15"/>
      <c r="L16" s="4"/>
      <c r="M16" s="15"/>
      <c r="N16" s="15"/>
      <c r="O16" s="15"/>
    </row>
    <row r="17" spans="1:15" x14ac:dyDescent="0.35">
      <c r="A17" s="41"/>
      <c r="B17" s="5"/>
      <c r="C17" s="42"/>
      <c r="D17" s="14"/>
      <c r="E17" s="41" t="s">
        <v>1</v>
      </c>
      <c r="F17" s="27">
        <v>8.3299999999999999E-2</v>
      </c>
      <c r="G17" s="43">
        <f>F17*(G$7+G11+G12+G13+G14+G15+G16)</f>
        <v>9.4515063252619225</v>
      </c>
      <c r="H17" s="15"/>
      <c r="I17" s="15"/>
      <c r="J17" s="15"/>
      <c r="K17" s="15"/>
      <c r="L17" s="4"/>
      <c r="M17" s="15"/>
      <c r="N17" s="15"/>
      <c r="O17" s="15"/>
    </row>
    <row r="18" spans="1:15" x14ac:dyDescent="0.35">
      <c r="A18" s="44"/>
      <c r="B18" s="5"/>
      <c r="C18" s="42"/>
      <c r="D18" s="14"/>
      <c r="E18" s="45" t="s">
        <v>22</v>
      </c>
      <c r="F18" s="27">
        <v>8.3299999999999999E-2</v>
      </c>
      <c r="G18" s="42">
        <f>F18*(G$7+G11+G12+G13+G14+G15+G16)</f>
        <v>9.4515063252619225</v>
      </c>
      <c r="H18" s="15"/>
      <c r="I18" s="15"/>
      <c r="J18" s="15"/>
      <c r="K18" s="15"/>
      <c r="L18" s="15"/>
      <c r="M18" s="15"/>
      <c r="N18" s="15"/>
      <c r="O18" s="15"/>
    </row>
    <row r="19" spans="1:15" x14ac:dyDescent="0.35">
      <c r="A19" s="44"/>
      <c r="B19" s="5"/>
      <c r="C19" s="42"/>
      <c r="D19" s="14"/>
      <c r="E19" s="44"/>
      <c r="F19" s="2"/>
      <c r="G19" s="42"/>
      <c r="H19" s="15"/>
      <c r="I19" s="15"/>
      <c r="J19" s="15"/>
      <c r="K19" s="15"/>
      <c r="L19" s="15"/>
      <c r="M19" s="15"/>
      <c r="N19" s="15"/>
      <c r="O19" s="15"/>
    </row>
    <row r="20" spans="1:15" x14ac:dyDescent="0.35">
      <c r="A20" s="35" t="s">
        <v>4</v>
      </c>
      <c r="B20" s="3"/>
      <c r="C20" s="36">
        <f>SUM(C7:C19)</f>
        <v>135.20711790393014</v>
      </c>
      <c r="D20" s="14"/>
      <c r="E20" s="35" t="s">
        <v>4</v>
      </c>
      <c r="F20" s="3"/>
      <c r="G20" s="36">
        <f>SUM(G7:G19)</f>
        <v>132.36647393818197</v>
      </c>
      <c r="H20" s="15"/>
      <c r="I20" s="15"/>
      <c r="J20" s="15"/>
      <c r="K20" s="15"/>
      <c r="L20" s="15"/>
      <c r="M20" s="15"/>
      <c r="N20" s="15"/>
      <c r="O20" s="15"/>
    </row>
    <row r="21" spans="1:15" x14ac:dyDescent="0.35">
      <c r="A21" s="38"/>
      <c r="B21" s="2"/>
      <c r="C21" s="28"/>
      <c r="D21" s="14"/>
      <c r="E21" s="38"/>
      <c r="F21" s="2"/>
      <c r="G21" s="28"/>
      <c r="H21" s="15"/>
      <c r="I21" s="15"/>
      <c r="J21" s="15"/>
      <c r="K21" s="15"/>
      <c r="L21" s="15"/>
      <c r="M21" s="15"/>
      <c r="N21" s="15"/>
      <c r="O21" s="15"/>
    </row>
    <row r="22" spans="1:15" x14ac:dyDescent="0.35">
      <c r="A22" s="46" t="s">
        <v>33</v>
      </c>
      <c r="B22" s="6"/>
      <c r="C22" s="28"/>
      <c r="D22" s="14"/>
      <c r="E22" s="46" t="s">
        <v>33</v>
      </c>
      <c r="F22" s="6"/>
      <c r="G22" s="28"/>
      <c r="H22" s="15"/>
      <c r="I22" s="15"/>
      <c r="J22" s="15"/>
      <c r="K22" s="15"/>
      <c r="L22" s="15"/>
      <c r="M22" s="15"/>
      <c r="N22" s="15"/>
      <c r="O22" s="15"/>
    </row>
    <row r="23" spans="1:15" x14ac:dyDescent="0.35">
      <c r="A23" s="40" t="s">
        <v>23</v>
      </c>
      <c r="B23" s="1"/>
      <c r="C23" s="28">
        <f t="shared" ref="C23:C28" si="2">ROUND(+$C$20*B23,2)</f>
        <v>0</v>
      </c>
      <c r="D23" s="14"/>
      <c r="E23" s="40" t="s">
        <v>23</v>
      </c>
      <c r="F23" s="1"/>
      <c r="G23" s="28">
        <f t="shared" ref="G23:G35" si="3">ROUND(+$C$20*F23,2)</f>
        <v>0</v>
      </c>
      <c r="H23" s="15"/>
      <c r="I23" s="15"/>
      <c r="J23" s="15"/>
      <c r="K23" s="15"/>
      <c r="L23" s="15"/>
      <c r="M23" s="15"/>
      <c r="N23" s="15"/>
      <c r="O23" s="15"/>
    </row>
    <row r="24" spans="1:15" x14ac:dyDescent="0.35">
      <c r="A24" s="24" t="s">
        <v>27</v>
      </c>
      <c r="B24" s="27">
        <v>7.7399999999999997E-2</v>
      </c>
      <c r="C24" s="28">
        <f t="shared" si="2"/>
        <v>10.47</v>
      </c>
      <c r="D24" s="14"/>
      <c r="E24" s="24" t="s">
        <v>27</v>
      </c>
      <c r="F24" s="27">
        <v>7.7399999999999997E-2</v>
      </c>
      <c r="G24" s="28">
        <f>ROUND(+$G$20*F24,2)</f>
        <v>10.25</v>
      </c>
      <c r="H24" s="15"/>
      <c r="I24" s="15"/>
      <c r="J24" s="15"/>
      <c r="K24" s="15"/>
      <c r="L24" s="15"/>
      <c r="M24" s="15"/>
      <c r="N24" s="15"/>
      <c r="O24" s="15"/>
    </row>
    <row r="25" spans="1:15" x14ac:dyDescent="0.35">
      <c r="A25" s="24" t="s">
        <v>21</v>
      </c>
      <c r="B25" s="27">
        <v>8.1299999999999997E-2</v>
      </c>
      <c r="C25" s="28">
        <f t="shared" si="2"/>
        <v>10.99</v>
      </c>
      <c r="D25" s="14"/>
      <c r="E25" s="24" t="s">
        <v>21</v>
      </c>
      <c r="F25" s="27">
        <v>8.1299999999999997E-2</v>
      </c>
      <c r="G25" s="28">
        <f>ROUND(+$G$20*F25,2)</f>
        <v>10.76</v>
      </c>
      <c r="H25" s="15"/>
      <c r="I25" s="15"/>
      <c r="J25" s="15"/>
      <c r="K25" s="15"/>
      <c r="L25" s="15"/>
      <c r="M25" s="15"/>
      <c r="N25" s="15"/>
      <c r="O25" s="15"/>
    </row>
    <row r="26" spans="1:15" x14ac:dyDescent="0.35">
      <c r="A26" s="24" t="s">
        <v>29</v>
      </c>
      <c r="B26" s="1"/>
      <c r="C26" s="28">
        <f t="shared" si="2"/>
        <v>0</v>
      </c>
      <c r="D26" s="14"/>
      <c r="E26" s="24" t="s">
        <v>29</v>
      </c>
      <c r="F26" s="1"/>
      <c r="G26" s="28">
        <f t="shared" ref="G26" si="4">ROUND(+$C$20*F26,2)</f>
        <v>0</v>
      </c>
      <c r="H26" s="15"/>
      <c r="I26" s="15"/>
      <c r="J26" s="15"/>
      <c r="K26" s="15"/>
      <c r="L26" s="15"/>
      <c r="M26" s="15"/>
      <c r="N26" s="15"/>
      <c r="O26" s="15"/>
    </row>
    <row r="27" spans="1:15" x14ac:dyDescent="0.35">
      <c r="A27" s="24" t="s">
        <v>30</v>
      </c>
      <c r="B27" s="1"/>
      <c r="C27" s="28">
        <f t="shared" si="2"/>
        <v>0</v>
      </c>
      <c r="D27" s="14"/>
      <c r="E27" s="24" t="s">
        <v>30</v>
      </c>
      <c r="F27" s="1"/>
      <c r="G27" s="28">
        <f t="shared" si="3"/>
        <v>0</v>
      </c>
      <c r="H27" s="15"/>
      <c r="I27" s="15"/>
      <c r="J27" s="15"/>
      <c r="K27" s="15"/>
      <c r="L27" s="15"/>
      <c r="M27" s="15"/>
      <c r="N27" s="15"/>
      <c r="O27" s="15"/>
    </row>
    <row r="28" spans="1:15" x14ac:dyDescent="0.35">
      <c r="A28" s="24" t="s">
        <v>6</v>
      </c>
      <c r="B28" s="27">
        <v>6.0999999999999999E-2</v>
      </c>
      <c r="C28" s="28">
        <f t="shared" si="2"/>
        <v>8.25</v>
      </c>
      <c r="D28" s="14"/>
      <c r="E28" s="24" t="s">
        <v>6</v>
      </c>
      <c r="F28" s="27">
        <v>6.0999999999999999E-2</v>
      </c>
      <c r="G28" s="28">
        <f>ROUND(+$G$20*F28,2)</f>
        <v>8.07</v>
      </c>
      <c r="H28" s="15"/>
      <c r="I28" s="15"/>
      <c r="J28" s="15"/>
      <c r="K28" s="15"/>
      <c r="L28" s="15"/>
      <c r="M28" s="15"/>
      <c r="N28" s="15"/>
      <c r="O28" s="15"/>
    </row>
    <row r="29" spans="1:15" x14ac:dyDescent="0.35">
      <c r="A29" s="29"/>
      <c r="B29" s="6"/>
      <c r="C29" s="30">
        <f>SUM(C20:C28)</f>
        <v>164.91711790393015</v>
      </c>
      <c r="D29" s="14"/>
      <c r="E29" s="29"/>
      <c r="F29" s="6"/>
      <c r="G29" s="30">
        <f>SUM(G20:G28)</f>
        <v>161.44647393818195</v>
      </c>
      <c r="H29" s="15"/>
      <c r="I29" s="15"/>
      <c r="J29" s="15"/>
      <c r="K29" s="15"/>
      <c r="L29" s="15"/>
      <c r="M29" s="15"/>
      <c r="N29" s="15"/>
      <c r="O29" s="15"/>
    </row>
    <row r="30" spans="1:15" hidden="1" x14ac:dyDescent="0.35">
      <c r="A30" s="31" t="s">
        <v>24</v>
      </c>
      <c r="B30" s="32"/>
      <c r="C30" s="28">
        <f t="shared" ref="C30:C35" si="5">ROUND(+$C$20*B30,2)</f>
        <v>0</v>
      </c>
      <c r="D30" s="14"/>
      <c r="E30" s="31" t="s">
        <v>24</v>
      </c>
      <c r="F30" s="32"/>
      <c r="G30" s="28">
        <f t="shared" si="3"/>
        <v>0</v>
      </c>
      <c r="H30" s="15"/>
      <c r="I30" s="15"/>
      <c r="J30" s="15"/>
      <c r="K30" s="15"/>
      <c r="L30" s="15"/>
      <c r="M30" s="15"/>
      <c r="N30" s="15"/>
      <c r="O30" s="15"/>
    </row>
    <row r="31" spans="1:15" hidden="1" x14ac:dyDescent="0.35">
      <c r="A31" s="31" t="s">
        <v>24</v>
      </c>
      <c r="B31" s="32"/>
      <c r="C31" s="28">
        <f t="shared" si="5"/>
        <v>0</v>
      </c>
      <c r="D31" s="14"/>
      <c r="E31" s="31" t="s">
        <v>24</v>
      </c>
      <c r="F31" s="32"/>
      <c r="G31" s="28">
        <f t="shared" si="3"/>
        <v>0</v>
      </c>
      <c r="H31" s="15"/>
      <c r="I31" s="15"/>
      <c r="J31" s="15"/>
      <c r="K31" s="15"/>
      <c r="L31" s="15"/>
      <c r="M31" s="15"/>
      <c r="N31" s="15"/>
      <c r="O31" s="15"/>
    </row>
    <row r="32" spans="1:15" hidden="1" x14ac:dyDescent="0.35">
      <c r="A32" s="31" t="s">
        <v>24</v>
      </c>
      <c r="B32" s="32"/>
      <c r="C32" s="28">
        <f t="shared" si="5"/>
        <v>0</v>
      </c>
      <c r="D32" s="14"/>
      <c r="E32" s="31" t="s">
        <v>24</v>
      </c>
      <c r="F32" s="32"/>
      <c r="G32" s="28">
        <f t="shared" si="3"/>
        <v>0</v>
      </c>
      <c r="H32" s="15"/>
      <c r="I32" s="15"/>
      <c r="J32" s="15"/>
      <c r="K32" s="15"/>
      <c r="L32" s="15"/>
      <c r="M32" s="15"/>
      <c r="N32" s="15"/>
      <c r="O32" s="15"/>
    </row>
    <row r="33" spans="1:15" hidden="1" x14ac:dyDescent="0.35">
      <c r="A33" s="31" t="s">
        <v>24</v>
      </c>
      <c r="B33" s="4"/>
      <c r="C33" s="28">
        <f t="shared" si="5"/>
        <v>0</v>
      </c>
      <c r="D33" s="14"/>
      <c r="E33" s="31" t="s">
        <v>24</v>
      </c>
      <c r="F33" s="4"/>
      <c r="G33" s="28">
        <f t="shared" si="3"/>
        <v>0</v>
      </c>
      <c r="H33" s="15"/>
      <c r="I33" s="15"/>
      <c r="J33" s="15"/>
      <c r="K33" s="15"/>
      <c r="L33" s="15"/>
      <c r="M33" s="15"/>
      <c r="N33" s="15"/>
      <c r="O33" s="15"/>
    </row>
    <row r="34" spans="1:15" hidden="1" x14ac:dyDescent="0.35">
      <c r="A34" s="31" t="s">
        <v>24</v>
      </c>
      <c r="B34" s="33"/>
      <c r="C34" s="28">
        <f t="shared" si="5"/>
        <v>0</v>
      </c>
      <c r="D34" s="14"/>
      <c r="E34" s="31" t="s">
        <v>24</v>
      </c>
      <c r="F34" s="33"/>
      <c r="G34" s="28">
        <f t="shared" si="3"/>
        <v>0</v>
      </c>
      <c r="H34" s="15"/>
      <c r="I34" s="15"/>
      <c r="J34" s="15"/>
      <c r="K34" s="15"/>
      <c r="L34" s="15"/>
      <c r="M34" s="15"/>
      <c r="N34" s="15"/>
      <c r="O34" s="15"/>
    </row>
    <row r="35" spans="1:15" hidden="1" x14ac:dyDescent="0.35">
      <c r="A35" s="31" t="s">
        <v>24</v>
      </c>
      <c r="B35" s="4"/>
      <c r="C35" s="28">
        <f t="shared" si="5"/>
        <v>0</v>
      </c>
      <c r="D35" s="14"/>
      <c r="E35" s="31" t="s">
        <v>24</v>
      </c>
      <c r="F35" s="4"/>
      <c r="G35" s="28">
        <f t="shared" si="3"/>
        <v>0</v>
      </c>
      <c r="H35" s="15"/>
      <c r="I35" s="15"/>
      <c r="J35" s="15"/>
      <c r="K35" s="15"/>
      <c r="L35" s="15"/>
      <c r="M35" s="15"/>
      <c r="N35" s="15"/>
      <c r="O35" s="15"/>
    </row>
    <row r="36" spans="1:15" x14ac:dyDescent="0.35">
      <c r="A36" s="34"/>
      <c r="B36" s="6"/>
      <c r="C36" s="28"/>
      <c r="D36" s="14"/>
      <c r="E36" s="34"/>
      <c r="F36" s="6"/>
      <c r="G36" s="28"/>
      <c r="H36" s="15"/>
      <c r="I36" s="15"/>
      <c r="J36" s="15"/>
      <c r="K36" s="15"/>
      <c r="L36" s="15"/>
      <c r="M36" s="15"/>
      <c r="N36" s="15"/>
      <c r="O36" s="15"/>
    </row>
    <row r="37" spans="1:15" x14ac:dyDescent="0.35">
      <c r="A37" s="35" t="s">
        <v>2</v>
      </c>
      <c r="B37" s="3"/>
      <c r="C37" s="36">
        <f>SUM(C29:C35)</f>
        <v>164.91711790393015</v>
      </c>
      <c r="D37" s="14"/>
      <c r="E37" s="35" t="s">
        <v>2</v>
      </c>
      <c r="F37" s="3"/>
      <c r="G37" s="36">
        <f>SUM(G29:G35)</f>
        <v>161.44647393818195</v>
      </c>
      <c r="H37" s="15"/>
      <c r="I37" s="15"/>
      <c r="J37" s="15"/>
      <c r="K37" s="15"/>
      <c r="L37" s="15"/>
      <c r="M37" s="15"/>
      <c r="N37" s="15"/>
      <c r="O37" s="15"/>
    </row>
    <row r="38" spans="1:15" x14ac:dyDescent="0.35">
      <c r="A38" s="16" t="s">
        <v>34</v>
      </c>
      <c r="B38" s="2"/>
      <c r="C38" s="37">
        <f>C37/100</f>
        <v>1.6491711790393015</v>
      </c>
      <c r="D38" s="14"/>
      <c r="E38" s="16" t="s">
        <v>34</v>
      </c>
      <c r="F38" s="2"/>
      <c r="G38" s="37">
        <f>G37/100</f>
        <v>1.6144647393818194</v>
      </c>
      <c r="H38" s="15"/>
      <c r="I38" s="15"/>
      <c r="J38" s="15"/>
      <c r="K38" s="15"/>
      <c r="L38" s="15"/>
      <c r="M38" s="15"/>
      <c r="N38" s="15"/>
      <c r="O38" s="15"/>
    </row>
    <row r="39" spans="1:15" x14ac:dyDescent="0.35">
      <c r="A39" s="38"/>
      <c r="B39" s="2"/>
      <c r="C39" s="28"/>
      <c r="D39" s="14"/>
      <c r="E39" s="38"/>
      <c r="F39" s="2"/>
      <c r="G39" s="28"/>
      <c r="H39" s="15"/>
      <c r="I39" s="15"/>
      <c r="J39" s="15"/>
      <c r="K39" s="15"/>
      <c r="L39" s="15"/>
      <c r="M39" s="15"/>
      <c r="N39" s="15"/>
      <c r="O39" s="15"/>
    </row>
    <row r="40" spans="1:15" x14ac:dyDescent="0.35">
      <c r="A40" s="16" t="s">
        <v>8</v>
      </c>
      <c r="B40" s="8">
        <v>18.02</v>
      </c>
      <c r="C40" s="39"/>
      <c r="D40" s="14"/>
      <c r="E40" s="16" t="s">
        <v>8</v>
      </c>
      <c r="F40" s="8">
        <v>18.02</v>
      </c>
      <c r="G40" s="39"/>
      <c r="H40" s="15"/>
      <c r="I40" s="15"/>
      <c r="J40" s="15"/>
      <c r="K40" s="15"/>
      <c r="L40" s="15"/>
      <c r="M40" s="15"/>
      <c r="N40" s="15"/>
      <c r="O40" s="15"/>
    </row>
    <row r="41" spans="1:15" x14ac:dyDescent="0.35">
      <c r="A41" s="24" t="s">
        <v>32</v>
      </c>
      <c r="B41" s="11"/>
      <c r="C41" s="7"/>
      <c r="D41" s="14"/>
      <c r="E41" s="24" t="s">
        <v>32</v>
      </c>
      <c r="F41" s="11"/>
      <c r="G41" s="7"/>
      <c r="H41" s="15"/>
      <c r="I41" s="15"/>
      <c r="J41" s="15"/>
      <c r="K41" s="15"/>
      <c r="L41" s="15"/>
      <c r="M41" s="15"/>
      <c r="N41" s="15"/>
      <c r="O41" s="15"/>
    </row>
    <row r="42" spans="1:15" ht="12" thickBot="1" x14ac:dyDescent="0.4">
      <c r="A42" s="12"/>
      <c r="B42" s="3"/>
      <c r="C42" s="13"/>
      <c r="D42" s="14"/>
      <c r="E42" s="12"/>
      <c r="F42" s="3"/>
      <c r="G42" s="13"/>
      <c r="H42" s="15"/>
      <c r="I42" s="15"/>
      <c r="J42" s="15"/>
      <c r="K42" s="15"/>
      <c r="L42" s="15"/>
      <c r="M42" s="15"/>
      <c r="N42" s="15"/>
      <c r="O42" s="15"/>
    </row>
    <row r="43" spans="1:15" ht="12" thickBot="1" x14ac:dyDescent="0.4">
      <c r="A43" s="16" t="s">
        <v>9</v>
      </c>
      <c r="B43" s="9"/>
      <c r="C43" s="17">
        <f>+C38*B40+B41</f>
        <v>29.718064646288212</v>
      </c>
      <c r="D43" s="14"/>
      <c r="E43" s="16" t="s">
        <v>9</v>
      </c>
      <c r="F43" s="9"/>
      <c r="G43" s="17">
        <f>+G38*F40+F41</f>
        <v>29.092654603660385</v>
      </c>
      <c r="H43" s="15"/>
      <c r="I43" s="15"/>
      <c r="J43" s="15"/>
      <c r="K43" s="15"/>
      <c r="L43" s="15"/>
      <c r="M43" s="15"/>
      <c r="N43" s="15"/>
      <c r="O43" s="15"/>
    </row>
    <row r="44" spans="1:15" ht="12" hidden="1" thickBot="1" x14ac:dyDescent="0.4">
      <c r="A44" s="18" t="s">
        <v>12</v>
      </c>
      <c r="B44" s="10"/>
      <c r="C44" s="19"/>
      <c r="D44" s="14"/>
      <c r="E44" s="18" t="s">
        <v>12</v>
      </c>
      <c r="F44" s="10"/>
      <c r="G44" s="19"/>
      <c r="H44" s="15"/>
      <c r="I44" s="15"/>
      <c r="J44" s="15"/>
      <c r="K44" s="15"/>
      <c r="L44" s="15"/>
      <c r="M44" s="15"/>
      <c r="N44" s="15"/>
      <c r="O44" s="15"/>
    </row>
    <row r="45" spans="1:15" x14ac:dyDescent="0.35"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x14ac:dyDescent="0.35"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x14ac:dyDescent="0.35"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x14ac:dyDescent="0.35">
      <c r="A48" s="21" t="s">
        <v>28</v>
      </c>
      <c r="B48" s="22"/>
      <c r="C48" s="22"/>
      <c r="D48" s="22"/>
      <c r="E48" s="21" t="s">
        <v>28</v>
      </c>
      <c r="F48" s="21"/>
      <c r="G48" s="15"/>
      <c r="H48" s="15"/>
      <c r="I48" s="15"/>
      <c r="J48" s="15"/>
      <c r="K48" s="15"/>
      <c r="L48" s="15"/>
      <c r="M48" s="15"/>
      <c r="N48" s="15"/>
      <c r="O48" s="15"/>
    </row>
    <row r="49" spans="1:15" x14ac:dyDescent="0.35">
      <c r="A49" s="23">
        <f>261-B11-B12-B13-B14-B15</f>
        <v>229</v>
      </c>
      <c r="B49" s="22"/>
      <c r="C49" s="22"/>
      <c r="D49" s="22"/>
      <c r="E49" s="23">
        <f>261-F11-F12-F13-F14-F15-F16</f>
        <v>230.03</v>
      </c>
      <c r="F49" s="21"/>
      <c r="G49" s="15"/>
      <c r="H49" s="15"/>
      <c r="I49" s="15"/>
      <c r="J49" s="15"/>
      <c r="K49" s="15"/>
      <c r="L49" s="15"/>
      <c r="M49" s="15"/>
      <c r="N49" s="15"/>
      <c r="O49" s="15"/>
    </row>
    <row r="50" spans="1:15" x14ac:dyDescent="0.35">
      <c r="A50" s="21"/>
      <c r="B50" s="22"/>
      <c r="C50" s="22"/>
      <c r="D50" s="22"/>
      <c r="E50" s="21"/>
      <c r="F50" s="21"/>
      <c r="G50" s="15"/>
      <c r="H50" s="15"/>
      <c r="I50" s="15"/>
      <c r="J50" s="15"/>
      <c r="K50" s="15"/>
      <c r="L50" s="15"/>
      <c r="M50" s="15"/>
      <c r="N50" s="15"/>
      <c r="O50" s="15"/>
    </row>
    <row r="51" spans="1:15" x14ac:dyDescent="0.35"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x14ac:dyDescent="0.35"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x14ac:dyDescent="0.35">
      <c r="D53" s="14"/>
      <c r="E53" s="60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x14ac:dyDescent="0.35"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x14ac:dyDescent="0.35"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x14ac:dyDescent="0.35">
      <c r="D56" s="1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x14ac:dyDescent="0.35">
      <c r="D57" s="14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x14ac:dyDescent="0.35">
      <c r="D58" s="14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x14ac:dyDescent="0.35">
      <c r="D59" s="14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x14ac:dyDescent="0.35">
      <c r="D60" s="14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x14ac:dyDescent="0.35">
      <c r="D61" s="14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5" x14ac:dyDescent="0.35">
      <c r="D62" s="14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</row>
    <row r="63" spans="1:15" x14ac:dyDescent="0.35">
      <c r="D63" s="14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1:15" x14ac:dyDescent="0.35">
      <c r="D64" s="14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</row>
    <row r="65" spans="4:15" x14ac:dyDescent="0.35">
      <c r="D65" s="14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</row>
    <row r="66" spans="4:15" x14ac:dyDescent="0.35">
      <c r="D66" s="14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</row>
    <row r="67" spans="4:15" x14ac:dyDescent="0.35">
      <c r="D67" s="14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4:15" x14ac:dyDescent="0.35">
      <c r="D68" s="14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</row>
    <row r="69" spans="4:15" x14ac:dyDescent="0.35">
      <c r="D69" s="14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</row>
    <row r="70" spans="4:15" x14ac:dyDescent="0.35">
      <c r="D70" s="14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</row>
    <row r="71" spans="4:15" x14ac:dyDescent="0.35">
      <c r="D71" s="14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</row>
    <row r="72" spans="4:15" x14ac:dyDescent="0.35">
      <c r="D72" s="14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</row>
    <row r="73" spans="4:15" x14ac:dyDescent="0.35">
      <c r="D73" s="14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4:15" x14ac:dyDescent="0.35">
      <c r="D74" s="14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</row>
    <row r="75" spans="4:15" x14ac:dyDescent="0.35">
      <c r="D75" s="14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</row>
    <row r="76" spans="4:15" x14ac:dyDescent="0.35">
      <c r="D76" s="14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</row>
    <row r="77" spans="4:15" x14ac:dyDescent="0.35">
      <c r="D77" s="14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</row>
    <row r="78" spans="4:15" x14ac:dyDescent="0.35">
      <c r="D78" s="14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</row>
    <row r="79" spans="4:15" x14ac:dyDescent="0.35">
      <c r="D79" s="14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4:15" x14ac:dyDescent="0.35">
      <c r="D80" s="14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</row>
    <row r="81" spans="4:15" x14ac:dyDescent="0.35">
      <c r="D81" s="14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</row>
    <row r="82" spans="4:15" x14ac:dyDescent="0.35">
      <c r="D82" s="14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</row>
    <row r="83" spans="4:15" x14ac:dyDescent="0.35">
      <c r="D83" s="14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</row>
    <row r="84" spans="4:15" x14ac:dyDescent="0.35">
      <c r="D84" s="14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</row>
    <row r="85" spans="4:15" x14ac:dyDescent="0.35">
      <c r="D85" s="14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</row>
    <row r="86" spans="4:15" x14ac:dyDescent="0.35">
      <c r="D86" s="14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4:15" x14ac:dyDescent="0.35">
      <c r="D87" s="14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4:15" x14ac:dyDescent="0.35">
      <c r="D88" s="14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  <row r="89" spans="4:15" x14ac:dyDescent="0.35">
      <c r="D89" s="14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</row>
    <row r="90" spans="4:15" x14ac:dyDescent="0.35">
      <c r="D90" s="14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</row>
    <row r="91" spans="4:15" x14ac:dyDescent="0.35">
      <c r="D91" s="14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</row>
    <row r="92" spans="4:15" x14ac:dyDescent="0.35">
      <c r="D92" s="14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</row>
    <row r="93" spans="4:15" x14ac:dyDescent="0.35">
      <c r="D93" s="14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</row>
    <row r="94" spans="4:15" x14ac:dyDescent="0.35">
      <c r="D94" s="14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4:15" x14ac:dyDescent="0.35">
      <c r="D95" s="14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</row>
    <row r="96" spans="4:15" x14ac:dyDescent="0.35">
      <c r="D96" s="14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</row>
    <row r="97" spans="4:15" x14ac:dyDescent="0.35">
      <c r="D97" s="14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4:15" x14ac:dyDescent="0.35">
      <c r="D98" s="14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</row>
    <row r="99" spans="4:15" x14ac:dyDescent="0.35">
      <c r="D99" s="14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4:15" x14ac:dyDescent="0.35">
      <c r="D100" s="14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</row>
    <row r="101" spans="4:15" x14ac:dyDescent="0.35">
      <c r="D101" s="14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</row>
    <row r="102" spans="4:15" x14ac:dyDescent="0.35">
      <c r="D102" s="14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4:15" x14ac:dyDescent="0.35">
      <c r="D103" s="14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4:15" x14ac:dyDescent="0.35">
      <c r="D104" s="14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4:15" x14ac:dyDescent="0.35">
      <c r="D105" s="14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  <row r="106" spans="4:15" x14ac:dyDescent="0.35">
      <c r="D106" s="14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</row>
    <row r="107" spans="4:15" x14ac:dyDescent="0.35">
      <c r="D107" s="14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4:15" x14ac:dyDescent="0.35">
      <c r="D108" s="14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spans="4:15" x14ac:dyDescent="0.35">
      <c r="D109" s="14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4:15" x14ac:dyDescent="0.35">
      <c r="D110" s="14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</row>
    <row r="111" spans="4:15" x14ac:dyDescent="0.35">
      <c r="D111" s="14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4:15" x14ac:dyDescent="0.35">
      <c r="D112" s="14"/>
      <c r="H112" s="15"/>
      <c r="I112" s="15"/>
      <c r="J112" s="15"/>
      <c r="K112" s="15"/>
      <c r="L112" s="15"/>
      <c r="M112" s="15"/>
      <c r="N112" s="15"/>
      <c r="O112" s="15"/>
    </row>
    <row r="113" spans="4:15" x14ac:dyDescent="0.35">
      <c r="D113" s="14"/>
      <c r="H113" s="15"/>
      <c r="I113" s="15"/>
      <c r="J113" s="15"/>
      <c r="K113" s="15"/>
      <c r="L113" s="15"/>
      <c r="M113" s="15"/>
      <c r="N113" s="15"/>
      <c r="O113" s="15"/>
    </row>
    <row r="114" spans="4:15" x14ac:dyDescent="0.35">
      <c r="D114" s="14"/>
      <c r="H114" s="15"/>
      <c r="I114" s="15"/>
      <c r="J114" s="15"/>
      <c r="K114" s="15"/>
      <c r="L114" s="15"/>
      <c r="M114" s="15"/>
      <c r="N114" s="15"/>
      <c r="O114" s="15"/>
    </row>
    <row r="115" spans="4:15" x14ac:dyDescent="0.35">
      <c r="D115" s="14"/>
      <c r="H115" s="15"/>
      <c r="I115" s="15"/>
      <c r="J115" s="15"/>
      <c r="K115" s="15"/>
      <c r="L115" s="15"/>
      <c r="M115" s="15"/>
      <c r="N115" s="15"/>
      <c r="O115" s="15"/>
    </row>
    <row r="116" spans="4:15" x14ac:dyDescent="0.35">
      <c r="D116" s="14"/>
      <c r="H116" s="15"/>
      <c r="I116" s="15"/>
      <c r="J116" s="15"/>
      <c r="K116" s="15"/>
      <c r="L116" s="15"/>
      <c r="M116" s="15"/>
      <c r="N116" s="15"/>
      <c r="O116" s="15"/>
    </row>
    <row r="117" spans="4:15" x14ac:dyDescent="0.35">
      <c r="D117" s="14"/>
      <c r="H117" s="15"/>
      <c r="I117" s="15"/>
      <c r="J117" s="15"/>
      <c r="K117" s="15"/>
      <c r="L117" s="15"/>
      <c r="M117" s="15"/>
      <c r="N117" s="15"/>
      <c r="O117" s="15"/>
    </row>
  </sheetData>
  <sheetProtection algorithmName="SHA-512" hashValue="CPtNPdv92Bbz6L7ZAMlq2LV21COUiecPJS2p7GVMj80UaOM+QWTz20StiZWcG5BlPNCN82AdFc0YmKkd3I6jiQ==" saltValue="S+4sXvL/bj8w/YdKPySqzg==" spinCount="100000" sheet="1" objects="1" scenarios="1"/>
  <mergeCells count="4">
    <mergeCell ref="B5:C5"/>
    <mergeCell ref="B6:C6"/>
    <mergeCell ref="F5:G5"/>
    <mergeCell ref="F6:G6"/>
  </mergeCells>
  <pageMargins left="0.74803149606299213" right="0.74803149606299213" top="0.98425196850393704" bottom="0.98425196850393704" header="0.51181102362204722" footer="0.51181102362204722"/>
  <pageSetup paperSize="9" scale="48" orientation="portrait" r:id="rId1"/>
  <headerFooter>
    <oddFooter>&amp;R_x000D_&amp;1#&amp;"Aptos"&amp;10&amp;K000000 VRR-Standaard (V2)</oddFooter>
  </headerFooter>
  <colBreaks count="1" manualBreakCount="1">
    <brk id="4" max="37" man="1"/>
  </colBreaks>
  <ignoredErrors>
    <ignoredError sqref="C29 G2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78e2b2-9583-4240-96db-b18d9de776f5" xsi:nil="true"/>
    <lcf76f155ced4ddcb4097134ff3c332f xmlns="c2f4420b-237a-4342-b8ea-610b45c57968">
      <Terms xmlns="http://schemas.microsoft.com/office/infopath/2007/PartnerControls"/>
    </lcf76f155ced4ddcb4097134ff3c332f>
    <Soortaanbesteding2 xmlns="c2f4420b-237a-4342-b8ea-610b45c57968" xsi:nil="true"/>
    <inkoopadviseur xmlns="c2f4420b-237a-4342-b8ea-610b45c57968">
      <UserInfo>
        <DisplayName/>
        <AccountId xsi:nil="true"/>
        <AccountType/>
      </UserInfo>
    </inkoopadviseu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20" ma:contentTypeDescription="Een nieuw document maken." ma:contentTypeScope="" ma:versionID="a984379fd83fe000bc25f271acd7f44d">
  <xsd:schema xmlns:xsd="http://www.w3.org/2001/XMLSchema" xmlns:xs="http://www.w3.org/2001/XMLSchema" xmlns:p="http://schemas.microsoft.com/office/2006/metadata/properties" xmlns:ns2="c2f4420b-237a-4342-b8ea-610b45c57968" xmlns:ns3="2e78e2b2-9583-4240-96db-b18d9de776f5" xmlns:ns4="eefdb646-f233-4c17-9b42-f985290b7f7d" targetNamespace="http://schemas.microsoft.com/office/2006/metadata/properties" ma:root="true" ma:fieldsID="937a7ce55dabfc717618a216616bf29e" ns2:_="" ns3:_="" ns4:_="">
    <xsd:import namespace="c2f4420b-237a-4342-b8ea-610b45c57968"/>
    <xsd:import namespace="2e78e2b2-9583-4240-96db-b18d9de776f5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Soortaanbesteding2" minOccurs="0"/>
                <xsd:element ref="ns2:inkoopadviseu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Soortaanbesteding2" ma:index="23" nillable="true" ma:displayName="Soort aanbesteding 2" ma:format="Dropdown" ma:internalName="Soortaanbesteding2">
      <xsd:simpleType>
        <xsd:restriction base="dms:Choice">
          <xsd:enumeration value="EUA"/>
          <xsd:enumeration value="EOA"/>
          <xsd:enumeration value="MOA"/>
          <xsd:enumeration value="Vrijwillige transparantie"/>
          <xsd:enumeration value="Onderhandelingsprocedure"/>
        </xsd:restriction>
      </xsd:simpleType>
    </xsd:element>
    <xsd:element name="inkoopadviseur" ma:index="24" nillable="true" ma:displayName="inkoopadviseur" ma:format="Dropdown" ma:list="UserInfo" ma:SharePointGroup="0" ma:internalName="inkoopadviseu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b51172-25d8-44f9-97a0-722b50baf3b0}" ma:internalName="TaxCatchAll" ma:showField="CatchAllData" ma:web="eefdb646-f233-4c17-9b42-f985290b7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BB8FE7-C916-4C0B-8D1A-67A09FAF69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6172F2-BD77-4E7D-8423-0B5E459A14A2}">
  <ds:schemaRefs>
    <ds:schemaRef ds:uri="c2f4420b-237a-4342-b8ea-610b45c57968"/>
    <ds:schemaRef ds:uri="eefdb646-f233-4c17-9b42-f985290b7f7d"/>
    <ds:schemaRef ds:uri="http://schemas.microsoft.com/office/infopath/2007/PartnerControls"/>
    <ds:schemaRef ds:uri="2e78e2b2-9583-4240-96db-b18d9de776f5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3596b1e1-7f44-4a93-b846-186d53f9db1d"/>
    <ds:schemaRef ds:uri="c9efc8a9-d933-4ea6-a166-d62a7714f70d"/>
  </ds:schemaRefs>
</ds:datastoreItem>
</file>

<file path=customXml/itemProps3.xml><?xml version="1.0" encoding="utf-8"?>
<ds:datastoreItem xmlns:ds="http://schemas.openxmlformats.org/officeDocument/2006/customXml" ds:itemID="{E4302D0D-C854-4B8D-BBCB-A8A4761E1B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2e78e2b2-9583-4240-96db-b18d9de776f5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a272761-54d0-4b0f-a966-4ec9b2cc62cf}" enabled="1" method="Privileged" siteId="{285c1167-02a1-4d9b-8289-7c738745b7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Tariefsopbouw</vt:lpstr>
      <vt:lpstr>Tariefsopbouw!Afdrukbereik</vt:lpstr>
    </vt:vector>
  </TitlesOfParts>
  <Company>VRR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de Ruijter</dc:creator>
  <cp:lastModifiedBy>Marcel Reijmers | FlexKnowledge</cp:lastModifiedBy>
  <cp:lastPrinted>2016-05-31T11:57:14Z</cp:lastPrinted>
  <dcterms:created xsi:type="dcterms:W3CDTF">2004-04-20T08:58:42Z</dcterms:created>
  <dcterms:modified xsi:type="dcterms:W3CDTF">2026-07-15T16:20:04Z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0x0101001B492D14DEB03641A6B1127A27258EEE</vt:lpwstr>
  </property>
  <property fmtid="{D5CDD505-2E9C-101B-9397-08002B2CF9AE}" pid="3" name="Order">
    <vt:r8>4785000</vt:r8>
  </property>
  <property fmtid="{D5CDD505-2E9C-101B-9397-08002B2CF9AE}" pid="4" name="MediaServiceImageTags">
    <vt:lpwstr/>
  </property>
</Properties>
</file>