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SOVON/EA MFP's 2025/nota van inlichtingen/NvI 1/Concept/"/>
    </mc:Choice>
  </mc:AlternateContent>
  <xr:revisionPtr revIDLastSave="98" documentId="8_{A4C7431D-CD41-49BC-AA87-E074D7BC3D7D}" xr6:coauthVersionLast="47" xr6:coauthVersionMax="47" xr10:uidLastSave="{ADCD5C2A-4FA9-DC4A-BB13-D1B5DEA05928}"/>
  <bookViews>
    <workbookView xWindow="43360" yWindow="620" windowWidth="37800" windowHeight="19080" xr2:uid="{00000000-000D-0000-FFFF-FFFF00000000}"/>
  </bookViews>
  <sheets>
    <sheet name="JA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6" l="1"/>
  <c r="C15" i="6"/>
  <c r="F14" i="6"/>
  <c r="D14" i="6"/>
  <c r="G14" i="6" s="1"/>
  <c r="F13" i="6"/>
  <c r="D13" i="6"/>
  <c r="F12" i="6"/>
  <c r="D12" i="6"/>
  <c r="G12" i="6" s="1"/>
  <c r="F11" i="6"/>
  <c r="D11" i="6"/>
  <c r="G11" i="6" s="1"/>
  <c r="F22" i="6"/>
  <c r="D22" i="6"/>
  <c r="F21" i="6"/>
  <c r="D21" i="6"/>
  <c r="F20" i="6"/>
  <c r="D20" i="6"/>
  <c r="G20" i="6" s="1"/>
  <c r="F19" i="6"/>
  <c r="E19" i="6"/>
  <c r="D19" i="6"/>
  <c r="C19" i="6"/>
  <c r="F6" i="6"/>
  <c r="D6" i="6"/>
  <c r="F5" i="6"/>
  <c r="D5" i="6"/>
  <c r="F4" i="6"/>
  <c r="D4" i="6"/>
  <c r="G4" i="6" s="1"/>
  <c r="F3" i="6"/>
  <c r="D3" i="6"/>
  <c r="E7" i="6"/>
  <c r="C7" i="6"/>
  <c r="F15" i="6" l="1"/>
  <c r="G22" i="6"/>
  <c r="G13" i="6"/>
  <c r="D15" i="6"/>
  <c r="G21" i="6"/>
  <c r="G5" i="6"/>
  <c r="G6" i="6"/>
  <c r="G19" i="6"/>
  <c r="F7" i="6"/>
  <c r="D7" i="6"/>
  <c r="G7" i="6" s="1"/>
  <c r="C23" i="6"/>
  <c r="D23" i="6"/>
  <c r="E23" i="6"/>
  <c r="F23" i="6"/>
  <c r="G3" i="6"/>
  <c r="G15" i="6" l="1"/>
  <c r="G23" i="6"/>
</calcChain>
</file>

<file path=xl/sharedStrings.xml><?xml version="1.0" encoding="utf-8"?>
<sst xmlns="http://schemas.openxmlformats.org/spreadsheetml/2006/main" count="42" uniqueCount="16">
  <si>
    <t>ZW</t>
  </si>
  <si>
    <t>Kleur</t>
  </si>
  <si>
    <t>aantal tikken</t>
  </si>
  <si>
    <t>A4</t>
  </si>
  <si>
    <t>A3</t>
  </si>
  <si>
    <t>1e kw</t>
  </si>
  <si>
    <t>2e kw</t>
  </si>
  <si>
    <t>3e kw</t>
  </si>
  <si>
    <t>4e kw</t>
  </si>
  <si>
    <t>verbruik 2023</t>
  </si>
  <si>
    <t>verbruik 2024</t>
  </si>
  <si>
    <t>Alkmaar</t>
  </si>
  <si>
    <t>verbruik 2025</t>
  </si>
  <si>
    <t>repro</t>
  </si>
  <si>
    <t>3e kw 24</t>
  </si>
  <si>
    <t>4e kw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</si>
</sst>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0" applyFont="1"/>
    <xf numFmtId="3" fontId="2" fillId="2" borderId="1" xfId="1" applyNumberFormat="1" applyFont="1" applyFill="1" applyBorder="1"/>
    <xf numFmtId="3" fontId="2" fillId="3" borderId="1" xfId="1" applyNumberFormat="1" applyFont="1" applyFill="1" applyBorder="1"/>
    <xf numFmtId="0" fontId="2" fillId="3" borderId="1" xfId="1" applyFont="1" applyFill="1" applyBorder="1"/>
    <xf numFmtId="0" fontId="2" fillId="4" borderId="1" xfId="1" applyFont="1" applyFill="1" applyBorder="1"/>
    <xf numFmtId="0" fontId="4" fillId="4" borderId="1" xfId="1" applyFont="1" applyFill="1" applyBorder="1"/>
    <xf numFmtId="3" fontId="5" fillId="4" borderId="1" xfId="1" applyNumberFormat="1" applyFont="1" applyFill="1" applyBorder="1"/>
    <xf numFmtId="0" fontId="5" fillId="4" borderId="1" xfId="1" applyFont="1" applyFill="1" applyBorder="1"/>
    <xf numFmtId="0" fontId="5" fillId="5" borderId="1" xfId="1" applyFont="1" applyFill="1" applyBorder="1"/>
    <xf numFmtId="0" fontId="2" fillId="6" borderId="1" xfId="1" applyFont="1" applyFill="1" applyBorder="1"/>
  </cellXfs>
  <cellStyles count="2">
    <cellStyle name="Standaard" xfId="0" builtinId="0"/>
    <cellStyle name="Standaard 2" xfId="1" xr:uid="{A10B733C-D0CB-4155-A89D-88812B2BC5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33D9-09F8-46BA-9164-F1C1A48F25C2}">
  <dimension ref="A1:Q30"/>
  <sheetViews>
    <sheetView showGridLines="0" tabSelected="1" zoomScale="158" workbookViewId="0">
      <selection activeCell="G23" sqref="G23"/>
    </sheetView>
  </sheetViews>
  <sheetFormatPr baseColWidth="10" defaultColWidth="8.83203125" defaultRowHeight="15" x14ac:dyDescent="0.2"/>
  <cols>
    <col min="2" max="2" width="12.83203125" customWidth="1"/>
    <col min="7" max="7" width="13.5" customWidth="1"/>
    <col min="11" max="11" width="12.5" customWidth="1"/>
    <col min="12" max="12" width="3.5" customWidth="1"/>
    <col min="17" max="17" width="14.5" customWidth="1"/>
    <col min="19" max="19" width="14.5" customWidth="1"/>
  </cols>
  <sheetData>
    <row r="1" spans="1:17" x14ac:dyDescent="0.2">
      <c r="A1" s="12" t="s">
        <v>11</v>
      </c>
      <c r="B1" s="12" t="s">
        <v>9</v>
      </c>
      <c r="C1" s="8" t="s">
        <v>0</v>
      </c>
      <c r="D1" s="7"/>
      <c r="E1" s="8" t="s">
        <v>1</v>
      </c>
      <c r="F1" s="7"/>
      <c r="G1" s="10" t="s">
        <v>2</v>
      </c>
      <c r="H1" s="1"/>
    </row>
    <row r="2" spans="1:17" x14ac:dyDescent="0.2">
      <c r="A2" s="12" t="s">
        <v>13</v>
      </c>
      <c r="B2" s="12"/>
      <c r="C2" s="11" t="s">
        <v>3</v>
      </c>
      <c r="D2" s="11" t="s">
        <v>4</v>
      </c>
      <c r="E2" s="11" t="s">
        <v>3</v>
      </c>
      <c r="F2" s="11" t="s">
        <v>4</v>
      </c>
      <c r="G2" s="7"/>
      <c r="H2" s="1"/>
    </row>
    <row r="3" spans="1:17" x14ac:dyDescent="0.2">
      <c r="A3" s="12"/>
      <c r="B3" s="6" t="s">
        <v>5</v>
      </c>
      <c r="C3" s="4">
        <v>143463</v>
      </c>
      <c r="D3" s="4">
        <f>1281*2</f>
        <v>2562</v>
      </c>
      <c r="E3" s="4">
        <v>31207</v>
      </c>
      <c r="F3" s="4">
        <f>4187*2</f>
        <v>8374</v>
      </c>
      <c r="G3" s="5">
        <f>SUM(C3:F3)</f>
        <v>185606</v>
      </c>
      <c r="H3" s="1"/>
    </row>
    <row r="4" spans="1:17" x14ac:dyDescent="0.2">
      <c r="A4" s="12"/>
      <c r="B4" s="6" t="s">
        <v>6</v>
      </c>
      <c r="C4" s="4">
        <v>147278</v>
      </c>
      <c r="D4" s="4">
        <f>3478*2</f>
        <v>6956</v>
      </c>
      <c r="E4" s="4">
        <v>13066</v>
      </c>
      <c r="F4" s="4">
        <f>567*2</f>
        <v>1134</v>
      </c>
      <c r="G4" s="5">
        <f>SUM(C4:F4)</f>
        <v>168434</v>
      </c>
      <c r="H4" s="1"/>
    </row>
    <row r="5" spans="1:17" x14ac:dyDescent="0.2">
      <c r="A5" s="12"/>
      <c r="B5" s="6" t="s">
        <v>7</v>
      </c>
      <c r="C5" s="4">
        <v>169971</v>
      </c>
      <c r="D5" s="4">
        <f>846*2</f>
        <v>1692</v>
      </c>
      <c r="E5" s="4">
        <v>35633</v>
      </c>
      <c r="F5" s="4">
        <f>917*2</f>
        <v>1834</v>
      </c>
      <c r="G5" s="5">
        <f>SUM(C5:F5)</f>
        <v>209130</v>
      </c>
      <c r="H5" s="1"/>
    </row>
    <row r="6" spans="1:17" x14ac:dyDescent="0.2">
      <c r="A6" s="12"/>
      <c r="B6" s="6" t="s">
        <v>8</v>
      </c>
      <c r="C6" s="4">
        <v>254822</v>
      </c>
      <c r="D6" s="4">
        <f>1802*2</f>
        <v>3604</v>
      </c>
      <c r="E6" s="4">
        <v>33703</v>
      </c>
      <c r="F6" s="4">
        <f>6249*2</f>
        <v>12498</v>
      </c>
      <c r="G6" s="5">
        <f>SUM(C6:F6)</f>
        <v>304627</v>
      </c>
      <c r="H6" s="1"/>
    </row>
    <row r="7" spans="1:17" x14ac:dyDescent="0.2">
      <c r="A7" s="7"/>
      <c r="B7" s="7"/>
      <c r="C7" s="9">
        <f>SUM(C3:C6)</f>
        <v>715534</v>
      </c>
      <c r="D7" s="9">
        <f>SUM(D3:D6)</f>
        <v>14814</v>
      </c>
      <c r="E7" s="9">
        <f>SUM(E3:E6)</f>
        <v>113609</v>
      </c>
      <c r="F7" s="9">
        <f>SUM(F3:F6)</f>
        <v>23840</v>
      </c>
      <c r="G7" s="9">
        <f>C7+D7*2+E7+F7*2</f>
        <v>906451</v>
      </c>
      <c r="H7" s="1"/>
    </row>
    <row r="8" spans="1:17" x14ac:dyDescent="0.2">
      <c r="A8" s="2"/>
      <c r="B8" s="2"/>
      <c r="C8" s="2"/>
      <c r="D8" s="2"/>
      <c r="E8" s="2"/>
      <c r="F8" s="2"/>
      <c r="G8" s="2"/>
      <c r="H8" s="1"/>
    </row>
    <row r="9" spans="1:17" x14ac:dyDescent="0.2">
      <c r="A9" s="12" t="s">
        <v>11</v>
      </c>
      <c r="B9" s="12" t="s">
        <v>10</v>
      </c>
      <c r="C9" s="8" t="s">
        <v>0</v>
      </c>
      <c r="D9" s="7"/>
      <c r="E9" s="8" t="s">
        <v>1</v>
      </c>
      <c r="F9" s="7"/>
      <c r="G9" s="10" t="s">
        <v>2</v>
      </c>
      <c r="H9" s="1"/>
    </row>
    <row r="10" spans="1:17" x14ac:dyDescent="0.2">
      <c r="A10" s="12" t="s">
        <v>13</v>
      </c>
      <c r="B10" s="12"/>
      <c r="C10" s="11" t="s">
        <v>3</v>
      </c>
      <c r="D10" s="11" t="s">
        <v>4</v>
      </c>
      <c r="E10" s="11" t="s">
        <v>3</v>
      </c>
      <c r="F10" s="11" t="s">
        <v>4</v>
      </c>
      <c r="G10" s="7"/>
      <c r="H10" s="1"/>
      <c r="J10" s="1"/>
      <c r="K10" s="1"/>
      <c r="L10" s="1"/>
      <c r="M10" s="1"/>
      <c r="N10" s="1"/>
      <c r="O10" s="1"/>
      <c r="P10" s="1"/>
      <c r="Q10" s="1"/>
    </row>
    <row r="11" spans="1:17" x14ac:dyDescent="0.2">
      <c r="A11" s="12"/>
      <c r="B11" s="6" t="s">
        <v>5</v>
      </c>
      <c r="C11" s="4">
        <v>162370</v>
      </c>
      <c r="D11" s="4">
        <f>2640*2</f>
        <v>5280</v>
      </c>
      <c r="E11" s="4">
        <v>28774</v>
      </c>
      <c r="F11" s="4">
        <f>843*2</f>
        <v>1686</v>
      </c>
      <c r="G11" s="5">
        <f>SUM(C11:F11)</f>
        <v>198110</v>
      </c>
      <c r="H11" s="1"/>
      <c r="Q11" s="1"/>
    </row>
    <row r="12" spans="1:17" x14ac:dyDescent="0.2">
      <c r="A12" s="12"/>
      <c r="B12" s="6" t="s">
        <v>6</v>
      </c>
      <c r="C12" s="4">
        <v>167186</v>
      </c>
      <c r="D12" s="4">
        <f>3975*2</f>
        <v>7950</v>
      </c>
      <c r="E12" s="4">
        <v>25340</v>
      </c>
      <c r="F12" s="4">
        <f>581*2</f>
        <v>1162</v>
      </c>
      <c r="G12" s="5">
        <f>SUM(C12:F12)</f>
        <v>201638</v>
      </c>
      <c r="H12" s="1"/>
      <c r="O12" s="1"/>
    </row>
    <row r="13" spans="1:17" x14ac:dyDescent="0.2">
      <c r="A13" s="12"/>
      <c r="B13" s="6" t="s">
        <v>7</v>
      </c>
      <c r="C13" s="4">
        <v>183577</v>
      </c>
      <c r="D13" s="4">
        <f>147*2</f>
        <v>294</v>
      </c>
      <c r="E13" s="4">
        <v>46321</v>
      </c>
      <c r="F13" s="4">
        <f>1360*2</f>
        <v>2720</v>
      </c>
      <c r="G13" s="5">
        <f>SUM(C13:F13)</f>
        <v>232912</v>
      </c>
      <c r="H13" s="1"/>
    </row>
    <row r="14" spans="1:17" x14ac:dyDescent="0.2">
      <c r="A14" s="12"/>
      <c r="B14" s="6" t="s">
        <v>8</v>
      </c>
      <c r="C14" s="4">
        <v>373920</v>
      </c>
      <c r="D14" s="4">
        <f>2425*2</f>
        <v>4850</v>
      </c>
      <c r="E14" s="4">
        <v>31706</v>
      </c>
      <c r="F14" s="4">
        <f>6847*2</f>
        <v>13694</v>
      </c>
      <c r="G14" s="5">
        <f>SUM(C14:F14)</f>
        <v>424170</v>
      </c>
      <c r="H14" s="1"/>
    </row>
    <row r="15" spans="1:17" x14ac:dyDescent="0.2">
      <c r="A15" s="7"/>
      <c r="B15" s="7"/>
      <c r="C15" s="9">
        <f>SUM(C11:C14)</f>
        <v>887053</v>
      </c>
      <c r="D15" s="9">
        <f>SUM(D11:D14)</f>
        <v>18374</v>
      </c>
      <c r="E15" s="9">
        <f>SUM(E11:E14)</f>
        <v>132141</v>
      </c>
      <c r="F15" s="9">
        <f>SUM(F11:F14)</f>
        <v>19262</v>
      </c>
      <c r="G15" s="9">
        <f>C15+D15*2+E15+F15*2</f>
        <v>1094466</v>
      </c>
      <c r="H15" s="1"/>
    </row>
    <row r="16" spans="1:17" x14ac:dyDescent="0.2">
      <c r="A16" s="3"/>
      <c r="B16" s="3"/>
      <c r="C16" s="3"/>
      <c r="D16" s="3"/>
      <c r="E16" s="3"/>
      <c r="F16" s="3"/>
      <c r="G16" s="3"/>
      <c r="H16" s="1"/>
    </row>
    <row r="17" spans="1:8" x14ac:dyDescent="0.2">
      <c r="A17" s="12" t="s">
        <v>11</v>
      </c>
      <c r="B17" s="12" t="s">
        <v>12</v>
      </c>
      <c r="C17" s="8" t="s">
        <v>0</v>
      </c>
      <c r="D17" s="7"/>
      <c r="E17" s="8" t="s">
        <v>1</v>
      </c>
      <c r="F17" s="7"/>
      <c r="G17" s="10" t="s">
        <v>2</v>
      </c>
      <c r="H17" s="1"/>
    </row>
    <row r="18" spans="1:8" x14ac:dyDescent="0.2">
      <c r="A18" s="12" t="s">
        <v>13</v>
      </c>
      <c r="B18" s="12"/>
      <c r="C18" s="11" t="s">
        <v>3</v>
      </c>
      <c r="D18" s="11" t="s">
        <v>4</v>
      </c>
      <c r="E18" s="11" t="s">
        <v>3</v>
      </c>
      <c r="F18" s="11" t="s">
        <v>4</v>
      </c>
      <c r="G18" s="7"/>
      <c r="H18" s="1"/>
    </row>
    <row r="19" spans="1:8" x14ac:dyDescent="0.2">
      <c r="A19" s="12"/>
      <c r="B19" s="6" t="s">
        <v>5</v>
      </c>
      <c r="C19" s="4">
        <f>157015+68876</f>
        <v>225891</v>
      </c>
      <c r="D19" s="4">
        <f>(3045+1438)*2</f>
        <v>8966</v>
      </c>
      <c r="E19" s="4">
        <f>44213+14147</f>
        <v>58360</v>
      </c>
      <c r="F19" s="4">
        <f>(1549+940)*2</f>
        <v>4978</v>
      </c>
      <c r="G19" s="5">
        <f>SUM(C19:F19)</f>
        <v>298195</v>
      </c>
      <c r="H19" s="1"/>
    </row>
    <row r="20" spans="1:8" x14ac:dyDescent="0.2">
      <c r="A20" s="12"/>
      <c r="B20" s="6" t="s">
        <v>6</v>
      </c>
      <c r="C20" s="4">
        <v>142596</v>
      </c>
      <c r="D20" s="4">
        <f>838*2</f>
        <v>1676</v>
      </c>
      <c r="E20" s="4">
        <v>39869</v>
      </c>
      <c r="F20" s="4">
        <f>1519*2</f>
        <v>3038</v>
      </c>
      <c r="G20" s="5">
        <f>SUM(C20:F20)</f>
        <v>187179</v>
      </c>
      <c r="H20" s="1"/>
    </row>
    <row r="21" spans="1:8" x14ac:dyDescent="0.2">
      <c r="A21" s="12"/>
      <c r="B21" s="6" t="s">
        <v>14</v>
      </c>
      <c r="C21" s="4">
        <v>183577</v>
      </c>
      <c r="D21" s="4">
        <f>147*2</f>
        <v>294</v>
      </c>
      <c r="E21" s="4">
        <v>46321</v>
      </c>
      <c r="F21" s="4">
        <f>1360*2</f>
        <v>2720</v>
      </c>
      <c r="G21" s="5">
        <f>SUM(C21:F21)</f>
        <v>232912</v>
      </c>
      <c r="H21" s="1"/>
    </row>
    <row r="22" spans="1:8" x14ac:dyDescent="0.2">
      <c r="A22" s="12"/>
      <c r="B22" s="6" t="s">
        <v>15</v>
      </c>
      <c r="C22" s="4">
        <v>373920</v>
      </c>
      <c r="D22" s="4">
        <f>2425*2</f>
        <v>4850</v>
      </c>
      <c r="E22" s="4">
        <v>31706</v>
      </c>
      <c r="F22" s="4">
        <f>6847*2</f>
        <v>13694</v>
      </c>
      <c r="G22" s="5">
        <f>SUM(C22:F22)</f>
        <v>424170</v>
      </c>
      <c r="H22" s="1"/>
    </row>
    <row r="23" spans="1:8" x14ac:dyDescent="0.2">
      <c r="A23" s="7"/>
      <c r="B23" s="7"/>
      <c r="C23" s="9">
        <f>SUM(C19:C22)</f>
        <v>925984</v>
      </c>
      <c r="D23" s="9">
        <f>SUM(D19:D22)</f>
        <v>15786</v>
      </c>
      <c r="E23" s="9">
        <f>SUM(E19:E22)</f>
        <v>176256</v>
      </c>
      <c r="F23" s="9">
        <f>SUM(F19:F22)</f>
        <v>24430</v>
      </c>
      <c r="G23" s="9">
        <f>C23+D23*2+E23+F23*2</f>
        <v>1182672</v>
      </c>
      <c r="H23" s="1"/>
    </row>
    <row r="24" spans="1:8" x14ac:dyDescent="0.2">
      <c r="A24" s="3"/>
      <c r="B24" s="3"/>
      <c r="C24" s="3"/>
      <c r="D24" s="3"/>
      <c r="E24" s="3"/>
      <c r="F24" s="3"/>
      <c r="G24" s="3"/>
      <c r="H24" s="1"/>
    </row>
    <row r="25" spans="1:8" x14ac:dyDescent="0.2">
      <c r="H25" s="1"/>
    </row>
    <row r="26" spans="1:8" x14ac:dyDescent="0.2">
      <c r="H26" s="1"/>
    </row>
    <row r="27" spans="1:8" x14ac:dyDescent="0.2">
      <c r="H27" s="1"/>
    </row>
    <row r="28" spans="1:8" x14ac:dyDescent="0.2">
      <c r="H28" s="1"/>
    </row>
    <row r="29" spans="1:8" x14ac:dyDescent="0.2">
      <c r="H29" s="1"/>
    </row>
    <row r="30" spans="1:8" x14ac:dyDescent="0.2">
      <c r="H30" s="1"/>
    </row>
  </sheetData>
  <sheetProtection algorithmName="SHA-512" hashValue="Vu/Hw5pEW8aATX4R220cfplDHsADjmA2i3e9wNJw3gYHs/YtUifIN671rO6oU8M2rjIBo9hakXVBIX7K95YsEg==" saltValue="DK1KhYCxHN8VkVA/5fDw4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30a00bf24b0c443a9734b20bb3ade2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a6a12ad1291769fd6f93a704cd1990d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0F7226-7EBB-46CD-B3C3-37F593E664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342A9-FA27-43B8-A902-9C8DCD2B8988}">
  <ds:schemaRefs>
    <ds:schemaRef ds:uri="04d4ff2e-cf62-40b0-a5cf-f8c6524922a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cdfd6af9-2027-427e-aee7-f2f3dc2ea940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D3468CD3-EF72-49EA-B1F9-B66C6FD40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CSG Jan Arentsz</dc:creator>
  <cp:keywords/>
  <dc:description/>
  <cp:lastModifiedBy>Saskia Roos</cp:lastModifiedBy>
  <cp:revision/>
  <dcterms:created xsi:type="dcterms:W3CDTF">2013-09-12T13:20:14Z</dcterms:created>
  <dcterms:modified xsi:type="dcterms:W3CDTF">2025-11-28T10:43:49Z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