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iasamenwerking.sharepoint.com/sites/FAZA-Inkoop-MDB/Shared Documents/Inkoop/Aanbestedingen gemeente Middelburg door inkoop gefaciliteerd/TN ... Catering - werk café SAS dienst - melden leidraad/Aanbestedingsdocumenten/"/>
    </mc:Choice>
  </mc:AlternateContent>
  <xr:revisionPtr revIDLastSave="55" documentId="8_{51EF9AD5-A545-4514-A2A7-378B87CEF3BE}" xr6:coauthVersionLast="47" xr6:coauthVersionMax="47" xr10:uidLastSave="{3AECDED7-F06A-4920-9047-72A70B207E09}"/>
  <workbookProtection workbookAlgorithmName="SHA-512" workbookHashValue="AB6DwxiYL7F67RcQlXuMM39Jcqrx0HNWIbw4NnSbAGHkLmHq6w6HzZwloa0xjgfgWCO+xVe7FVH/o2uoct9GrA==" workbookSaltValue="npflbGiOjhjwoXkFBy/+Ww==" workbookSpinCount="100000" lockStructure="1"/>
  <bookViews>
    <workbookView xWindow="0" yWindow="60" windowWidth="28860" windowHeight="15420" tabRatio="756" activeTab="1" xr2:uid="{99711760-6B1A-47D5-9233-0D6EF899708A}"/>
  </bookViews>
  <sheets>
    <sheet name="Invulinstructie" sheetId="1" r:id="rId1"/>
    <sheet name="1. Ondertekening" sheetId="2" r:id="rId2"/>
    <sheet name="2. Totaal" sheetId="3" r:id="rId3"/>
    <sheet name="3. Indicatie banqueting" sheetId="5" r:id="rId4"/>
    <sheet name="4. Begrotingen"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2" l="1"/>
  <c r="C6" i="4"/>
  <c r="C6" i="3"/>
  <c r="C24" i="3"/>
  <c r="J48" i="4"/>
  <c r="J49" i="4"/>
  <c r="J50" i="4"/>
  <c r="J47" i="4"/>
  <c r="K47" i="4" s="1"/>
  <c r="H74" i="4"/>
  <c r="I52" i="4"/>
  <c r="C14" i="3"/>
  <c r="C13" i="3"/>
  <c r="H52" i="4" l="1"/>
  <c r="H43" i="4"/>
  <c r="J39" i="4"/>
  <c r="K39" i="4" s="1"/>
  <c r="J38" i="4"/>
  <c r="K38" i="4" s="1"/>
  <c r="H54" i="4" l="1"/>
  <c r="I36" i="4"/>
  <c r="J36" i="4" s="1"/>
  <c r="K36" i="4" s="1"/>
  <c r="J21" i="4" l="1"/>
  <c r="C22" i="3" s="1"/>
  <c r="H64" i="4"/>
  <c r="C63" i="4" s="1"/>
  <c r="C65" i="4" s="1"/>
  <c r="C13" i="4" l="1"/>
  <c r="C16" i="4" s="1"/>
  <c r="I41" i="4" l="1"/>
  <c r="J41" i="4" s="1"/>
  <c r="K41" i="4" s="1"/>
  <c r="I40" i="4"/>
  <c r="J40" i="4" s="1"/>
  <c r="K40" i="4" s="1"/>
  <c r="J37" i="4"/>
  <c r="K37" i="4" s="1"/>
  <c r="K43" i="4" l="1"/>
  <c r="J43" i="4"/>
  <c r="C12" i="3" l="1"/>
  <c r="C15" i="3" s="1"/>
  <c r="K50" i="4" l="1"/>
  <c r="J52" i="4" l="1"/>
  <c r="J54" i="4" s="1"/>
  <c r="K48" i="4"/>
  <c r="K49" i="4"/>
  <c r="K52" i="4" l="1"/>
  <c r="K54" i="4" s="1"/>
  <c r="C19" i="4" s="1"/>
  <c r="C18" i="3" l="1"/>
  <c r="C77" i="4" l="1"/>
  <c r="C79" i="4" l="1"/>
  <c r="C81" i="4" s="1"/>
  <c r="C19" i="3" s="1"/>
  <c r="C5" i="3"/>
  <c r="C4" i="3"/>
  <c r="C3" i="3"/>
  <c r="C4" i="2"/>
  <c r="C20" i="4" l="1"/>
  <c r="C21" i="4" s="1"/>
  <c r="C28" i="4" l="1"/>
  <c r="C17" i="3" l="1"/>
  <c r="C20" i="3" s="1"/>
  <c r="C29" i="4"/>
</calcChain>
</file>

<file path=xl/sharedStrings.xml><?xml version="1.0" encoding="utf-8"?>
<sst xmlns="http://schemas.openxmlformats.org/spreadsheetml/2006/main" count="212" uniqueCount="152">
  <si>
    <t>Naam opdrachtgever</t>
  </si>
  <si>
    <t>Gemeente Middelburg</t>
  </si>
  <si>
    <t>Versienummer</t>
  </si>
  <si>
    <t>V1.0</t>
  </si>
  <si>
    <t>Prijspeil</t>
  </si>
  <si>
    <t>INSTRUCTIES VOOR HET INVULLEN VAN HET PRIJZENBLAD</t>
  </si>
  <si>
    <t>Algemeen</t>
  </si>
  <si>
    <t>Inschrijver vult de tarieven in het Prijzenblad (zoals dat door Opdrachtgever is opgesteld) in en levert dit aan bij het indienen van de Inschrijving.</t>
  </si>
  <si>
    <t>Het Prijzenblad dient u in als Excel format en tevens als pdf-document (rechtsgeldig ondertekend). Bij eventuele verschillen tussen deze documenten gaan wij uit van de prijzen zoals ingediend in het pdf-document.</t>
  </si>
  <si>
    <t>Alle prijzen en tarieven zijn gebaseerd op de uitvraag verzorging cateringvoorzieningen, zie specifiek (maar niet uitsluitend) het Programma van Eisen.</t>
  </si>
  <si>
    <t>Inschrijver vult alleen de lichtblauwe cellen in.</t>
  </si>
  <si>
    <t>Inschrijver brengt geen wijzigingen aan in het Prijzenblad (uitgezonderd natuurlijk het vak voor ondertekening en de in te vullen prijzen en tarieven).</t>
  </si>
  <si>
    <t>Prijzen en tarieven zijn opgegeven in Euro's en exclusief BTW, tenzij ook om prijzen inclusief btw wordt gevraagd.</t>
  </si>
  <si>
    <t>Prijzen en tarieven zijn "all-in" en op het prijspeil januari 2026</t>
  </si>
  <si>
    <t>De prijzen en tarieven die in het Prijzenblad worden ingevuld zijn redelijk en marktconform (reëel). Niet reële tarieven en prijzen kunnen leiden tot een ongeldige inschrijving.</t>
  </si>
  <si>
    <t>Het indienen van negatieve prijzen of tarieven is niet toegestaan.</t>
  </si>
  <si>
    <t xml:space="preserve">De begrotingen zijn gebaseerd op 250 werkbare dagen. </t>
  </si>
  <si>
    <t>1. Ondertekening</t>
  </si>
  <si>
    <t>Inschrijver vult dit tabblad in en ondertekent het rechtsgeldig.</t>
  </si>
  <si>
    <t>2. Totaal</t>
  </si>
  <si>
    <t>Deze totaalbegroting wordt automatisch gegenereerd op basis van de andere tabbladen in dit Prijzenblad.</t>
  </si>
  <si>
    <t>3. Indicatie banqueting</t>
  </si>
  <si>
    <t>Indicatieve aantallen en inhoud van de banquetingservice en gratis fruitverstrekking per jaar.</t>
  </si>
  <si>
    <t>4. Begrotingen</t>
  </si>
  <si>
    <t>De omzet is indicatief. Hieraan kunnen geen rechten worden ontleend.</t>
  </si>
  <si>
    <t>De inkoop ingrediënten bestaat uit alle kosten van de ingekochte goederen die worden verwerkt in de verstrekkingen en zijn inclusief alle kortingen maar zonder winstmarges. Hiervoor is een indicatief bedrag opgenomen. Hieraan kunnen geen rechten worden ontleend. De werkelijke kosten worden maandelijks door middel van openboek verrekend.</t>
  </si>
  <si>
    <t xml:space="preserve">In het invulveld Eenmalige kosten kan Inschrijver eventueel de kosten invullen die gepaard gaan met de implementatie bij aanvang of na renovatie/ verbouwing van de locatie. </t>
  </si>
  <si>
    <t xml:space="preserve">Ten behoeve van de personeelskosten vult Inschrijver type medewerker, de all-in uurtarieven, het aantal uren per dag en het aantal dagen per jaar dat de medewerker werkzaam is in. </t>
  </si>
  <si>
    <t>De all-in uurtarieven bestaan uit het totaal basis uurloon, totale loonkosten per uur en overige directe en indirecte personeelskosten. Extra toelichting vindt u in het Programma van Eisen onder 4.9.2 Kostenbegroting.</t>
  </si>
  <si>
    <t xml:space="preserve">Bij de minimale personeelskosten wordt per medewerker, op basis van de bijlage ‘Overname personeel’, aangegeven welke kosten van toepassing zijn. Inschrijver vult de all-in tarieven bij de medewerkers in. Na de definitieve gunning worden de uiteindelijke kosten samen met de gecontracteerde dienstverlener vastgesteld op basis van de daadwerkelijke overname van het personeel. </t>
  </si>
  <si>
    <t>Bij extra personeelsinzet vult Inschrijver de verwachte extra inzet boven op de uren van het personeel dat overgenomen wordt. Dit is inclusief banquetingwerkzaamheden.</t>
  </si>
  <si>
    <t>Per type medewerker geeft Inschrijver een all-in tarief en de verwachte inzet in uren.</t>
  </si>
  <si>
    <t>Het totaalbedrag van de personeelskosten (cel E76) vormt het plafondbedrag per jaar voor de personeelskosten ondanks de openboek constructie. Dit is exclusief personeelsinzet na 18.00 uur en inzet in de weekenden. Deze uren mogen apart gefactureerd worden tegen de daarvoor opgegeven tarieven inclusief toeslag.</t>
  </si>
  <si>
    <t>Inschrijver vult de uurtarieven exclusief BTW voor de verschillende functies in. De uurtarieven worden automatisch berekend door het uurtarief exclusief BTW te vermenigvuldigen met 21% BTW.</t>
  </si>
  <si>
    <t>De uurtarieven zijn onderveeld in verschillende typen functionarissen.</t>
  </si>
  <si>
    <t>Het uurtarief wordt gedurende de contractperiode (exclusief eventuele indexeringen) gebruikt voor alle banqueting-, evenementen en- maatwerkactiviteiten die door Inschrijver voor Opdrachtgever worden uitgevoerd. Ook wordt dit uurtarief gebruikt voor de inzet van extra uren (na goedkeuring van opdrachtgever) ten behoeve van vergaderservices en banqueting.</t>
  </si>
  <si>
    <t xml:space="preserve">Bij algemene kosten vult Inschrijver de vaste en de variabele algemene kosten in. Indien een post niet is opgenomen dan kan dit worden opgenomen onder overige variabele algemene kosten of overige vaste algemene kosten met een specificatie van deze kosten in het naastgelegen invulveld. Het bedrag wordt automatisch gegeneerd in het overzicht. </t>
  </si>
  <si>
    <t xml:space="preserve">De managementfee wordt door Inschrijver ingevuld en omvat alle kosten (waaronder in ieder geval (maar niet limitatief) inbegrepen: winst, overhead, administratie, kosten hoofd- of servicekantoor). Dit zijn de kosten voor het managen van de samenwerking. </t>
  </si>
  <si>
    <t>De algemene kosten bestaan uit de kosten van goederen en diensten die niet ter consumptie worden verstrekt of worden verwerkt in verstrekkingen. We onderscheiden hierbij variabele en vaste algemene kosten. Alle algemene kosten worden opgenomen in de begroting. Variabele algemene kosten bestaan uit: schoonmaakmiddelen, disposables, diverse hulpmaterialen, bankkosten/ transactiekosten, wasserijkosten, overige variabele algemene kosten. De vaste algemene kosten bestaan, naast de managementfee uit: kantoormiddelen, verzekeringskosten, bacteriologisch/ hygiëneonderzoek, presentatiemiddelen, kosten voor kassa’s, onderhoud en reparatie van eigen apparatuur, schoonmaak uitbesteding boven hoogte 1.80cm (indien van toepassing) en overige vaste algemene kosten.</t>
  </si>
  <si>
    <t>Leverancier</t>
  </si>
  <si>
    <t>RECHTSGELDIGE ONDERTEKENING*</t>
  </si>
  <si>
    <t>Organisatienaam</t>
  </si>
  <si>
    <t>Handtekening</t>
  </si>
  <si>
    <t>* Door het indienen van het Prijzenblad verklaart Inschrijver dat deze zich volledig conformeert aan de aanbestedingsleidraad inclusief bijlagen. Tevens accepteert Inschrijver eventuele wijzigingen/ aanvullingen zoals opgenomen in de nota('s) van inlichtingen en gaat ermee akkoord dat de hierin opgenomen wijzigingen/ aanvullingen prevaleren boven hetgeen bepaald in eerder genoemde aanbestedingsleidraad inclusief bijlagen. Door het indienen van het Prijzenblad verklaart Inschrijver tevens dat de Inschrijving volledig is gebaseerd op en voldoet aan de bepalingen in de eerder genoemde aanbestedingsleidraad, programma van eisen, nota('s) van inlichtingen en de eigen beantwoording van de gunningscriteria. Alle kosten gerelateerd aan de uitvoering van de beantwoording van de gunningscriteria worden geacht in de aangeboden prijzen te zijn verdisconteerd. Inschrijver verklaart met het indienen van het Prijzenblad dat de door hem geoffreerde prijzen en tarieven zonder voorbehoud zijn.</t>
  </si>
  <si>
    <t>TOTAAL BEGROTING</t>
  </si>
  <si>
    <t>Begroting totaal</t>
  </si>
  <si>
    <t>Begrotingen</t>
  </si>
  <si>
    <t>Omzet bedrijfsrestaurant</t>
  </si>
  <si>
    <t>Indicatie gratisvertrekkingen</t>
  </si>
  <si>
    <t>Verrekening banqueting (fictief bedrag)</t>
  </si>
  <si>
    <t>Totale omzet</t>
  </si>
  <si>
    <t>Inkoop ingrediënten</t>
  </si>
  <si>
    <t xml:space="preserve"> </t>
  </si>
  <si>
    <t>Personeelskosten</t>
  </si>
  <si>
    <t>Algemene kosten</t>
  </si>
  <si>
    <t>Totaal directe kosten</t>
  </si>
  <si>
    <t>Eenmalige kosten</t>
  </si>
  <si>
    <t>TOTALE INSCHRIJFPRIJS</t>
  </si>
  <si>
    <t>INDICATIE BANQUETING</t>
  </si>
  <si>
    <t>Voorbeeld van inhoud</t>
  </si>
  <si>
    <t>Eenheid</t>
  </si>
  <si>
    <t>Aantal eenheden per jaar</t>
  </si>
  <si>
    <t>Aantal bijeenkomsten per jaar</t>
  </si>
  <si>
    <t>Vergaderarrangementen</t>
  </si>
  <si>
    <t>Vergaderarrangement per 6 personen basis: karaf (fruit)water</t>
  </si>
  <si>
    <t>6 personen</t>
  </si>
  <si>
    <t>Vergaderarrangement per 6 personen extra: koffie, thee, en (fruit)water</t>
  </si>
  <si>
    <t>Vergadersupplement: zeeuwse minibolus/miniappelflap/mini saucijzenbroodje per stuk</t>
  </si>
  <si>
    <t>per stuk</t>
  </si>
  <si>
    <t>Luncharrangementen</t>
  </si>
  <si>
    <t>Lunch A: eenvoudig belegd zacht broodje en harde pistolet, glas (fruit)water, stuk handfruit</t>
  </si>
  <si>
    <t>per persoon</t>
  </si>
  <si>
    <t>Lunch B: luxe belegde harde pistolet, zacht broodje met (oven)kroket (vlees/vegetarisch), glas (fruit)water, stuk fruit</t>
  </si>
  <si>
    <t>Lunch C: maaltijdsalade (vlees/vis/vegetarisch), glas (fruit)water, stuk fruit</t>
  </si>
  <si>
    <t>Lunch supplement: soep van de dag per kom</t>
  </si>
  <si>
    <t>per kom</t>
  </si>
  <si>
    <t>Drankarrangementen</t>
  </si>
  <si>
    <t xml:space="preserve">Drankarrangement alcoholvrij: diverse soorten frisdrank, jus d'orange, flesje Heineken 0.0% </t>
  </si>
  <si>
    <t>o.b.v. verbruik</t>
  </si>
  <si>
    <t>Drankarrangement luxe: diverse soorten frisdrank, jus d'orange, Heineken, Heineken 0.0%, witte en rode wijn</t>
  </si>
  <si>
    <t xml:space="preserve">Borrelarrangementen </t>
  </si>
  <si>
    <t>Borrelarrangement A: (oven) bittergarnituur (3 p.p.) per persoon</t>
  </si>
  <si>
    <t>Borrelarrangement B: gemengde noten, kaasvlinders, (oven) bittergarnituur (2 p.p.) per persoon</t>
  </si>
  <si>
    <t>Borrelarrangement C: gemengde noten, blokjes kaas, droge worst, rauwkost met hummusdip, olijven per persoon</t>
  </si>
  <si>
    <t>Warme maatijd (raadsleden)</t>
  </si>
  <si>
    <t>Er zijn keuzemogelijkheden (incl. vegetarische optie) met minimaal 2 opties per maaltijd</t>
  </si>
  <si>
    <t>Werkfruit</t>
  </si>
  <si>
    <t>Stadskantoor: appel, peer, banaan, mandarijn (155 stuks per dag)</t>
  </si>
  <si>
    <t>155 stuks</t>
  </si>
  <si>
    <t>BEGROTINGEN</t>
  </si>
  <si>
    <t>Deelbegroting excl. BTW (per jaar)</t>
  </si>
  <si>
    <t>Specificatie eenmalige kosten (indien van toepassing)</t>
  </si>
  <si>
    <t>Kosten</t>
  </si>
  <si>
    <t>Indicatie gratis verstrekkingen</t>
  </si>
  <si>
    <t>Fictieve banquetingkosten</t>
  </si>
  <si>
    <t>Inkoop ingrediënten (incl. banqueting, gratis verstrekkingen en derving)</t>
  </si>
  <si>
    <t>Totaal</t>
  </si>
  <si>
    <t>Kengetallen</t>
  </si>
  <si>
    <t>Aantal pandbewoners</t>
  </si>
  <si>
    <t>Variabele algemene kosten in % van de omzet</t>
  </si>
  <si>
    <t>Foodcost</t>
  </si>
  <si>
    <t>Gemiddeld aantal lunchgebruikers per dag</t>
  </si>
  <si>
    <t>Gemiddelde besteding medewerkers en huurders gemeente exl. BTW</t>
  </si>
  <si>
    <t>Aantal openingsdagen</t>
  </si>
  <si>
    <t>Basis personeelskosten (over te nemen personeel)</t>
  </si>
  <si>
    <t>Dag (95%)</t>
  </si>
  <si>
    <t>Avond (5%)</t>
  </si>
  <si>
    <t>Weekend</t>
  </si>
  <si>
    <t>Functie medewerker</t>
  </si>
  <si>
    <t>Functieschaal</t>
  </si>
  <si>
    <t>Bruto uurloon</t>
  </si>
  <si>
    <t>All-in uurtarief</t>
  </si>
  <si>
    <t>Uren per dag</t>
  </si>
  <si>
    <t>Aantal dagen per jaar</t>
  </si>
  <si>
    <t>Aantal uren per jaar</t>
  </si>
  <si>
    <t>Kosten per jaar</t>
  </si>
  <si>
    <t>Cateringmanager (meewerkend)</t>
  </si>
  <si>
    <t>V</t>
  </si>
  <si>
    <t>Cateringmedewerker</t>
  </si>
  <si>
    <t>III</t>
  </si>
  <si>
    <t>SROI koffieautomaten/spoelkeuken</t>
  </si>
  <si>
    <t>nvt</t>
  </si>
  <si>
    <t>Minimale personeelskosten</t>
  </si>
  <si>
    <t>Extra personeelsinzet</t>
  </si>
  <si>
    <t>Totaal extra personeelsinzet</t>
  </si>
  <si>
    <t>Totale personeelskosten</t>
  </si>
  <si>
    <t>Algemene kosten jaarlijks</t>
  </si>
  <si>
    <t>Variabele algemene kosten</t>
  </si>
  <si>
    <t>Specificatie overige variabele algemene kosten (indien van toepassing)</t>
  </si>
  <si>
    <t>Disposables</t>
  </si>
  <si>
    <t>Diverse hulpmaterialen</t>
  </si>
  <si>
    <t>Schoonmaakmiddelen</t>
  </si>
  <si>
    <t>Wasserijkosten</t>
  </si>
  <si>
    <t>Bankkosten / transactiekosten</t>
  </si>
  <si>
    <t>Overige variabele algemene kosten</t>
  </si>
  <si>
    <t>Totaal variabele algemene kosten</t>
  </si>
  <si>
    <t>Vaste algemene kosten</t>
  </si>
  <si>
    <t>Specificatie overige vaste algemene kosten (indien van toepassing)</t>
  </si>
  <si>
    <t>Managementfee per jaar</t>
  </si>
  <si>
    <t>Kantoormiddelen</t>
  </si>
  <si>
    <t>Verzekeringskosten</t>
  </si>
  <si>
    <t>Bacteriologisch / hygiëneonderzoek</t>
  </si>
  <si>
    <t>Presentatiemiddelen en signing</t>
  </si>
  <si>
    <t>Kosten voor kassa en randapparatuur</t>
  </si>
  <si>
    <t>Huurbedrag apparatuur luxe koffievoorziening</t>
  </si>
  <si>
    <t>Onderhoud / reparatie eigen apparatuur</t>
  </si>
  <si>
    <t>Schoonmaak uitbesteding boven hoogte 1.80cm (indien van toepassing)</t>
  </si>
  <si>
    <t>Overige vaste algemene kosten</t>
  </si>
  <si>
    <t>Totaal vaste algemene kosten</t>
  </si>
  <si>
    <t>Totale algemene kosten</t>
  </si>
  <si>
    <t>Naam tekenbevoegde functionaris</t>
  </si>
  <si>
    <t>Functie tekenbevoegde functionaris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</si>
</sst>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 [$€-2]\ * #,##0.00_ ;_ [$€-2]\ * \-#,##0.00_ ;_ [$€-2]\ * &quot;-&quot;??_ ;_ @_ "/>
    <numFmt numFmtId="165" formatCode="_ [$€-413]\ * #,##0.00_ ;_ [$€-413]\ * \-#,##0.00_ ;_ [$€-413]\ * &quot;-&quot;??_ ;_ @_ "/>
    <numFmt numFmtId="166" formatCode="#,##0_ ;\-#,##0\ "/>
  </numFmts>
  <fonts count="26"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Black"/>
      <family val="2"/>
    </font>
    <font>
      <sz val="14"/>
      <color theme="0"/>
      <name val="Arial Black"/>
      <family val="2"/>
    </font>
    <font>
      <sz val="12"/>
      <name val="System"/>
      <family val="2"/>
    </font>
    <font>
      <sz val="10"/>
      <name val="Georgia"/>
      <family val="1"/>
    </font>
    <font>
      <sz val="11"/>
      <color theme="1"/>
      <name val="Georgia"/>
      <family val="1"/>
    </font>
    <font>
      <sz val="10"/>
      <color theme="1"/>
      <name val="Georgia"/>
      <family val="1"/>
    </font>
    <font>
      <sz val="9"/>
      <color theme="1"/>
      <name val="Georgia"/>
      <family val="1"/>
    </font>
    <font>
      <sz val="10"/>
      <name val="Arial"/>
      <family val="2"/>
    </font>
    <font>
      <b/>
      <sz val="11"/>
      <color rgb="FFFFFFFF"/>
      <name val="Arial Black"/>
      <family val="2"/>
    </font>
    <font>
      <b/>
      <sz val="11"/>
      <color theme="0"/>
      <name val="Arial Black"/>
      <family val="2"/>
    </font>
    <font>
      <b/>
      <sz val="10"/>
      <color theme="1"/>
      <name val="Georgia"/>
      <family val="1"/>
    </font>
    <font>
      <b/>
      <sz val="10"/>
      <color rgb="FFFF0000"/>
      <name val="Georgia"/>
      <family val="1"/>
    </font>
    <font>
      <b/>
      <sz val="10"/>
      <color rgb="FFFFFFFF"/>
      <name val="Georgia"/>
      <family val="1"/>
    </font>
    <font>
      <b/>
      <sz val="10"/>
      <name val="Georgia"/>
      <family val="1"/>
    </font>
    <font>
      <b/>
      <sz val="11"/>
      <color theme="1"/>
      <name val="Georgia"/>
      <family val="1"/>
    </font>
    <font>
      <sz val="10"/>
      <color rgb="FFFF0000"/>
      <name val="Georgia"/>
      <family val="1"/>
    </font>
    <font>
      <sz val="10"/>
      <color theme="1"/>
      <name val="Aptos Narrow"/>
      <family val="2"/>
      <scheme val="minor"/>
    </font>
    <font>
      <b/>
      <sz val="11"/>
      <color rgb="FFFF0000"/>
      <name val="Arial Black"/>
      <family val="2"/>
    </font>
    <font>
      <sz val="11"/>
      <name val="Georgia"/>
      <family val="1"/>
    </font>
    <font>
      <b/>
      <sz val="14"/>
      <color theme="0"/>
      <name val="Arial Black"/>
      <family val="2"/>
    </font>
    <font>
      <b/>
      <sz val="11"/>
      <name val="Georgia"/>
      <family val="1"/>
    </font>
    <font>
      <i/>
      <sz val="11"/>
      <color theme="1"/>
      <name val="Georgia"/>
      <family val="1"/>
    </font>
    <font>
      <sz val="11"/>
      <color rgb="FFFF0000"/>
      <name val="Aptos Narrow"/>
      <family val="2"/>
      <scheme val="minor"/>
    </font>
  </fonts>
  <fills count="11">
    <fill>
      <patternFill patternType="none"/>
    </fill>
    <fill>
      <patternFill patternType="gray125"/>
    </fill>
    <fill>
      <patternFill patternType="solid">
        <fgColor theme="1"/>
        <bgColor indexed="64"/>
      </patternFill>
    </fill>
    <fill>
      <patternFill patternType="solid">
        <fgColor rgb="FF314091"/>
        <bgColor rgb="FF000000"/>
      </patternFill>
    </fill>
    <fill>
      <patternFill patternType="solid">
        <fgColor theme="0"/>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0"/>
        <bgColor rgb="FF000000"/>
      </patternFill>
    </fill>
    <fill>
      <patternFill patternType="solid">
        <fgColor rgb="FFFFFF00"/>
        <bgColor indexed="64"/>
      </patternFill>
    </fill>
    <fill>
      <patternFill patternType="solid">
        <fgColor theme="1"/>
        <bgColor rgb="FF000000"/>
      </patternFill>
    </fill>
    <fill>
      <patternFill patternType="solid">
        <fgColor theme="3" tint="0.89996032593768116"/>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s>
  <cellStyleXfs count="7">
    <xf numFmtId="0" fontId="0" fillId="0" borderId="0"/>
    <xf numFmtId="9" fontId="1" fillId="0" borderId="0" applyFont="0" applyFill="0" applyBorder="0" applyAlignment="0" applyProtection="0"/>
    <xf numFmtId="0" fontId="5" fillId="0" borderId="0"/>
    <xf numFmtId="0" fontId="1" fillId="0" borderId="0"/>
    <xf numFmtId="0" fontId="10" fillId="0" borderId="0" applyFill="0"/>
    <xf numFmtId="44" fontId="1" fillId="0" borderId="0" applyFont="0" applyFill="0" applyBorder="0" applyAlignment="0" applyProtection="0"/>
    <xf numFmtId="0" fontId="8" fillId="10" borderId="4" applyBorder="0" applyProtection="0">
      <alignment horizontal="left"/>
    </xf>
  </cellStyleXfs>
  <cellXfs count="227">
    <xf numFmtId="0" fontId="0" fillId="0" borderId="0" xfId="0"/>
    <xf numFmtId="0" fontId="3" fillId="0" borderId="6" xfId="0" applyFont="1" applyBorder="1"/>
    <xf numFmtId="0" fontId="3" fillId="0" borderId="8" xfId="0" applyFont="1" applyBorder="1"/>
    <xf numFmtId="0" fontId="8" fillId="0" borderId="0" xfId="0" applyFont="1"/>
    <xf numFmtId="0" fontId="8" fillId="0" borderId="4" xfId="0" applyFont="1" applyBorder="1"/>
    <xf numFmtId="0" fontId="13" fillId="0" borderId="0" xfId="0" applyFont="1"/>
    <xf numFmtId="0" fontId="8" fillId="0" borderId="1" xfId="0" applyFont="1" applyBorder="1"/>
    <xf numFmtId="0" fontId="0" fillId="0" borderId="4" xfId="0" applyBorder="1"/>
    <xf numFmtId="0" fontId="13" fillId="0" borderId="4" xfId="0" applyFont="1" applyBorder="1"/>
    <xf numFmtId="165" fontId="2" fillId="0" borderId="0" xfId="0" applyNumberFormat="1" applyFont="1" applyAlignment="1">
      <alignment horizontal="left"/>
    </xf>
    <xf numFmtId="0" fontId="7" fillId="0" borderId="0" xfId="0" applyFont="1"/>
    <xf numFmtId="0" fontId="8" fillId="0" borderId="1" xfId="0" applyFont="1" applyBorder="1" applyAlignment="1">
      <alignment vertical="top"/>
    </xf>
    <xf numFmtId="0" fontId="0" fillId="0" borderId="5" xfId="0" applyBorder="1"/>
    <xf numFmtId="165" fontId="8" fillId="0" borderId="0" xfId="0" applyNumberFormat="1" applyFont="1" applyAlignment="1">
      <alignment horizontal="left" vertical="top"/>
    </xf>
    <xf numFmtId="165" fontId="13" fillId="0" borderId="15" xfId="0" applyNumberFormat="1" applyFont="1" applyBorder="1" applyAlignment="1">
      <alignment horizontal="left" vertical="top"/>
    </xf>
    <xf numFmtId="165" fontId="8" fillId="0" borderId="15" xfId="0" applyNumberFormat="1" applyFont="1" applyBorder="1" applyAlignment="1">
      <alignment horizontal="left" vertical="top"/>
    </xf>
    <xf numFmtId="0" fontId="8" fillId="6" borderId="1" xfId="0" applyFont="1" applyFill="1" applyBorder="1"/>
    <xf numFmtId="0" fontId="11" fillId="3" borderId="1" xfId="0" applyFont="1" applyFill="1" applyBorder="1" applyAlignment="1">
      <alignment horizontal="center" vertical="center"/>
    </xf>
    <xf numFmtId="0" fontId="12" fillId="3" borderId="13" xfId="0" applyFont="1" applyFill="1" applyBorder="1" applyAlignment="1">
      <alignment horizontal="left" vertical="center"/>
    </xf>
    <xf numFmtId="3" fontId="8" fillId="6" borderId="1" xfId="0" applyNumberFormat="1" applyFont="1" applyFill="1" applyBorder="1" applyAlignment="1">
      <alignment horizontal="center" vertical="top"/>
    </xf>
    <xf numFmtId="0" fontId="11" fillId="3" borderId="8" xfId="0" applyFont="1" applyFill="1" applyBorder="1" applyAlignment="1">
      <alignment vertical="center"/>
    </xf>
    <xf numFmtId="0" fontId="11" fillId="3" borderId="9" xfId="0" applyFont="1" applyFill="1" applyBorder="1" applyAlignment="1">
      <alignment vertical="center"/>
    </xf>
    <xf numFmtId="0" fontId="11" fillId="7" borderId="0" xfId="0" applyFont="1" applyFill="1" applyAlignment="1">
      <alignment vertical="center"/>
    </xf>
    <xf numFmtId="164" fontId="2" fillId="4" borderId="0" xfId="0" applyNumberFormat="1" applyFont="1" applyFill="1"/>
    <xf numFmtId="164" fontId="0" fillId="4" borderId="0" xfId="0" applyNumberFormat="1" applyFill="1"/>
    <xf numFmtId="0" fontId="11" fillId="3" borderId="2" xfId="0" applyFont="1" applyFill="1" applyBorder="1" applyAlignment="1">
      <alignment vertical="center"/>
    </xf>
    <xf numFmtId="0" fontId="16" fillId="0" borderId="4" xfId="0" applyFont="1" applyBorder="1"/>
    <xf numFmtId="165" fontId="2" fillId="4" borderId="0" xfId="0" applyNumberFormat="1" applyFont="1" applyFill="1"/>
    <xf numFmtId="164" fontId="17" fillId="0" borderId="15" xfId="0" applyNumberFormat="1" applyFont="1" applyBorder="1"/>
    <xf numFmtId="164" fontId="7" fillId="0" borderId="15" xfId="0" applyNumberFormat="1" applyFont="1" applyBorder="1"/>
    <xf numFmtId="164" fontId="17" fillId="0" borderId="10" xfId="0" applyNumberFormat="1" applyFont="1" applyBorder="1"/>
    <xf numFmtId="165" fontId="7" fillId="5" borderId="15" xfId="0" applyNumberFormat="1" applyFont="1" applyFill="1" applyBorder="1"/>
    <xf numFmtId="0" fontId="11" fillId="3" borderId="11" xfId="0" applyFont="1" applyFill="1" applyBorder="1" applyAlignment="1">
      <alignment vertical="center"/>
    </xf>
    <xf numFmtId="164" fontId="17" fillId="4" borderId="10" xfId="0" applyNumberFormat="1" applyFont="1" applyFill="1" applyBorder="1"/>
    <xf numFmtId="0" fontId="12" fillId="3" borderId="8" xfId="0" applyFont="1" applyFill="1" applyBorder="1" applyAlignment="1">
      <alignment vertical="center"/>
    </xf>
    <xf numFmtId="0" fontId="12" fillId="3" borderId="13" xfId="0" applyFont="1" applyFill="1" applyBorder="1" applyAlignment="1">
      <alignment vertical="center"/>
    </xf>
    <xf numFmtId="0" fontId="12" fillId="3" borderId="9" xfId="0" applyFont="1" applyFill="1" applyBorder="1" applyAlignment="1">
      <alignment vertical="center"/>
    </xf>
    <xf numFmtId="0" fontId="12" fillId="7" borderId="0" xfId="0" applyFont="1" applyFill="1" applyAlignment="1">
      <alignment vertical="center"/>
    </xf>
    <xf numFmtId="165" fontId="17" fillId="0" borderId="1" xfId="0" applyNumberFormat="1" applyFont="1" applyBorder="1"/>
    <xf numFmtId="0" fontId="15" fillId="7" borderId="4" xfId="0" applyFont="1" applyFill="1" applyBorder="1" applyAlignment="1">
      <alignment vertical="top" wrapText="1"/>
    </xf>
    <xf numFmtId="0" fontId="15" fillId="7" borderId="15" xfId="0" applyFont="1" applyFill="1" applyBorder="1" applyAlignment="1">
      <alignment vertical="top" wrapText="1"/>
    </xf>
    <xf numFmtId="44" fontId="7" fillId="5" borderId="14" xfId="5" applyFont="1" applyFill="1" applyBorder="1" applyAlignment="1"/>
    <xf numFmtId="44" fontId="7" fillId="5" borderId="15" xfId="5" applyFont="1" applyFill="1" applyBorder="1" applyAlignment="1"/>
    <xf numFmtId="165" fontId="7" fillId="0" borderId="15" xfId="0" applyNumberFormat="1" applyFont="1" applyBorder="1"/>
    <xf numFmtId="165" fontId="17" fillId="0" borderId="10" xfId="0" applyNumberFormat="1" applyFont="1" applyBorder="1"/>
    <xf numFmtId="165" fontId="17" fillId="0" borderId="0" xfId="0" applyNumberFormat="1" applyFont="1" applyAlignment="1">
      <alignment horizontal="left"/>
    </xf>
    <xf numFmtId="0" fontId="8" fillId="6" borderId="1" xfId="0" applyFont="1" applyFill="1" applyBorder="1" applyAlignment="1">
      <alignment wrapText="1"/>
    </xf>
    <xf numFmtId="0" fontId="8" fillId="0" borderId="1" xfId="0" applyFont="1" applyBorder="1" applyAlignment="1">
      <alignment wrapText="1"/>
    </xf>
    <xf numFmtId="0" fontId="15" fillId="3" borderId="8" xfId="0" applyFont="1" applyFill="1" applyBorder="1" applyAlignment="1">
      <alignment vertical="top" wrapText="1"/>
    </xf>
    <xf numFmtId="0" fontId="8" fillId="6" borderId="14" xfId="0" applyFont="1" applyFill="1" applyBorder="1" applyAlignment="1">
      <alignment wrapText="1"/>
    </xf>
    <xf numFmtId="165" fontId="7" fillId="5" borderId="14" xfId="0" applyNumberFormat="1" applyFont="1" applyFill="1" applyBorder="1"/>
    <xf numFmtId="0" fontId="7" fillId="0" borderId="15" xfId="0" applyFont="1" applyBorder="1"/>
    <xf numFmtId="0" fontId="19" fillId="0" borderId="0" xfId="0" applyFont="1"/>
    <xf numFmtId="165" fontId="17" fillId="0" borderId="0" xfId="0" applyNumberFormat="1" applyFont="1"/>
    <xf numFmtId="0" fontId="20" fillId="3" borderId="13" xfId="0" applyFont="1" applyFill="1" applyBorder="1" applyAlignment="1">
      <alignment horizontal="left" vertical="center"/>
    </xf>
    <xf numFmtId="0" fontId="20" fillId="3" borderId="9" xfId="0" applyFont="1" applyFill="1" applyBorder="1" applyAlignment="1">
      <alignment horizontal="left" vertical="center"/>
    </xf>
    <xf numFmtId="0" fontId="18" fillId="0" borderId="0" xfId="0" applyFont="1"/>
    <xf numFmtId="0" fontId="12" fillId="3" borderId="1" xfId="0" applyFont="1" applyFill="1" applyBorder="1" applyAlignment="1">
      <alignment vertical="center" wrapText="1"/>
    </xf>
    <xf numFmtId="0" fontId="7" fillId="0" borderId="13" xfId="0" applyFont="1" applyBorder="1" applyAlignment="1">
      <alignment horizontal="left"/>
    </xf>
    <xf numFmtId="14" fontId="7" fillId="0" borderId="13" xfId="0" applyNumberFormat="1" applyFont="1" applyBorder="1" applyAlignment="1">
      <alignment horizontal="left"/>
    </xf>
    <xf numFmtId="0" fontId="7" fillId="0" borderId="0" xfId="0" applyFont="1" applyAlignment="1">
      <alignment horizontal="center"/>
    </xf>
    <xf numFmtId="0" fontId="12" fillId="3" borderId="8" xfId="0" applyFont="1" applyFill="1" applyBorder="1" applyAlignment="1">
      <alignment horizontal="left" vertical="center"/>
    </xf>
    <xf numFmtId="165" fontId="21" fillId="0" borderId="15" xfId="0" applyNumberFormat="1" applyFont="1" applyBorder="1" applyAlignment="1">
      <alignment horizontal="left"/>
    </xf>
    <xf numFmtId="0" fontId="21" fillId="0" borderId="15" xfId="0" applyFont="1" applyBorder="1" applyAlignment="1">
      <alignment horizontal="center"/>
    </xf>
    <xf numFmtId="165" fontId="21" fillId="0" borderId="15" xfId="0" applyNumberFormat="1" applyFont="1" applyBorder="1" applyAlignment="1">
      <alignment horizontal="left" vertical="top"/>
    </xf>
    <xf numFmtId="0" fontId="20" fillId="3" borderId="11" xfId="0" applyFont="1" applyFill="1" applyBorder="1" applyAlignment="1">
      <alignment horizontal="left" vertical="center"/>
    </xf>
    <xf numFmtId="0" fontId="21" fillId="7" borderId="14" xfId="0" applyFont="1" applyFill="1" applyBorder="1" applyAlignment="1">
      <alignment vertical="center"/>
    </xf>
    <xf numFmtId="0" fontId="17" fillId="0" borderId="4" xfId="0" applyFont="1" applyBorder="1"/>
    <xf numFmtId="0" fontId="7" fillId="0" borderId="4" xfId="0" applyFont="1" applyBorder="1"/>
    <xf numFmtId="0" fontId="21" fillId="0" borderId="4" xfId="0" applyFont="1" applyBorder="1"/>
    <xf numFmtId="0" fontId="23" fillId="0" borderId="4" xfId="0" applyFont="1" applyBorder="1"/>
    <xf numFmtId="0" fontId="23" fillId="0" borderId="6" xfId="0" applyFont="1" applyBorder="1"/>
    <xf numFmtId="0" fontId="7" fillId="5" borderId="4" xfId="0" applyFont="1" applyFill="1" applyBorder="1" applyAlignment="1">
      <alignment horizontal="left"/>
    </xf>
    <xf numFmtId="0" fontId="7" fillId="5" borderId="0" xfId="0" applyFont="1" applyFill="1" applyAlignment="1">
      <alignment horizontal="left"/>
    </xf>
    <xf numFmtId="0" fontId="7" fillId="5" borderId="5" xfId="0" applyFont="1" applyFill="1" applyBorder="1" applyAlignment="1">
      <alignment horizontal="left"/>
    </xf>
    <xf numFmtId="0" fontId="0" fillId="0" borderId="15" xfId="0" applyBorder="1"/>
    <xf numFmtId="0" fontId="7" fillId="0" borderId="6" xfId="0" applyFont="1" applyBorder="1"/>
    <xf numFmtId="0" fontId="21" fillId="0" borderId="1" xfId="0" applyFont="1" applyBorder="1" applyAlignment="1">
      <alignment horizontal="center"/>
    </xf>
    <xf numFmtId="0" fontId="21" fillId="0" borderId="14" xfId="0" applyFont="1" applyBorder="1"/>
    <xf numFmtId="165" fontId="7" fillId="5" borderId="15" xfId="0" applyNumberFormat="1" applyFont="1" applyFill="1" applyBorder="1" applyAlignment="1">
      <alignment horizontal="left"/>
    </xf>
    <xf numFmtId="0" fontId="21" fillId="0" borderId="15" xfId="0" applyFont="1" applyBorder="1"/>
    <xf numFmtId="0" fontId="7" fillId="0" borderId="1" xfId="0" applyFont="1" applyBorder="1" applyAlignment="1">
      <alignment horizontal="center"/>
    </xf>
    <xf numFmtId="44" fontId="7" fillId="4" borderId="0" xfId="5" applyFont="1" applyFill="1" applyBorder="1" applyAlignment="1"/>
    <xf numFmtId="0" fontId="7" fillId="5" borderId="15" xfId="0" applyFont="1" applyFill="1" applyBorder="1" applyAlignment="1">
      <alignment horizontal="center"/>
    </xf>
    <xf numFmtId="165" fontId="7" fillId="0" borderId="15" xfId="0" applyNumberFormat="1" applyFont="1" applyBorder="1" applyAlignment="1">
      <alignment horizontal="left" vertical="top"/>
    </xf>
    <xf numFmtId="0" fontId="7" fillId="5" borderId="2" xfId="0" applyFont="1" applyFill="1" applyBorder="1" applyAlignment="1">
      <alignment horizontal="left"/>
    </xf>
    <xf numFmtId="0" fontId="7" fillId="5" borderId="11" xfId="0" applyFont="1" applyFill="1" applyBorder="1" applyAlignment="1">
      <alignment horizontal="left"/>
    </xf>
    <xf numFmtId="0" fontId="7" fillId="5" borderId="3" xfId="0" applyFont="1" applyFill="1" applyBorder="1" applyAlignment="1">
      <alignment horizontal="left"/>
    </xf>
    <xf numFmtId="0" fontId="17" fillId="0" borderId="8" xfId="0" applyFont="1" applyBorder="1"/>
    <xf numFmtId="0" fontId="17" fillId="0" borderId="1" xfId="0" applyFont="1" applyBorder="1"/>
    <xf numFmtId="0" fontId="17" fillId="0" borderId="0" xfId="0" applyFont="1"/>
    <xf numFmtId="165" fontId="0" fillId="4" borderId="0" xfId="0" applyNumberFormat="1" applyFill="1"/>
    <xf numFmtId="0" fontId="17" fillId="0" borderId="6" xfId="0" applyFont="1" applyBorder="1"/>
    <xf numFmtId="0" fontId="17" fillId="0" borderId="12" xfId="0" applyFont="1" applyBorder="1"/>
    <xf numFmtId="0" fontId="17" fillId="0" borderId="7" xfId="0" applyFont="1" applyBorder="1"/>
    <xf numFmtId="0" fontId="17" fillId="0" borderId="0" xfId="0" applyFont="1" applyAlignment="1">
      <alignment horizontal="center" vertical="top"/>
    </xf>
    <xf numFmtId="0" fontId="17" fillId="0" borderId="0" xfId="0" applyFont="1" applyAlignment="1">
      <alignment horizontal="center"/>
    </xf>
    <xf numFmtId="0" fontId="7" fillId="0" borderId="1" xfId="0" applyFont="1" applyBorder="1"/>
    <xf numFmtId="44" fontId="7" fillId="0" borderId="1" xfId="5" applyFont="1" applyBorder="1" applyAlignment="1"/>
    <xf numFmtId="0" fontId="24" fillId="0" borderId="8" xfId="0" applyFont="1" applyBorder="1" applyAlignment="1">
      <alignment horizontal="left"/>
    </xf>
    <xf numFmtId="0" fontId="24" fillId="0" borderId="13" xfId="0" applyFont="1" applyBorder="1" applyAlignment="1">
      <alignment horizontal="left"/>
    </xf>
    <xf numFmtId="0" fontId="24" fillId="0" borderId="9" xfId="0" applyFont="1" applyBorder="1" applyAlignment="1">
      <alignment horizontal="left"/>
    </xf>
    <xf numFmtId="0" fontId="7" fillId="0" borderId="1" xfId="0" applyFont="1" applyBorder="1" applyAlignment="1">
      <alignment vertical="top"/>
    </xf>
    <xf numFmtId="0" fontId="7" fillId="0" borderId="2" xfId="0" applyFont="1" applyBorder="1"/>
    <xf numFmtId="0" fontId="7" fillId="0" borderId="8" xfId="0" applyFont="1" applyBorder="1"/>
    <xf numFmtId="0" fontId="17" fillId="0" borderId="0" xfId="0" applyFont="1" applyAlignment="1">
      <alignment horizontal="left"/>
    </xf>
    <xf numFmtId="165" fontId="7" fillId="0" borderId="0" xfId="0" applyNumberFormat="1" applyFont="1"/>
    <xf numFmtId="0" fontId="23" fillId="0" borderId="10" xfId="0" applyFont="1" applyBorder="1"/>
    <xf numFmtId="0" fontId="23" fillId="0" borderId="10" xfId="0" applyFont="1" applyBorder="1" applyAlignment="1">
      <alignment horizontal="center" vertical="top"/>
    </xf>
    <xf numFmtId="0" fontId="23" fillId="0" borderId="10" xfId="0" applyFont="1" applyBorder="1" applyAlignment="1">
      <alignment horizontal="center"/>
    </xf>
    <xf numFmtId="165" fontId="23" fillId="0" borderId="10" xfId="0" applyNumberFormat="1" applyFont="1" applyBorder="1"/>
    <xf numFmtId="165" fontId="7" fillId="0" borderId="15" xfId="0" applyNumberFormat="1" applyFont="1" applyBorder="1" applyAlignment="1">
      <alignment horizontal="left"/>
    </xf>
    <xf numFmtId="0" fontId="21" fillId="0" borderId="1" xfId="0" applyFont="1" applyBorder="1"/>
    <xf numFmtId="0" fontId="17" fillId="0" borderId="10" xfId="0" applyFont="1" applyBorder="1"/>
    <xf numFmtId="0" fontId="17" fillId="0" borderId="10" xfId="0" applyFont="1" applyBorder="1" applyAlignment="1">
      <alignment horizontal="center" vertical="top"/>
    </xf>
    <xf numFmtId="0" fontId="7" fillId="0" borderId="15" xfId="0" applyFont="1" applyBorder="1" applyAlignment="1">
      <alignment horizontal="center"/>
    </xf>
    <xf numFmtId="0" fontId="17" fillId="0" borderId="10" xfId="0" applyFont="1" applyBorder="1" applyAlignment="1">
      <alignment horizontal="center"/>
    </xf>
    <xf numFmtId="165" fontId="7" fillId="4" borderId="15" xfId="0" applyNumberFormat="1" applyFont="1" applyFill="1" applyBorder="1"/>
    <xf numFmtId="0" fontId="7" fillId="4" borderId="15" xfId="0" applyFont="1" applyFill="1" applyBorder="1"/>
    <xf numFmtId="0" fontId="7" fillId="4" borderId="15" xfId="0" applyFont="1" applyFill="1" applyBorder="1" applyAlignment="1">
      <alignment horizontal="center"/>
    </xf>
    <xf numFmtId="165" fontId="7" fillId="4" borderId="15" xfId="0" applyNumberFormat="1" applyFont="1" applyFill="1" applyBorder="1" applyAlignment="1">
      <alignment horizontal="left"/>
    </xf>
    <xf numFmtId="165" fontId="7" fillId="4" borderId="15" xfId="0" applyNumberFormat="1" applyFont="1" applyFill="1" applyBorder="1" applyAlignment="1">
      <alignment horizontal="left" vertical="top"/>
    </xf>
    <xf numFmtId="0" fontId="0" fillId="5" borderId="4" xfId="0" applyFill="1" applyBorder="1" applyAlignment="1">
      <alignment horizontal="center"/>
    </xf>
    <xf numFmtId="0" fontId="0" fillId="5" borderId="0" xfId="0" applyFill="1" applyAlignment="1">
      <alignment horizontal="center"/>
    </xf>
    <xf numFmtId="0" fontId="0" fillId="5" borderId="5" xfId="0" applyFill="1" applyBorder="1" applyAlignment="1">
      <alignment horizontal="center"/>
    </xf>
    <xf numFmtId="3" fontId="7" fillId="6" borderId="15" xfId="0" applyNumberFormat="1" applyFont="1" applyFill="1" applyBorder="1" applyAlignment="1">
      <alignment horizontal="right"/>
    </xf>
    <xf numFmtId="164" fontId="7" fillId="0" borderId="15" xfId="0" applyNumberFormat="1" applyFont="1" applyBorder="1" applyAlignment="1">
      <alignment horizontal="right"/>
    </xf>
    <xf numFmtId="9" fontId="7" fillId="0" borderId="15" xfId="1" applyFont="1" applyBorder="1" applyAlignment="1">
      <alignment horizontal="right"/>
    </xf>
    <xf numFmtId="166" fontId="7" fillId="0" borderId="15" xfId="0" applyNumberFormat="1" applyFont="1" applyBorder="1" applyAlignment="1">
      <alignment horizontal="right"/>
    </xf>
    <xf numFmtId="165" fontId="21" fillId="0" borderId="15" xfId="0" applyNumberFormat="1" applyFont="1" applyBorder="1" applyAlignment="1">
      <alignment horizontal="right"/>
    </xf>
    <xf numFmtId="0" fontId="7" fillId="0" borderId="10" xfId="0" applyFont="1" applyBorder="1" applyAlignment="1">
      <alignment horizontal="right"/>
    </xf>
    <xf numFmtId="0" fontId="7" fillId="0" borderId="4" xfId="0" applyFont="1" applyBorder="1" applyAlignment="1">
      <alignment horizontal="center"/>
    </xf>
    <xf numFmtId="0" fontId="17" fillId="0" borderId="1" xfId="0" applyFont="1" applyBorder="1" applyAlignment="1">
      <alignment horizontal="center" vertical="top"/>
    </xf>
    <xf numFmtId="0" fontId="17" fillId="0" borderId="1" xfId="0" applyFont="1" applyBorder="1" applyAlignment="1">
      <alignment horizontal="center"/>
    </xf>
    <xf numFmtId="0" fontId="8" fillId="0" borderId="14" xfId="0" applyFont="1" applyBorder="1" applyAlignment="1">
      <alignment wrapText="1"/>
    </xf>
    <xf numFmtId="0" fontId="0" fillId="0" borderId="1" xfId="0" applyBorder="1"/>
    <xf numFmtId="0" fontId="14" fillId="0" borderId="1" xfId="0" applyFont="1" applyBorder="1" applyAlignment="1">
      <alignment horizontal="left"/>
    </xf>
    <xf numFmtId="0" fontId="8" fillId="0" borderId="0" xfId="0" applyFont="1" applyAlignment="1">
      <alignment wrapText="1"/>
    </xf>
    <xf numFmtId="0" fontId="8" fillId="0" borderId="2" xfId="0" applyFont="1" applyBorder="1" applyAlignment="1">
      <alignment wrapText="1"/>
    </xf>
    <xf numFmtId="3" fontId="8" fillId="0" borderId="0" xfId="0" applyNumberFormat="1" applyFont="1" applyAlignment="1">
      <alignment horizontal="center" vertical="top"/>
    </xf>
    <xf numFmtId="0" fontId="8" fillId="6" borderId="10" xfId="0" applyFont="1" applyFill="1" applyBorder="1" applyAlignment="1">
      <alignment wrapText="1"/>
    </xf>
    <xf numFmtId="0" fontId="8" fillId="0" borderId="10" xfId="0" applyFont="1" applyBorder="1" applyAlignment="1">
      <alignment wrapText="1"/>
    </xf>
    <xf numFmtId="3" fontId="8" fillId="0" borderId="10" xfId="0" applyNumberFormat="1" applyFont="1" applyBorder="1" applyAlignment="1">
      <alignment horizontal="center" vertical="top"/>
    </xf>
    <xf numFmtId="0" fontId="0" fillId="0" borderId="10" xfId="0" applyBorder="1"/>
    <xf numFmtId="0" fontId="13" fillId="6" borderId="12" xfId="0" applyFont="1" applyFill="1" applyBorder="1" applyAlignment="1">
      <alignment wrapText="1"/>
    </xf>
    <xf numFmtId="0" fontId="8" fillId="0" borderId="12" xfId="0" applyFont="1" applyBorder="1" applyAlignment="1">
      <alignment wrapText="1"/>
    </xf>
    <xf numFmtId="3" fontId="8" fillId="0" borderId="12" xfId="0" applyNumberFormat="1" applyFont="1" applyBorder="1" applyAlignment="1">
      <alignment horizontal="center" vertical="top"/>
    </xf>
    <xf numFmtId="0" fontId="0" fillId="0" borderId="12" xfId="0" applyBorder="1"/>
    <xf numFmtId="0" fontId="3" fillId="0" borderId="8" xfId="0" applyFont="1" applyBorder="1" applyAlignment="1">
      <alignment wrapText="1"/>
    </xf>
    <xf numFmtId="0" fontId="7" fillId="6" borderId="1" xfId="0" applyFont="1" applyFill="1" applyBorder="1" applyAlignment="1">
      <alignment horizontal="left" wrapText="1"/>
    </xf>
    <xf numFmtId="0" fontId="0" fillId="0" borderId="0" xfId="0" applyAlignment="1">
      <alignment wrapText="1"/>
    </xf>
    <xf numFmtId="0" fontId="7" fillId="6" borderId="1" xfId="0" applyFont="1" applyFill="1" applyBorder="1" applyAlignment="1">
      <alignment wrapText="1"/>
    </xf>
    <xf numFmtId="0" fontId="3" fillId="0" borderId="6" xfId="0" applyFont="1" applyBorder="1" applyAlignment="1">
      <alignment wrapText="1"/>
    </xf>
    <xf numFmtId="14" fontId="7" fillId="8" borderId="10" xfId="0" applyNumberFormat="1" applyFont="1" applyFill="1" applyBorder="1" applyAlignment="1">
      <alignment horizontal="left" wrapText="1"/>
    </xf>
    <xf numFmtId="0" fontId="6" fillId="4" borderId="17" xfId="2" quotePrefix="1" applyFont="1" applyFill="1" applyBorder="1" applyAlignment="1">
      <alignment horizontal="left" vertical="top" wrapText="1"/>
    </xf>
    <xf numFmtId="0" fontId="6" fillId="4" borderId="19" xfId="2" quotePrefix="1" applyFont="1" applyFill="1" applyBorder="1" applyAlignment="1">
      <alignment horizontal="left" vertical="top" wrapText="1"/>
    </xf>
    <xf numFmtId="0" fontId="11" fillId="3" borderId="21" xfId="0" applyFont="1" applyFill="1" applyBorder="1" applyAlignment="1">
      <alignment horizontal="left" vertical="top" wrapText="1"/>
    </xf>
    <xf numFmtId="0" fontId="6" fillId="4" borderId="22" xfId="2" applyFont="1" applyFill="1" applyBorder="1" applyAlignment="1">
      <alignment horizontal="left" vertical="top" wrapText="1"/>
    </xf>
    <xf numFmtId="0" fontId="6" fillId="4" borderId="22" xfId="0" quotePrefix="1" applyFont="1" applyFill="1" applyBorder="1" applyAlignment="1">
      <alignment horizontal="left" vertical="top" wrapText="1"/>
    </xf>
    <xf numFmtId="0" fontId="6" fillId="4" borderId="17" xfId="0" quotePrefix="1" applyFont="1" applyFill="1" applyBorder="1" applyAlignment="1">
      <alignment horizontal="left" vertical="top" wrapText="1"/>
    </xf>
    <xf numFmtId="0" fontId="6" fillId="4" borderId="19" xfId="0" quotePrefix="1" applyFont="1" applyFill="1" applyBorder="1" applyAlignment="1">
      <alignment horizontal="left" vertical="top" wrapText="1"/>
    </xf>
    <xf numFmtId="0" fontId="6" fillId="4" borderId="20" xfId="0" quotePrefix="1" applyFont="1" applyFill="1" applyBorder="1" applyAlignment="1">
      <alignment horizontal="left" vertical="top" wrapText="1"/>
    </xf>
    <xf numFmtId="0" fontId="6" fillId="4" borderId="23" xfId="0" quotePrefix="1" applyFont="1" applyFill="1" applyBorder="1" applyAlignment="1">
      <alignment horizontal="left" vertical="top" wrapText="1"/>
    </xf>
    <xf numFmtId="0" fontId="6" fillId="4" borderId="24" xfId="0" quotePrefix="1" applyFont="1" applyFill="1" applyBorder="1" applyAlignment="1">
      <alignment horizontal="left" vertical="top" wrapText="1"/>
    </xf>
    <xf numFmtId="0" fontId="2" fillId="0" borderId="0" xfId="0" applyFont="1"/>
    <xf numFmtId="165" fontId="14" fillId="0" borderId="1" xfId="0" applyNumberFormat="1" applyFont="1" applyBorder="1" applyAlignment="1">
      <alignment horizontal="left"/>
    </xf>
    <xf numFmtId="0" fontId="25" fillId="0" borderId="0" xfId="0" applyFont="1"/>
    <xf numFmtId="164" fontId="25" fillId="4" borderId="0" xfId="0" applyNumberFormat="1" applyFont="1" applyFill="1"/>
    <xf numFmtId="0" fontId="20" fillId="7" borderId="0" xfId="0" applyFont="1" applyFill="1" applyAlignment="1">
      <alignment vertical="center"/>
    </xf>
    <xf numFmtId="0" fontId="7" fillId="5" borderId="11" xfId="0" applyFont="1" applyFill="1" applyBorder="1" applyAlignment="1">
      <alignment horizontal="center"/>
    </xf>
    <xf numFmtId="0" fontId="7" fillId="5" borderId="0" xfId="0" applyFont="1" applyFill="1" applyAlignment="1">
      <alignment horizontal="center"/>
    </xf>
    <xf numFmtId="0" fontId="7" fillId="0" borderId="14" xfId="0" applyFont="1" applyBorder="1"/>
    <xf numFmtId="0" fontId="8" fillId="5" borderId="14" xfId="0" applyFont="1" applyFill="1" applyBorder="1"/>
    <xf numFmtId="0" fontId="8" fillId="5" borderId="15" xfId="0" applyFont="1" applyFill="1" applyBorder="1"/>
    <xf numFmtId="165" fontId="7" fillId="5" borderId="14" xfId="0" applyNumberFormat="1" applyFont="1" applyFill="1" applyBorder="1" applyAlignment="1">
      <alignment horizontal="center"/>
    </xf>
    <xf numFmtId="165" fontId="7" fillId="5" borderId="15" xfId="0" applyNumberFormat="1" applyFont="1" applyFill="1" applyBorder="1" applyAlignment="1">
      <alignment horizontal="center"/>
    </xf>
    <xf numFmtId="0" fontId="21" fillId="0" borderId="13" xfId="0" applyFont="1" applyBorder="1"/>
    <xf numFmtId="14" fontId="21" fillId="0" borderId="12" xfId="0" applyNumberFormat="1" applyFont="1" applyBorder="1" applyAlignment="1">
      <alignment horizontal="left"/>
    </xf>
    <xf numFmtId="0" fontId="11" fillId="3" borderId="25" xfId="0" applyFont="1" applyFill="1" applyBorder="1" applyAlignment="1">
      <alignment horizontal="left" vertical="top" wrapText="1"/>
    </xf>
    <xf numFmtId="0" fontId="11" fillId="3" borderId="26" xfId="0" applyFont="1" applyFill="1" applyBorder="1" applyAlignment="1">
      <alignment horizontal="left" vertical="top" wrapText="1"/>
    </xf>
    <xf numFmtId="0" fontId="4" fillId="2" borderId="0" xfId="0" applyFont="1" applyFill="1" applyAlignment="1">
      <alignment horizontal="center" wrapText="1"/>
    </xf>
    <xf numFmtId="0" fontId="11" fillId="3" borderId="16" xfId="0" applyFont="1" applyFill="1" applyBorder="1" applyAlignment="1">
      <alignment horizontal="left" vertical="top" wrapText="1"/>
    </xf>
    <xf numFmtId="0" fontId="11" fillId="3" borderId="18" xfId="0" applyFont="1" applyFill="1" applyBorder="1" applyAlignment="1">
      <alignment horizontal="left" vertical="top" wrapText="1"/>
    </xf>
    <xf numFmtId="0" fontId="8" fillId="5" borderId="4" xfId="0" applyFont="1" applyFill="1" applyBorder="1" applyAlignment="1">
      <alignment horizontal="left"/>
    </xf>
    <xf numFmtId="0" fontId="8" fillId="5" borderId="0" xfId="0" applyFont="1" applyFill="1" applyAlignment="1">
      <alignment horizontal="left"/>
    </xf>
    <xf numFmtId="0" fontId="8" fillId="5" borderId="5" xfId="0" applyFont="1" applyFill="1" applyBorder="1" applyAlignment="1">
      <alignment horizontal="left"/>
    </xf>
    <xf numFmtId="0" fontId="8" fillId="5" borderId="6" xfId="0" applyFont="1" applyFill="1" applyBorder="1" applyAlignment="1">
      <alignment horizontal="left"/>
    </xf>
    <xf numFmtId="0" fontId="8" fillId="5" borderId="12" xfId="0" applyFont="1" applyFill="1" applyBorder="1" applyAlignment="1">
      <alignment horizontal="left"/>
    </xf>
    <xf numFmtId="0" fontId="8" fillId="5" borderId="7" xfId="0" applyFont="1" applyFill="1" applyBorder="1" applyAlignment="1">
      <alignment horizontal="left"/>
    </xf>
    <xf numFmtId="0" fontId="6" fillId="4" borderId="0" xfId="4" applyFont="1" applyFill="1" applyAlignment="1">
      <alignment horizontal="left" vertical="top" wrapText="1"/>
    </xf>
    <xf numFmtId="0" fontId="7" fillId="0" borderId="1" xfId="0" applyFont="1" applyBorder="1" applyAlignment="1">
      <alignment horizontal="left"/>
    </xf>
    <xf numFmtId="14" fontId="7" fillId="0" borderId="1" xfId="0" applyNumberFormat="1" applyFont="1" applyBorder="1" applyAlignment="1">
      <alignment horizontal="left"/>
    </xf>
    <xf numFmtId="49" fontId="7" fillId="0" borderId="1" xfId="0" applyNumberFormat="1" applyFont="1" applyBorder="1" applyAlignment="1">
      <alignment horizontal="left"/>
    </xf>
    <xf numFmtId="0" fontId="4" fillId="2" borderId="8" xfId="0" applyFont="1" applyFill="1" applyBorder="1" applyAlignment="1">
      <alignment horizontal="center"/>
    </xf>
    <xf numFmtId="0" fontId="4" fillId="2" borderId="13" xfId="0" applyFont="1" applyFill="1" applyBorder="1" applyAlignment="1">
      <alignment horizontal="center"/>
    </xf>
    <xf numFmtId="0" fontId="4" fillId="2" borderId="9" xfId="0" applyFont="1" applyFill="1" applyBorder="1" applyAlignment="1">
      <alignment horizontal="center"/>
    </xf>
    <xf numFmtId="0" fontId="11" fillId="3" borderId="2" xfId="0" applyFont="1" applyFill="1" applyBorder="1" applyAlignment="1">
      <alignment horizontal="left" vertical="center"/>
    </xf>
    <xf numFmtId="0" fontId="11" fillId="3" borderId="11" xfId="0" applyFont="1" applyFill="1" applyBorder="1" applyAlignment="1">
      <alignment horizontal="left" vertical="center"/>
    </xf>
    <xf numFmtId="0" fontId="11" fillId="3" borderId="3" xfId="0" applyFont="1" applyFill="1" applyBorder="1" applyAlignment="1">
      <alignment horizontal="left" vertical="center"/>
    </xf>
    <xf numFmtId="0" fontId="11" fillId="3" borderId="4" xfId="0" applyFont="1" applyFill="1" applyBorder="1" applyAlignment="1">
      <alignment horizontal="left" vertical="center"/>
    </xf>
    <xf numFmtId="0" fontId="11" fillId="3" borderId="0" xfId="0" applyFont="1" applyFill="1" applyAlignment="1">
      <alignment horizontal="left" vertical="center"/>
    </xf>
    <xf numFmtId="0" fontId="11" fillId="3" borderId="5" xfId="0" applyFont="1" applyFill="1" applyBorder="1" applyAlignment="1">
      <alignment horizontal="left" vertical="center"/>
    </xf>
    <xf numFmtId="49" fontId="8" fillId="5" borderId="4" xfId="0" applyNumberFormat="1" applyFont="1" applyFill="1" applyBorder="1" applyAlignment="1">
      <alignment horizontal="left"/>
    </xf>
    <xf numFmtId="49" fontId="8" fillId="5" borderId="0" xfId="0" applyNumberFormat="1" applyFont="1" applyFill="1" applyAlignment="1">
      <alignment horizontal="left"/>
    </xf>
    <xf numFmtId="49" fontId="8" fillId="5" borderId="5" xfId="0" applyNumberFormat="1" applyFont="1" applyFill="1" applyBorder="1" applyAlignment="1">
      <alignment horizontal="left"/>
    </xf>
    <xf numFmtId="0" fontId="7" fillId="0" borderId="1" xfId="0" applyFont="1" applyBorder="1" applyAlignment="1">
      <alignment horizontal="left" vertical="top"/>
    </xf>
    <xf numFmtId="0" fontId="4" fillId="2" borderId="0" xfId="0" applyFont="1" applyFill="1" applyAlignment="1">
      <alignment horizontal="center"/>
    </xf>
    <xf numFmtId="0" fontId="9" fillId="0" borderId="1" xfId="0" applyFont="1" applyBorder="1" applyAlignment="1">
      <alignment horizontal="left" vertical="center"/>
    </xf>
    <xf numFmtId="14" fontId="7" fillId="0" borderId="1" xfId="0" applyNumberFormat="1" applyFont="1" applyBorder="1" applyAlignment="1">
      <alignment horizontal="left" vertical="top"/>
    </xf>
    <xf numFmtId="0" fontId="7" fillId="0" borderId="8" xfId="0" applyFont="1" applyBorder="1" applyAlignment="1">
      <alignment horizontal="left"/>
    </xf>
    <xf numFmtId="0" fontId="7" fillId="0" borderId="13" xfId="0" applyFont="1" applyBorder="1" applyAlignment="1">
      <alignment horizontal="left"/>
    </xf>
    <xf numFmtId="0" fontId="7" fillId="0" borderId="9" xfId="0" applyFont="1" applyBorder="1" applyAlignment="1">
      <alignment horizontal="left"/>
    </xf>
    <xf numFmtId="14" fontId="7" fillId="0" borderId="8" xfId="0" applyNumberFormat="1" applyFont="1" applyBorder="1" applyAlignment="1">
      <alignment horizontal="left"/>
    </xf>
    <xf numFmtId="14" fontId="7" fillId="0" borderId="13" xfId="0" applyNumberFormat="1" applyFont="1" applyBorder="1" applyAlignment="1">
      <alignment horizontal="left"/>
    </xf>
    <xf numFmtId="14" fontId="7" fillId="0" borderId="9" xfId="0" applyNumberFormat="1" applyFont="1" applyBorder="1" applyAlignment="1">
      <alignment horizontal="left"/>
    </xf>
    <xf numFmtId="0" fontId="22" fillId="9" borderId="8" xfId="0" applyFont="1" applyFill="1" applyBorder="1" applyAlignment="1">
      <alignment horizontal="center" vertical="center"/>
    </xf>
    <xf numFmtId="0" fontId="22" fillId="9" borderId="13" xfId="0" applyFont="1" applyFill="1" applyBorder="1" applyAlignment="1">
      <alignment horizontal="center" vertical="center"/>
    </xf>
    <xf numFmtId="0" fontId="7" fillId="5" borderId="4" xfId="0" applyFont="1" applyFill="1" applyBorder="1" applyAlignment="1">
      <alignment horizontal="left"/>
    </xf>
    <xf numFmtId="0" fontId="7" fillId="5" borderId="0" xfId="0" applyFont="1" applyFill="1" applyAlignment="1">
      <alignment horizontal="left"/>
    </xf>
    <xf numFmtId="0" fontId="7" fillId="5" borderId="5" xfId="0" applyFont="1" applyFill="1" applyBorder="1" applyAlignment="1">
      <alignment horizontal="left"/>
    </xf>
    <xf numFmtId="0" fontId="17" fillId="0" borderId="6" xfId="0" applyFont="1" applyBorder="1" applyAlignment="1">
      <alignment horizontal="left"/>
    </xf>
    <xf numFmtId="0" fontId="17" fillId="0" borderId="12" xfId="0" applyFont="1" applyBorder="1" applyAlignment="1">
      <alignment horizontal="left"/>
    </xf>
    <xf numFmtId="0" fontId="17" fillId="0" borderId="7" xfId="0" applyFont="1" applyBorder="1" applyAlignment="1">
      <alignment horizontal="left"/>
    </xf>
    <xf numFmtId="0" fontId="24" fillId="0" borderId="2" xfId="0" applyFont="1" applyBorder="1" applyAlignment="1">
      <alignment horizontal="left"/>
    </xf>
    <xf numFmtId="0" fontId="24" fillId="0" borderId="11" xfId="0" applyFont="1" applyBorder="1" applyAlignment="1">
      <alignment horizontal="left"/>
    </xf>
    <xf numFmtId="0" fontId="7" fillId="0" borderId="11" xfId="0" applyFont="1" applyBorder="1" applyAlignment="1">
      <alignment horizontal="left"/>
    </xf>
    <xf numFmtId="0" fontId="7" fillId="0" borderId="3" xfId="0" applyFont="1" applyBorder="1" applyAlignment="1">
      <alignment horizontal="left"/>
    </xf>
  </cellXfs>
  <cellStyles count="7">
    <cellStyle name="Procent" xfId="1" builtinId="5"/>
    <cellStyle name="Standaard" xfId="0" builtinId="0"/>
    <cellStyle name="Standaard_Gemeente Nijmegen-begrotingsmodel" xfId="4" xr:uid="{41300179-CED0-40DE-9AB6-8CCB7EC2F2E4}"/>
    <cellStyle name="Standard 2" xfId="3" xr:uid="{37091E84-ED15-491C-9AA5-176EA066A7D3}"/>
    <cellStyle name="Standard_Ecklohn Baden Württemberg 2" xfId="2" xr:uid="{332D7D2A-7B7C-4A67-81D4-D3FBE4D47653}"/>
    <cellStyle name="Stijl 1" xfId="6" xr:uid="{5E9EEDFA-D945-47BB-A4D1-021BB9E52396}"/>
    <cellStyle name="Valuta" xfId="5" builtinId="4"/>
  </cellStyles>
  <dxfs count="6">
    <dxf>
      <fill>
        <patternFill>
          <bgColor theme="0"/>
        </patternFill>
      </fill>
    </dxf>
    <dxf>
      <fill>
        <patternFill>
          <bgColor rgb="FFFF0000"/>
        </patternFill>
      </fill>
    </dxf>
    <dxf>
      <fill>
        <patternFill patternType="none">
          <bgColor auto="1"/>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003399"/>
      <color rgb="FFFF9F8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956B7-6E48-4AE8-97DE-8FC205621FA6}">
  <dimension ref="B3:D36"/>
  <sheetViews>
    <sheetView showGridLines="0" topLeftCell="A9" zoomScale="110" zoomScaleNormal="110" workbookViewId="0">
      <selection activeCell="C10" sqref="C10"/>
    </sheetView>
  </sheetViews>
  <sheetFormatPr defaultRowHeight="15" x14ac:dyDescent="0.25"/>
  <cols>
    <col min="1" max="1" width="9.140625" style="150"/>
    <col min="2" max="2" width="39" style="150" customWidth="1"/>
    <col min="3" max="3" width="162.7109375" style="150" customWidth="1"/>
    <col min="4" max="16384" width="9.140625" style="150"/>
  </cols>
  <sheetData>
    <row r="3" spans="2:3" ht="15.75" x14ac:dyDescent="0.3">
      <c r="B3" s="148" t="s">
        <v>0</v>
      </c>
      <c r="C3" s="149" t="s">
        <v>1</v>
      </c>
    </row>
    <row r="4" spans="2:3" ht="15.75" x14ac:dyDescent="0.3">
      <c r="B4" s="148" t="s">
        <v>2</v>
      </c>
      <c r="C4" s="151" t="s">
        <v>3</v>
      </c>
    </row>
    <row r="5" spans="2:3" ht="15.75" x14ac:dyDescent="0.3">
      <c r="B5" s="152" t="s">
        <v>4</v>
      </c>
      <c r="C5" s="153">
        <v>46023</v>
      </c>
    </row>
    <row r="7" spans="2:3" ht="22.5" x14ac:dyDescent="0.45">
      <c r="B7" s="180" t="s">
        <v>5</v>
      </c>
      <c r="C7" s="180"/>
    </row>
    <row r="8" spans="2:3" ht="15.75" thickBot="1" x14ac:dyDescent="0.3"/>
    <row r="9" spans="2:3" x14ac:dyDescent="0.25">
      <c r="B9" s="181" t="s">
        <v>6</v>
      </c>
      <c r="C9" s="154" t="s">
        <v>7</v>
      </c>
    </row>
    <row r="10" spans="2:3" ht="25.5" x14ac:dyDescent="0.25">
      <c r="B10" s="182"/>
      <c r="C10" s="155" t="s">
        <v>8</v>
      </c>
    </row>
    <row r="11" spans="2:3" x14ac:dyDescent="0.25">
      <c r="B11" s="182"/>
      <c r="C11" s="155" t="s">
        <v>9</v>
      </c>
    </row>
    <row r="12" spans="2:3" x14ac:dyDescent="0.25">
      <c r="B12" s="182"/>
      <c r="C12" s="155" t="s">
        <v>10</v>
      </c>
    </row>
    <row r="13" spans="2:3" x14ac:dyDescent="0.25">
      <c r="B13" s="182"/>
      <c r="C13" s="155" t="s">
        <v>11</v>
      </c>
    </row>
    <row r="14" spans="2:3" x14ac:dyDescent="0.25">
      <c r="B14" s="182"/>
      <c r="C14" s="155" t="s">
        <v>12</v>
      </c>
    </row>
    <row r="15" spans="2:3" x14ac:dyDescent="0.25">
      <c r="B15" s="182"/>
      <c r="C15" s="155" t="s">
        <v>13</v>
      </c>
    </row>
    <row r="16" spans="2:3" x14ac:dyDescent="0.25">
      <c r="B16" s="182"/>
      <c r="C16" s="155" t="s">
        <v>14</v>
      </c>
    </row>
    <row r="17" spans="2:4" x14ac:dyDescent="0.25">
      <c r="B17" s="182"/>
      <c r="C17" s="155" t="s">
        <v>15</v>
      </c>
    </row>
    <row r="18" spans="2:4" ht="15.75" thickBot="1" x14ac:dyDescent="0.3">
      <c r="B18" s="182"/>
      <c r="C18" s="155" t="s">
        <v>16</v>
      </c>
    </row>
    <row r="19" spans="2:4" ht="19.5" thickBot="1" x14ac:dyDescent="0.3">
      <c r="B19" s="156" t="s">
        <v>17</v>
      </c>
      <c r="C19" s="157" t="s">
        <v>18</v>
      </c>
    </row>
    <row r="20" spans="2:4" ht="19.5" thickBot="1" x14ac:dyDescent="0.3">
      <c r="B20" s="156" t="s">
        <v>19</v>
      </c>
      <c r="C20" s="158" t="s">
        <v>20</v>
      </c>
    </row>
    <row r="21" spans="2:4" ht="19.5" thickBot="1" x14ac:dyDescent="0.3">
      <c r="B21" s="156" t="s">
        <v>21</v>
      </c>
      <c r="C21" s="158" t="s">
        <v>22</v>
      </c>
    </row>
    <row r="22" spans="2:4" x14ac:dyDescent="0.25">
      <c r="B22" s="178" t="s">
        <v>23</v>
      </c>
      <c r="C22" s="159" t="s">
        <v>24</v>
      </c>
    </row>
    <row r="23" spans="2:4" ht="25.5" x14ac:dyDescent="0.25">
      <c r="B23" s="179"/>
      <c r="C23" s="160" t="s">
        <v>25</v>
      </c>
    </row>
    <row r="24" spans="2:4" x14ac:dyDescent="0.25">
      <c r="B24" s="179"/>
      <c r="C24" s="160" t="s">
        <v>26</v>
      </c>
    </row>
    <row r="25" spans="2:4" ht="25.5" x14ac:dyDescent="0.25">
      <c r="B25" s="179"/>
      <c r="C25" s="160" t="s">
        <v>27</v>
      </c>
    </row>
    <row r="26" spans="2:4" ht="25.5" x14ac:dyDescent="0.25">
      <c r="B26" s="179"/>
      <c r="C26" s="160" t="s">
        <v>28</v>
      </c>
      <c r="D26"/>
    </row>
    <row r="27" spans="2:4" ht="38.25" x14ac:dyDescent="0.25">
      <c r="B27" s="179"/>
      <c r="C27" s="160" t="s">
        <v>29</v>
      </c>
      <c r="D27"/>
    </row>
    <row r="28" spans="2:4" x14ac:dyDescent="0.25">
      <c r="B28" s="179"/>
      <c r="C28" s="160" t="s">
        <v>30</v>
      </c>
      <c r="D28"/>
    </row>
    <row r="29" spans="2:4" x14ac:dyDescent="0.25">
      <c r="B29" s="179"/>
      <c r="C29" s="160" t="s">
        <v>31</v>
      </c>
      <c r="D29"/>
    </row>
    <row r="30" spans="2:4" ht="25.5" x14ac:dyDescent="0.25">
      <c r="B30" s="179"/>
      <c r="C30" s="160" t="s">
        <v>32</v>
      </c>
      <c r="D30"/>
    </row>
    <row r="31" spans="2:4" ht="25.5" x14ac:dyDescent="0.25">
      <c r="B31" s="179"/>
      <c r="C31" s="162" t="s">
        <v>33</v>
      </c>
      <c r="D31"/>
    </row>
    <row r="32" spans="2:4" ht="24.95" customHeight="1" x14ac:dyDescent="0.25">
      <c r="B32" s="179"/>
      <c r="C32" s="160" t="s">
        <v>34</v>
      </c>
      <c r="D32"/>
    </row>
    <row r="33" spans="2:4" ht="27" customHeight="1" x14ac:dyDescent="0.25">
      <c r="B33" s="179"/>
      <c r="C33" s="163" t="s">
        <v>35</v>
      </c>
      <c r="D33"/>
    </row>
    <row r="34" spans="2:4" ht="25.5" x14ac:dyDescent="0.25">
      <c r="B34" s="179"/>
      <c r="C34" s="160" t="s">
        <v>36</v>
      </c>
      <c r="D34"/>
    </row>
    <row r="35" spans="2:4" ht="25.5" x14ac:dyDescent="0.25">
      <c r="B35" s="179"/>
      <c r="C35" s="160" t="s">
        <v>37</v>
      </c>
      <c r="D35"/>
    </row>
    <row r="36" spans="2:4" ht="64.5" thickBot="1" x14ac:dyDescent="0.3">
      <c r="B36" s="179"/>
      <c r="C36" s="161" t="s">
        <v>38</v>
      </c>
      <c r="D36"/>
    </row>
  </sheetData>
  <sheetProtection algorithmName="SHA-512" hashValue="mApP+G2v1B7cvwicYeBXT6j3QBWp2++uXpnoMZ061w9uxQhMIwF3UyBHM8PD8id3Y73zJnxcukzqyLu8+Mesxg==" saltValue="DkIPa4DUS7pqNG/IYJTRHQ==" spinCount="100000" sheet="1" objects="1" scenarios="1"/>
  <mergeCells count="3">
    <mergeCell ref="B22:B36"/>
    <mergeCell ref="B7:C7"/>
    <mergeCell ref="B9:B18"/>
  </mergeCells>
  <conditionalFormatting sqref="C3:C5">
    <cfRule type="notContainsBlanks" dxfId="5" priority="3">
      <formula>LEN(TRIM(C3))&gt;0</formula>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708D2-CAAF-404A-9354-8798625C8C02}">
  <dimension ref="B3:D25"/>
  <sheetViews>
    <sheetView showGridLines="0" tabSelected="1" zoomScaleNormal="100" workbookViewId="0">
      <selection activeCell="B11" sqref="B11:D11"/>
    </sheetView>
  </sheetViews>
  <sheetFormatPr defaultRowHeight="15" x14ac:dyDescent="0.25"/>
  <cols>
    <col min="2" max="2" width="29.28515625" customWidth="1"/>
    <col min="3" max="3" width="26.28515625" customWidth="1"/>
    <col min="4" max="4" width="101.7109375" customWidth="1"/>
  </cols>
  <sheetData>
    <row r="3" spans="2:4" ht="15.75" x14ac:dyDescent="0.3">
      <c r="B3" s="2" t="s">
        <v>0</v>
      </c>
      <c r="C3" s="190" t="s">
        <v>1</v>
      </c>
      <c r="D3" s="190"/>
    </row>
    <row r="4" spans="2:4" ht="15.75" x14ac:dyDescent="0.3">
      <c r="B4" s="2" t="s">
        <v>2</v>
      </c>
      <c r="C4" s="190" t="str">
        <f>Invulinstructie!C4</f>
        <v>V1.0</v>
      </c>
      <c r="D4" s="190"/>
    </row>
    <row r="5" spans="2:4" ht="15.75" x14ac:dyDescent="0.3">
      <c r="B5" s="1" t="s">
        <v>4</v>
      </c>
      <c r="C5" s="191">
        <v>46023</v>
      </c>
      <c r="D5" s="190"/>
    </row>
    <row r="6" spans="2:4" ht="15.75" x14ac:dyDescent="0.3">
      <c r="B6" s="1" t="s">
        <v>39</v>
      </c>
      <c r="C6" s="192">
        <f>'1. Ondertekening'!B11</f>
        <v>0</v>
      </c>
      <c r="D6" s="192"/>
    </row>
    <row r="8" spans="2:4" ht="22.5" x14ac:dyDescent="0.45">
      <c r="B8" s="193" t="s">
        <v>40</v>
      </c>
      <c r="C8" s="194"/>
      <c r="D8" s="195"/>
    </row>
    <row r="10" spans="2:4" ht="18.75" x14ac:dyDescent="0.25">
      <c r="B10" s="196" t="s">
        <v>41</v>
      </c>
      <c r="C10" s="197"/>
      <c r="D10" s="198"/>
    </row>
    <row r="11" spans="2:4" x14ac:dyDescent="0.25">
      <c r="B11" s="202"/>
      <c r="C11" s="203"/>
      <c r="D11" s="204"/>
    </row>
    <row r="12" spans="2:4" x14ac:dyDescent="0.25">
      <c r="B12" s="7"/>
      <c r="D12" s="12"/>
    </row>
    <row r="13" spans="2:4" ht="18.75" x14ac:dyDescent="0.25">
      <c r="B13" s="199" t="s">
        <v>150</v>
      </c>
      <c r="C13" s="200"/>
      <c r="D13" s="201"/>
    </row>
    <row r="14" spans="2:4" x14ac:dyDescent="0.25">
      <c r="B14" s="183"/>
      <c r="C14" s="184"/>
      <c r="D14" s="185"/>
    </row>
    <row r="15" spans="2:4" x14ac:dyDescent="0.25">
      <c r="B15" s="7"/>
      <c r="D15" s="12"/>
    </row>
    <row r="16" spans="2:4" ht="18.75" x14ac:dyDescent="0.25">
      <c r="B16" s="199" t="s">
        <v>151</v>
      </c>
      <c r="C16" s="200"/>
      <c r="D16" s="201"/>
    </row>
    <row r="17" spans="2:4" x14ac:dyDescent="0.25">
      <c r="B17" s="183"/>
      <c r="C17" s="184"/>
      <c r="D17" s="185"/>
    </row>
    <row r="18" spans="2:4" x14ac:dyDescent="0.25">
      <c r="B18" s="7"/>
      <c r="D18" s="12"/>
    </row>
    <row r="19" spans="2:4" ht="18.75" x14ac:dyDescent="0.25">
      <c r="B19" s="199" t="s">
        <v>42</v>
      </c>
      <c r="C19" s="200"/>
      <c r="D19" s="201"/>
    </row>
    <row r="20" spans="2:4" x14ac:dyDescent="0.25">
      <c r="B20" s="183"/>
      <c r="C20" s="184"/>
      <c r="D20" s="185"/>
    </row>
    <row r="21" spans="2:4" x14ac:dyDescent="0.25">
      <c r="B21" s="183"/>
      <c r="C21" s="184"/>
      <c r="D21" s="185"/>
    </row>
    <row r="22" spans="2:4" x14ac:dyDescent="0.25">
      <c r="B22" s="183"/>
      <c r="C22" s="184"/>
      <c r="D22" s="185"/>
    </row>
    <row r="23" spans="2:4" x14ac:dyDescent="0.25">
      <c r="B23" s="186"/>
      <c r="C23" s="187"/>
      <c r="D23" s="188"/>
    </row>
    <row r="25" spans="2:4" ht="112.5" customHeight="1" x14ac:dyDescent="0.25">
      <c r="B25" s="189" t="s">
        <v>43</v>
      </c>
      <c r="C25" s="189"/>
      <c r="D25" s="189"/>
    </row>
  </sheetData>
  <sheetProtection algorithmName="SHA-512" hashValue="DBJNbA0AU5pGzyw8I//xaiMaFlcwBL9AKPtDJJq2CfIs8aWQ6Jhe7t+3EqcbODE77nWNZKN3jMK0q5dlEN1ZqQ==" saltValue="Y7sVUx6sNTWW+d3D97hlBA==" spinCount="100000" sheet="1" objects="1" scenarios="1"/>
  <protectedRanges>
    <protectedRange sqref="B11 B14 B17 B20" name="In te vullen 1"/>
  </protectedRanges>
  <mergeCells count="14">
    <mergeCell ref="B20:D23"/>
    <mergeCell ref="B25:D25"/>
    <mergeCell ref="C3:D3"/>
    <mergeCell ref="C4:D4"/>
    <mergeCell ref="C5:D5"/>
    <mergeCell ref="C6:D6"/>
    <mergeCell ref="B8:D8"/>
    <mergeCell ref="B10:D10"/>
    <mergeCell ref="B16:D16"/>
    <mergeCell ref="B19:D19"/>
    <mergeCell ref="B17:D17"/>
    <mergeCell ref="B13:D13"/>
    <mergeCell ref="B11:D11"/>
    <mergeCell ref="B14:D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DC551-616F-446A-97DF-489C95806256}">
  <dimension ref="B3:W24"/>
  <sheetViews>
    <sheetView showGridLines="0" topLeftCell="A9" zoomScaleNormal="100" workbookViewId="0">
      <selection activeCell="C18" sqref="C18:C19 C22"/>
    </sheetView>
  </sheetViews>
  <sheetFormatPr defaultRowHeight="15" x14ac:dyDescent="0.25"/>
  <cols>
    <col min="2" max="2" width="47.7109375" bestFit="1" customWidth="1"/>
    <col min="3" max="3" width="18.7109375" bestFit="1" customWidth="1"/>
    <col min="4" max="4" width="19.28515625" customWidth="1"/>
    <col min="5" max="5" width="63.5703125" customWidth="1"/>
    <col min="8" max="8" width="29.28515625" customWidth="1"/>
  </cols>
  <sheetData>
    <row r="3" spans="2:23" ht="15.75" x14ac:dyDescent="0.3">
      <c r="B3" s="2" t="s">
        <v>0</v>
      </c>
      <c r="C3" s="205" t="str">
        <f>Invulinstructie!C3</f>
        <v>Gemeente Middelburg</v>
      </c>
      <c r="D3" s="205"/>
    </row>
    <row r="4" spans="2:23" ht="15.75" x14ac:dyDescent="0.3">
      <c r="B4" s="2" t="s">
        <v>2</v>
      </c>
      <c r="C4" s="205" t="str">
        <f>Invulinstructie!C4</f>
        <v>V1.0</v>
      </c>
      <c r="D4" s="205"/>
    </row>
    <row r="5" spans="2:23" ht="15.75" x14ac:dyDescent="0.3">
      <c r="B5" s="1" t="s">
        <v>4</v>
      </c>
      <c r="C5" s="208">
        <f>Invulinstructie!C5</f>
        <v>46023</v>
      </c>
      <c r="D5" s="208"/>
    </row>
    <row r="6" spans="2:23" ht="15.75" x14ac:dyDescent="0.3">
      <c r="B6" s="1" t="s">
        <v>39</v>
      </c>
      <c r="C6" s="207">
        <f>'1. Ondertekening'!B11</f>
        <v>0</v>
      </c>
      <c r="D6" s="207"/>
    </row>
    <row r="8" spans="2:23" ht="22.5" x14ac:dyDescent="0.45">
      <c r="B8" s="206" t="s">
        <v>44</v>
      </c>
      <c r="C8" s="206"/>
      <c r="D8" s="206"/>
    </row>
    <row r="10" spans="2:23" x14ac:dyDescent="0.25">
      <c r="B10" s="48" t="s">
        <v>45</v>
      </c>
      <c r="C10" s="48" t="s">
        <v>46</v>
      </c>
      <c r="D10" s="3"/>
      <c r="E10" s="3"/>
      <c r="F10" s="3"/>
      <c r="G10" s="3"/>
      <c r="H10" s="3"/>
      <c r="I10" s="3"/>
      <c r="J10" s="3"/>
      <c r="K10" s="3"/>
      <c r="L10" s="3"/>
      <c r="M10" s="3"/>
      <c r="N10" s="3"/>
      <c r="O10" s="3"/>
      <c r="P10" s="3"/>
      <c r="Q10" s="3"/>
      <c r="R10" s="3"/>
      <c r="S10" s="3"/>
      <c r="T10" s="3"/>
      <c r="U10" s="3"/>
      <c r="V10" s="3"/>
      <c r="W10" s="3"/>
    </row>
    <row r="11" spans="2:23" x14ac:dyDescent="0.25">
      <c r="B11" s="39"/>
      <c r="C11" s="40"/>
      <c r="D11" s="4"/>
      <c r="E11" s="3"/>
      <c r="F11" s="3"/>
      <c r="G11" s="3"/>
      <c r="H11" s="3"/>
      <c r="I11" s="3"/>
      <c r="J11" s="3"/>
      <c r="K11" s="3"/>
      <c r="L11" s="3"/>
      <c r="M11" s="3"/>
      <c r="N11" s="3"/>
      <c r="O11" s="3"/>
      <c r="P11" s="3"/>
      <c r="Q11" s="3"/>
      <c r="R11" s="3"/>
      <c r="S11" s="3"/>
      <c r="T11" s="3"/>
      <c r="U11" s="3"/>
      <c r="V11" s="3"/>
      <c r="W11" s="3"/>
    </row>
    <row r="12" spans="2:23" x14ac:dyDescent="0.25">
      <c r="B12" s="4" t="s">
        <v>47</v>
      </c>
      <c r="C12" s="15">
        <f>'4. Begrotingen'!C13</f>
        <v>63140</v>
      </c>
      <c r="D12" s="3"/>
      <c r="E12" s="3"/>
      <c r="F12" s="3"/>
      <c r="G12" s="3"/>
      <c r="H12" s="3"/>
      <c r="I12" s="3"/>
      <c r="J12" s="3"/>
      <c r="K12" s="3"/>
      <c r="L12" s="3"/>
      <c r="M12" s="3"/>
      <c r="N12" s="3"/>
      <c r="O12" s="3"/>
      <c r="P12" s="3"/>
      <c r="Q12" s="3"/>
      <c r="R12" s="3"/>
      <c r="S12" s="3"/>
      <c r="T12" s="3"/>
      <c r="U12" s="3"/>
      <c r="V12" s="3"/>
      <c r="W12" s="3"/>
    </row>
    <row r="13" spans="2:23" x14ac:dyDescent="0.25">
      <c r="B13" s="4" t="s">
        <v>48</v>
      </c>
      <c r="C13" s="15">
        <f>'4. Begrotingen'!C14</f>
        <v>20000</v>
      </c>
      <c r="D13" s="3"/>
      <c r="E13" s="3"/>
      <c r="F13" s="3"/>
      <c r="G13" s="3"/>
      <c r="H13" s="3"/>
      <c r="I13" s="3"/>
      <c r="J13" s="3"/>
      <c r="K13" s="3"/>
      <c r="L13" s="3"/>
      <c r="M13" s="3"/>
      <c r="N13" s="3"/>
      <c r="O13" s="3"/>
      <c r="P13" s="3"/>
      <c r="Q13" s="3"/>
      <c r="R13" s="3"/>
      <c r="S13" s="3"/>
      <c r="T13" s="3"/>
      <c r="U13" s="3"/>
      <c r="V13" s="3"/>
      <c r="W13" s="3"/>
    </row>
    <row r="14" spans="2:23" x14ac:dyDescent="0.25">
      <c r="B14" s="4" t="s">
        <v>49</v>
      </c>
      <c r="C14" s="15">
        <f>'4. Begrotingen'!C15</f>
        <v>52000</v>
      </c>
      <c r="D14" s="3"/>
      <c r="E14" s="3"/>
      <c r="F14" s="3"/>
      <c r="G14" s="3"/>
      <c r="H14" s="3"/>
      <c r="I14" s="3"/>
      <c r="J14" s="3"/>
      <c r="K14" s="3"/>
      <c r="L14" s="3"/>
      <c r="M14" s="3"/>
      <c r="N14" s="3"/>
      <c r="O14" s="3"/>
      <c r="P14" s="3"/>
      <c r="Q14" s="3"/>
      <c r="R14" s="3"/>
      <c r="S14" s="3"/>
      <c r="T14" s="3"/>
      <c r="U14" s="3"/>
      <c r="V14" s="3"/>
      <c r="W14" s="3"/>
    </row>
    <row r="15" spans="2:23" x14ac:dyDescent="0.25">
      <c r="B15" s="8" t="s">
        <v>50</v>
      </c>
      <c r="C15" s="14">
        <f>SUM(C12:C14)</f>
        <v>135140</v>
      </c>
      <c r="D15" s="3"/>
      <c r="E15" s="3"/>
      <c r="F15" s="3"/>
      <c r="G15" s="3"/>
      <c r="H15" s="3"/>
      <c r="I15" s="3"/>
      <c r="J15" s="3"/>
      <c r="K15" s="3"/>
      <c r="L15" s="3"/>
      <c r="M15" s="3"/>
      <c r="N15" s="3"/>
      <c r="O15" s="3"/>
      <c r="P15" s="3"/>
      <c r="Q15" s="3"/>
      <c r="R15" s="3"/>
      <c r="S15" s="3"/>
      <c r="T15" s="3"/>
      <c r="U15" s="3"/>
      <c r="V15" s="3"/>
      <c r="W15" s="3"/>
    </row>
    <row r="16" spans="2:23" x14ac:dyDescent="0.25">
      <c r="B16" s="4"/>
      <c r="C16" s="14"/>
      <c r="D16" s="3"/>
      <c r="E16" s="3"/>
      <c r="F16" s="3"/>
      <c r="G16" s="3"/>
      <c r="H16" s="3"/>
      <c r="I16" s="3"/>
      <c r="J16" s="3"/>
      <c r="K16" s="3"/>
      <c r="L16" s="3"/>
      <c r="M16" s="3"/>
      <c r="N16" s="3"/>
      <c r="O16" s="3"/>
      <c r="P16" s="3"/>
      <c r="Q16" s="3"/>
      <c r="R16" s="3"/>
      <c r="S16" s="3"/>
      <c r="T16" s="3"/>
      <c r="U16" s="3"/>
      <c r="V16" s="3"/>
      <c r="W16" s="3"/>
    </row>
    <row r="17" spans="2:23" x14ac:dyDescent="0.25">
      <c r="B17" s="4" t="s">
        <v>51</v>
      </c>
      <c r="C17" s="15">
        <f>'4. Begrotingen'!C18</f>
        <v>120000</v>
      </c>
      <c r="D17" s="56"/>
      <c r="E17" s="3"/>
      <c r="F17" s="3"/>
      <c r="G17" s="3"/>
      <c r="H17" s="3" t="s">
        <v>52</v>
      </c>
      <c r="I17" s="3"/>
      <c r="J17" s="3"/>
      <c r="K17" s="3"/>
      <c r="L17" s="3"/>
      <c r="M17" s="3"/>
      <c r="N17" s="3"/>
      <c r="O17" s="3"/>
      <c r="P17" s="3"/>
      <c r="Q17" s="3"/>
      <c r="R17" s="3"/>
      <c r="S17" s="3"/>
      <c r="T17" s="3"/>
      <c r="U17" s="3"/>
      <c r="V17" s="3"/>
      <c r="W17" s="3"/>
    </row>
    <row r="18" spans="2:23" x14ac:dyDescent="0.25">
      <c r="B18" s="4" t="s">
        <v>53</v>
      </c>
      <c r="C18" s="15">
        <f>'4. Begrotingen'!C19</f>
        <v>0</v>
      </c>
      <c r="D18" s="3"/>
      <c r="E18" s="3"/>
      <c r="F18" s="3"/>
      <c r="G18" s="3"/>
      <c r="H18" s="3"/>
      <c r="I18" s="3"/>
      <c r="J18" s="3"/>
      <c r="K18" s="3"/>
      <c r="L18" s="3"/>
      <c r="M18" s="3"/>
      <c r="N18" s="3"/>
      <c r="O18" s="3"/>
      <c r="P18" s="3"/>
      <c r="Q18" s="3"/>
      <c r="R18" s="3"/>
      <c r="S18" s="3"/>
      <c r="T18" s="3"/>
      <c r="U18" s="3"/>
      <c r="V18" s="3"/>
      <c r="W18" s="3"/>
    </row>
    <row r="19" spans="2:23" x14ac:dyDescent="0.25">
      <c r="B19" s="4" t="s">
        <v>54</v>
      </c>
      <c r="C19" s="15">
        <f>'4. Begrotingen'!C81</f>
        <v>0</v>
      </c>
      <c r="D19" s="3"/>
      <c r="E19" s="3"/>
      <c r="F19" s="3"/>
      <c r="G19" s="3"/>
      <c r="H19" s="3"/>
      <c r="I19" s="3"/>
      <c r="J19" s="3"/>
      <c r="K19" s="3"/>
      <c r="L19" s="3"/>
      <c r="M19" s="3"/>
      <c r="N19" s="3"/>
      <c r="O19" s="3"/>
      <c r="P19" s="3"/>
      <c r="Q19" s="3"/>
      <c r="R19" s="3"/>
      <c r="S19" s="3"/>
      <c r="T19" s="3"/>
      <c r="U19" s="3"/>
      <c r="V19" s="3"/>
      <c r="W19" s="3"/>
    </row>
    <row r="20" spans="2:23" x14ac:dyDescent="0.25">
      <c r="B20" s="26" t="s">
        <v>55</v>
      </c>
      <c r="C20" s="14">
        <f>SUM(C17:C19)</f>
        <v>120000</v>
      </c>
      <c r="D20" s="3"/>
      <c r="E20" s="3"/>
      <c r="F20" s="3"/>
      <c r="G20" s="3"/>
      <c r="H20" s="3"/>
      <c r="I20" s="3"/>
      <c r="J20" s="3"/>
      <c r="K20" s="3"/>
      <c r="L20" s="3"/>
      <c r="M20" s="3"/>
      <c r="N20" s="3"/>
      <c r="O20" s="3"/>
      <c r="P20" s="3"/>
      <c r="Q20" s="3"/>
      <c r="R20" s="3"/>
      <c r="S20" s="3"/>
      <c r="T20" s="3"/>
      <c r="U20" s="3"/>
      <c r="V20" s="3"/>
      <c r="W20" s="3"/>
    </row>
    <row r="21" spans="2:23" x14ac:dyDescent="0.25">
      <c r="B21" s="4"/>
      <c r="C21" s="14"/>
      <c r="D21" s="3"/>
      <c r="E21" s="3"/>
      <c r="F21" s="3"/>
      <c r="G21" s="3"/>
      <c r="H21" s="3"/>
      <c r="I21" s="3"/>
      <c r="J21" s="3"/>
      <c r="K21" s="3"/>
      <c r="L21" s="3"/>
      <c r="M21" s="3"/>
      <c r="N21" s="3"/>
      <c r="O21" s="3"/>
      <c r="P21" s="3"/>
      <c r="Q21" s="3"/>
      <c r="R21" s="3"/>
      <c r="S21" s="3"/>
      <c r="T21" s="3"/>
      <c r="U21" s="3"/>
      <c r="V21" s="3"/>
      <c r="W21" s="3"/>
    </row>
    <row r="22" spans="2:23" s="164" customFormat="1" x14ac:dyDescent="0.25">
      <c r="B22" s="8" t="s">
        <v>56</v>
      </c>
      <c r="C22" s="14">
        <f>'4. Begrotingen'!J21</f>
        <v>0</v>
      </c>
      <c r="D22" s="5"/>
      <c r="E22" s="5"/>
      <c r="F22" s="5"/>
      <c r="G22" s="5"/>
      <c r="H22" s="5"/>
      <c r="I22" s="5"/>
      <c r="J22" s="5"/>
      <c r="K22" s="5"/>
      <c r="L22" s="5"/>
      <c r="M22" s="5"/>
      <c r="N22" s="5"/>
      <c r="O22" s="5"/>
      <c r="P22" s="5"/>
      <c r="Q22" s="5"/>
      <c r="R22" s="5"/>
      <c r="S22" s="5"/>
      <c r="T22" s="5"/>
      <c r="U22" s="5"/>
      <c r="V22" s="5"/>
      <c r="W22" s="5"/>
    </row>
    <row r="23" spans="2:23" s="164" customFormat="1" x14ac:dyDescent="0.25">
      <c r="B23" s="8"/>
      <c r="C23" s="14"/>
      <c r="D23" s="5"/>
      <c r="E23" s="5"/>
      <c r="F23" s="5"/>
      <c r="G23" s="5"/>
      <c r="H23" s="5"/>
      <c r="I23" s="5"/>
      <c r="J23" s="5"/>
      <c r="K23" s="5"/>
      <c r="L23" s="5"/>
      <c r="M23" s="5"/>
      <c r="N23" s="5"/>
      <c r="O23" s="5"/>
      <c r="P23" s="5"/>
      <c r="Q23" s="5"/>
      <c r="R23" s="5"/>
      <c r="S23" s="5"/>
      <c r="T23" s="5"/>
      <c r="U23" s="5"/>
      <c r="V23" s="5"/>
      <c r="W23" s="5"/>
    </row>
    <row r="24" spans="2:23" x14ac:dyDescent="0.25">
      <c r="B24" s="136" t="s">
        <v>57</v>
      </c>
      <c r="C24" s="165">
        <f>SUM(C18,C19,C22)</f>
        <v>0</v>
      </c>
      <c r="E24" s="3"/>
      <c r="F24" s="3"/>
      <c r="G24" s="3"/>
      <c r="H24" s="3"/>
      <c r="I24" s="3"/>
      <c r="J24" s="3"/>
      <c r="K24" s="3"/>
      <c r="L24" s="3"/>
      <c r="M24" s="3"/>
      <c r="N24" s="3"/>
      <c r="O24" s="3"/>
      <c r="P24" s="3"/>
      <c r="Q24" s="3"/>
      <c r="R24" s="3"/>
      <c r="S24" s="3"/>
      <c r="T24" s="3"/>
      <c r="U24" s="3"/>
      <c r="V24" s="3"/>
      <c r="W24" s="3"/>
    </row>
  </sheetData>
  <sheetProtection algorithmName="SHA-512" hashValue="Y7g03WINH9Ric2920713+HmZVeUvK8snlqSs6KgVfvrUnZfaZ9bCGStLb8iPMVmKId/E1CEkiru+luRGeoeuNw==" saltValue="iVi2jUOQYmmaCJmzt7SeBA==" spinCount="100000" sheet="1" objects="1" scenarios="1"/>
  <mergeCells count="5">
    <mergeCell ref="C4:D4"/>
    <mergeCell ref="C3:D3"/>
    <mergeCell ref="B8:D8"/>
    <mergeCell ref="C6:D6"/>
    <mergeCell ref="C5:D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8F018-625E-4CF3-B05B-C8DCCC509D3C}">
  <dimension ref="C3:O35"/>
  <sheetViews>
    <sheetView showGridLines="0" topLeftCell="C9" zoomScaleNormal="100" workbookViewId="0">
      <selection activeCell="E35" sqref="E35"/>
    </sheetView>
  </sheetViews>
  <sheetFormatPr defaultRowHeight="15" x14ac:dyDescent="0.25"/>
  <cols>
    <col min="3" max="3" width="103.42578125" customWidth="1"/>
    <col min="4" max="4" width="17.42578125" customWidth="1"/>
    <col min="5" max="5" width="35.42578125" customWidth="1"/>
    <col min="6" max="6" width="39" customWidth="1"/>
  </cols>
  <sheetData>
    <row r="3" spans="3:15" ht="15.75" x14ac:dyDescent="0.3">
      <c r="C3" s="2" t="s">
        <v>0</v>
      </c>
      <c r="D3" s="176" t="s">
        <v>1</v>
      </c>
      <c r="E3" s="58"/>
      <c r="F3" s="10"/>
    </row>
    <row r="4" spans="3:15" ht="15.75" x14ac:dyDescent="0.3">
      <c r="C4" s="2" t="s">
        <v>2</v>
      </c>
      <c r="D4" s="176" t="s">
        <v>3</v>
      </c>
      <c r="E4" s="58"/>
    </row>
    <row r="5" spans="3:15" ht="15.75" x14ac:dyDescent="0.3">
      <c r="C5" s="1" t="s">
        <v>4</v>
      </c>
      <c r="D5" s="177">
        <v>46023</v>
      </c>
      <c r="E5" s="59"/>
    </row>
    <row r="7" spans="3:15" ht="22.5" x14ac:dyDescent="0.45">
      <c r="C7" s="206" t="s">
        <v>58</v>
      </c>
      <c r="D7" s="206"/>
      <c r="E7" s="206"/>
    </row>
    <row r="8" spans="3:15" x14ac:dyDescent="0.25">
      <c r="O8" s="13"/>
    </row>
    <row r="9" spans="3:15" ht="18.75" x14ac:dyDescent="0.25">
      <c r="C9" s="57" t="s">
        <v>59</v>
      </c>
      <c r="D9" s="57" t="s">
        <v>60</v>
      </c>
      <c r="E9" s="17" t="s">
        <v>61</v>
      </c>
      <c r="F9" s="17" t="s">
        <v>62</v>
      </c>
      <c r="L9" s="13"/>
    </row>
    <row r="10" spans="3:15" x14ac:dyDescent="0.25">
      <c r="C10" s="7"/>
    </row>
    <row r="11" spans="3:15" x14ac:dyDescent="0.25">
      <c r="C11" s="8" t="s">
        <v>63</v>
      </c>
      <c r="D11" s="5"/>
    </row>
    <row r="12" spans="3:15" x14ac:dyDescent="0.25">
      <c r="C12" s="6" t="s">
        <v>64</v>
      </c>
      <c r="D12" s="6" t="s">
        <v>65</v>
      </c>
      <c r="E12" s="19">
        <v>500</v>
      </c>
      <c r="F12" s="135">
        <v>100</v>
      </c>
    </row>
    <row r="13" spans="3:15" x14ac:dyDescent="0.25">
      <c r="C13" s="47" t="s">
        <v>66</v>
      </c>
      <c r="D13" s="47" t="s">
        <v>65</v>
      </c>
      <c r="E13" s="19">
        <v>2300</v>
      </c>
      <c r="F13" s="135">
        <v>1000</v>
      </c>
    </row>
    <row r="14" spans="3:15" x14ac:dyDescent="0.25">
      <c r="C14" s="6" t="s">
        <v>67</v>
      </c>
      <c r="D14" s="6" t="s">
        <v>68</v>
      </c>
      <c r="E14" s="19">
        <v>900</v>
      </c>
      <c r="F14" s="135">
        <v>65</v>
      </c>
    </row>
    <row r="15" spans="3:15" x14ac:dyDescent="0.25">
      <c r="C15" s="7"/>
      <c r="E15" s="3"/>
    </row>
    <row r="16" spans="3:15" x14ac:dyDescent="0.25">
      <c r="C16" s="8" t="s">
        <v>69</v>
      </c>
      <c r="D16" s="5"/>
      <c r="E16" s="3"/>
    </row>
    <row r="17" spans="3:6" x14ac:dyDescent="0.25">
      <c r="C17" s="16" t="s">
        <v>70</v>
      </c>
      <c r="D17" s="6" t="s">
        <v>71</v>
      </c>
      <c r="E17" s="19">
        <v>300</v>
      </c>
      <c r="F17" s="135">
        <v>40</v>
      </c>
    </row>
    <row r="18" spans="3:6" x14ac:dyDescent="0.25">
      <c r="C18" s="16" t="s">
        <v>72</v>
      </c>
      <c r="D18" s="6" t="s">
        <v>71</v>
      </c>
      <c r="E18" s="19">
        <v>1600</v>
      </c>
      <c r="F18" s="135">
        <v>135</v>
      </c>
    </row>
    <row r="19" spans="3:6" x14ac:dyDescent="0.25">
      <c r="C19" s="16" t="s">
        <v>73</v>
      </c>
      <c r="D19" s="6" t="s">
        <v>71</v>
      </c>
      <c r="E19" s="19">
        <v>500</v>
      </c>
      <c r="F19" s="135">
        <v>50</v>
      </c>
    </row>
    <row r="20" spans="3:6" x14ac:dyDescent="0.25">
      <c r="C20" s="16" t="s">
        <v>74</v>
      </c>
      <c r="D20" s="6" t="s">
        <v>75</v>
      </c>
      <c r="E20" s="19">
        <v>700</v>
      </c>
      <c r="F20" s="135">
        <v>125</v>
      </c>
    </row>
    <row r="21" spans="3:6" x14ac:dyDescent="0.25">
      <c r="C21" s="7"/>
      <c r="E21" s="3"/>
    </row>
    <row r="22" spans="3:6" x14ac:dyDescent="0.25">
      <c r="C22" s="8" t="s">
        <v>76</v>
      </c>
      <c r="D22" s="5"/>
      <c r="E22" s="3"/>
    </row>
    <row r="23" spans="3:6" x14ac:dyDescent="0.25">
      <c r="C23" s="46" t="s">
        <v>77</v>
      </c>
      <c r="D23" s="47"/>
      <c r="E23" s="19" t="s">
        <v>78</v>
      </c>
      <c r="F23" s="135">
        <v>175</v>
      </c>
    </row>
    <row r="24" spans="3:6" x14ac:dyDescent="0.25">
      <c r="C24" s="46" t="s">
        <v>79</v>
      </c>
      <c r="D24" s="47"/>
      <c r="E24" s="19" t="s">
        <v>78</v>
      </c>
      <c r="F24" s="135">
        <v>15</v>
      </c>
    </row>
    <row r="25" spans="3:6" x14ac:dyDescent="0.25">
      <c r="C25" s="7"/>
      <c r="E25" s="3"/>
    </row>
    <row r="26" spans="3:6" x14ac:dyDescent="0.25">
      <c r="C26" s="8" t="s">
        <v>80</v>
      </c>
      <c r="D26" s="5"/>
      <c r="E26" s="3"/>
    </row>
    <row r="27" spans="3:6" x14ac:dyDescent="0.25">
      <c r="C27" s="49" t="s">
        <v>81</v>
      </c>
      <c r="D27" s="134" t="s">
        <v>71</v>
      </c>
      <c r="E27" s="19">
        <v>500</v>
      </c>
      <c r="F27" s="135">
        <v>8</v>
      </c>
    </row>
    <row r="28" spans="3:6" x14ac:dyDescent="0.25">
      <c r="C28" s="49" t="s">
        <v>82</v>
      </c>
      <c r="D28" s="134" t="s">
        <v>71</v>
      </c>
      <c r="E28" s="19">
        <v>500</v>
      </c>
      <c r="F28" s="135">
        <v>10</v>
      </c>
    </row>
    <row r="29" spans="3:6" ht="15" customHeight="1" x14ac:dyDescent="0.25">
      <c r="C29" s="49" t="s">
        <v>83</v>
      </c>
      <c r="D29" s="47" t="s">
        <v>71</v>
      </c>
      <c r="E29" s="19">
        <v>100</v>
      </c>
      <c r="F29" s="135">
        <v>2</v>
      </c>
    </row>
    <row r="30" spans="3:6" x14ac:dyDescent="0.25">
      <c r="C30" s="138"/>
      <c r="D30" s="137"/>
      <c r="E30" s="139"/>
    </row>
    <row r="31" spans="3:6" x14ac:dyDescent="0.25">
      <c r="C31" s="144" t="s">
        <v>84</v>
      </c>
      <c r="D31" s="145"/>
      <c r="E31" s="146"/>
      <c r="F31" s="147"/>
    </row>
    <row r="32" spans="3:6" x14ac:dyDescent="0.25">
      <c r="C32" s="140" t="s">
        <v>85</v>
      </c>
      <c r="D32" s="141" t="s">
        <v>71</v>
      </c>
      <c r="E32" s="142">
        <v>200</v>
      </c>
      <c r="F32" s="143">
        <v>18</v>
      </c>
    </row>
    <row r="33" spans="3:5" x14ac:dyDescent="0.25">
      <c r="C33" s="7"/>
      <c r="E33" s="3"/>
    </row>
    <row r="34" spans="3:5" x14ac:dyDescent="0.25">
      <c r="C34" s="8" t="s">
        <v>86</v>
      </c>
      <c r="D34" s="5"/>
      <c r="E34" s="3"/>
    </row>
    <row r="35" spans="3:5" x14ac:dyDescent="0.25">
      <c r="C35" s="6" t="s">
        <v>87</v>
      </c>
      <c r="D35" s="6" t="s">
        <v>88</v>
      </c>
      <c r="E35" s="19">
        <v>250</v>
      </c>
    </row>
  </sheetData>
  <sheetProtection algorithmName="SHA-512" hashValue="VBSzHzjO1/6oFTe/0xOBa2zijV4Rvkag6g0LpfM+0+pZNpCrYbBVAGwAdvKu2qwkl03FIcKI1arHzSsw7XFLzg==" saltValue="VM0FboQeknVmQhMUPo719Q==" spinCount="100000" sheet="1" objects="1" scenarios="1"/>
  <mergeCells count="1">
    <mergeCell ref="C7:E7"/>
  </mergeCells>
  <conditionalFormatting sqref="C17:E20 C23:E24 E35">
    <cfRule type="notContainsBlanks" dxfId="4" priority="93">
      <formula>LEN(TRIM(C17))&gt;0</formula>
    </cfRule>
  </conditionalFormatting>
  <conditionalFormatting sqref="E12:E14 C27:E32">
    <cfRule type="notContainsBlanks" dxfId="3" priority="92">
      <formula>LEN(TRIM(C12))&gt;0</formula>
    </cfRule>
  </conditionalFormatting>
  <conditionalFormatting sqref="O8 L9">
    <cfRule type="expression" dxfId="2" priority="759">
      <formula>#REF!=""</formula>
    </cfRule>
    <cfRule type="cellIs" dxfId="1" priority="760" operator="greaterThan">
      <formula>#REF!</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9F0CE-EE9A-474E-A172-6FAF0335ACAA}">
  <dimension ref="B3:O83"/>
  <sheetViews>
    <sheetView showGridLines="0" topLeftCell="A67" zoomScaleNormal="100" workbookViewId="0">
      <selection activeCell="C16" sqref="C16"/>
    </sheetView>
  </sheetViews>
  <sheetFormatPr defaultRowHeight="15" x14ac:dyDescent="0.25"/>
  <cols>
    <col min="2" max="2" width="71.7109375" customWidth="1"/>
    <col min="3" max="3" width="27.140625" customWidth="1"/>
    <col min="4" max="4" width="17.140625" customWidth="1"/>
    <col min="5" max="7" width="19" customWidth="1"/>
    <col min="8" max="8" width="24.7109375" customWidth="1"/>
    <col min="9" max="9" width="23.140625" bestFit="1" customWidth="1"/>
    <col min="10" max="10" width="22.28515625" customWidth="1"/>
    <col min="11" max="11" width="17.5703125" customWidth="1"/>
    <col min="12" max="12" width="6.42578125" customWidth="1"/>
    <col min="14" max="14" width="9.140625" customWidth="1"/>
    <col min="15" max="15" width="17.140625" customWidth="1"/>
    <col min="16" max="16" width="13.7109375" customWidth="1"/>
  </cols>
  <sheetData>
    <row r="3" spans="2:10" ht="16.149999999999999" customHeight="1" x14ac:dyDescent="0.3">
      <c r="B3" s="2" t="s">
        <v>0</v>
      </c>
      <c r="C3" s="209" t="s">
        <v>1</v>
      </c>
      <c r="D3" s="210"/>
      <c r="E3" s="210"/>
      <c r="F3" s="210"/>
      <c r="G3" s="210"/>
      <c r="H3" s="210"/>
      <c r="I3" s="210"/>
      <c r="J3" s="211"/>
    </row>
    <row r="4" spans="2:10" ht="16.149999999999999" customHeight="1" x14ac:dyDescent="0.3">
      <c r="B4" s="2" t="s">
        <v>2</v>
      </c>
      <c r="C4" s="209" t="s">
        <v>3</v>
      </c>
      <c r="D4" s="210"/>
      <c r="E4" s="210"/>
      <c r="F4" s="210"/>
      <c r="G4" s="210"/>
      <c r="H4" s="210"/>
      <c r="I4" s="210"/>
      <c r="J4" s="211"/>
    </row>
    <row r="5" spans="2:10" ht="16.149999999999999" customHeight="1" x14ac:dyDescent="0.3">
      <c r="B5" s="1" t="s">
        <v>4</v>
      </c>
      <c r="C5" s="212">
        <v>46023</v>
      </c>
      <c r="D5" s="213"/>
      <c r="E5" s="213"/>
      <c r="F5" s="213"/>
      <c r="G5" s="213"/>
      <c r="H5" s="213"/>
      <c r="I5" s="213"/>
      <c r="J5" s="214"/>
    </row>
    <row r="6" spans="2:10" ht="16.149999999999999" customHeight="1" x14ac:dyDescent="0.3">
      <c r="B6" s="1" t="s">
        <v>39</v>
      </c>
      <c r="C6" s="209">
        <f>'1. Ondertekening'!B11</f>
        <v>0</v>
      </c>
      <c r="D6" s="210"/>
      <c r="E6" s="210"/>
      <c r="F6" s="210"/>
      <c r="G6" s="210"/>
      <c r="H6" s="210"/>
      <c r="I6" s="210"/>
      <c r="J6" s="211"/>
    </row>
    <row r="9" spans="2:10" ht="22.5" x14ac:dyDescent="0.25">
      <c r="B9" s="215" t="s">
        <v>89</v>
      </c>
      <c r="C9" s="216"/>
      <c r="D9" s="216"/>
      <c r="E9" s="216"/>
      <c r="F9" s="216"/>
      <c r="G9" s="216"/>
      <c r="H9" s="216"/>
      <c r="I9" s="216"/>
      <c r="J9" s="216"/>
    </row>
    <row r="11" spans="2:10" ht="18.75" x14ac:dyDescent="0.25">
      <c r="B11" s="20" t="s">
        <v>90</v>
      </c>
      <c r="C11" s="21"/>
      <c r="D11" s="22"/>
      <c r="E11" s="25" t="s">
        <v>56</v>
      </c>
      <c r="F11" s="32"/>
      <c r="G11" s="32"/>
      <c r="H11" s="32"/>
      <c r="I11" s="32"/>
      <c r="J11" s="21"/>
    </row>
    <row r="12" spans="2:10" x14ac:dyDescent="0.25">
      <c r="B12" s="67"/>
      <c r="C12" s="28"/>
      <c r="D12" s="23"/>
      <c r="E12" s="223" t="s">
        <v>91</v>
      </c>
      <c r="F12" s="224"/>
      <c r="G12" s="224"/>
      <c r="H12" s="225"/>
      <c r="I12" s="226"/>
      <c r="J12" s="66" t="s">
        <v>92</v>
      </c>
    </row>
    <row r="13" spans="2:10" x14ac:dyDescent="0.25">
      <c r="B13" s="68" t="s">
        <v>47</v>
      </c>
      <c r="C13" s="29">
        <f>C30*C31*C32</f>
        <v>63140</v>
      </c>
      <c r="D13" s="24"/>
      <c r="E13" s="217"/>
      <c r="F13" s="218"/>
      <c r="G13" s="218"/>
      <c r="H13" s="218"/>
      <c r="I13" s="219"/>
      <c r="J13" s="31">
        <v>0</v>
      </c>
    </row>
    <row r="14" spans="2:10" x14ac:dyDescent="0.25">
      <c r="B14" s="68" t="s">
        <v>93</v>
      </c>
      <c r="C14" s="29">
        <v>20000</v>
      </c>
      <c r="D14" s="24"/>
      <c r="E14" s="72"/>
      <c r="F14" s="73"/>
      <c r="G14" s="73"/>
      <c r="H14" s="73"/>
      <c r="I14" s="74"/>
      <c r="J14" s="31">
        <v>0</v>
      </c>
    </row>
    <row r="15" spans="2:10" x14ac:dyDescent="0.25">
      <c r="B15" s="68" t="s">
        <v>94</v>
      </c>
      <c r="C15" s="29">
        <v>52000</v>
      </c>
      <c r="D15" s="24"/>
      <c r="E15" s="72"/>
      <c r="F15" s="73"/>
      <c r="G15" s="73"/>
      <c r="H15" s="73"/>
      <c r="I15" s="74"/>
      <c r="J15" s="31">
        <v>0</v>
      </c>
    </row>
    <row r="16" spans="2:10" x14ac:dyDescent="0.25">
      <c r="B16" s="67" t="s">
        <v>50</v>
      </c>
      <c r="C16" s="28">
        <f>SUM(C13:C15)</f>
        <v>135140</v>
      </c>
      <c r="D16" s="23"/>
      <c r="E16" s="217"/>
      <c r="F16" s="218"/>
      <c r="G16" s="218"/>
      <c r="H16" s="218"/>
      <c r="I16" s="219"/>
      <c r="J16" s="31">
        <v>0</v>
      </c>
    </row>
    <row r="17" spans="2:10" x14ac:dyDescent="0.25">
      <c r="B17" s="68"/>
      <c r="C17" s="29"/>
      <c r="D17" s="24"/>
      <c r="E17" s="217"/>
      <c r="F17" s="218"/>
      <c r="G17" s="218"/>
      <c r="H17" s="218"/>
      <c r="I17" s="219"/>
      <c r="J17" s="31">
        <v>0</v>
      </c>
    </row>
    <row r="18" spans="2:10" x14ac:dyDescent="0.25">
      <c r="B18" s="68" t="s">
        <v>95</v>
      </c>
      <c r="C18" s="29">
        <v>120000</v>
      </c>
      <c r="D18" s="24"/>
      <c r="E18" s="217"/>
      <c r="F18" s="218"/>
      <c r="G18" s="218"/>
      <c r="H18" s="218"/>
      <c r="I18" s="219"/>
      <c r="J18" s="31">
        <v>0</v>
      </c>
    </row>
    <row r="19" spans="2:10" x14ac:dyDescent="0.25">
      <c r="B19" s="69" t="s">
        <v>53</v>
      </c>
      <c r="C19" s="29">
        <f>K54</f>
        <v>0</v>
      </c>
      <c r="D19" s="24"/>
      <c r="E19" s="217"/>
      <c r="F19" s="218"/>
      <c r="G19" s="218"/>
      <c r="H19" s="218"/>
      <c r="I19" s="219"/>
      <c r="J19" s="31">
        <v>0</v>
      </c>
    </row>
    <row r="20" spans="2:10" x14ac:dyDescent="0.25">
      <c r="B20" s="68" t="s">
        <v>54</v>
      </c>
      <c r="C20" s="29">
        <f>C81</f>
        <v>0</v>
      </c>
      <c r="D20" s="24"/>
      <c r="E20" s="7"/>
      <c r="I20" s="12"/>
      <c r="J20" s="75"/>
    </row>
    <row r="21" spans="2:10" x14ac:dyDescent="0.25">
      <c r="B21" s="70" t="s">
        <v>55</v>
      </c>
      <c r="C21" s="28">
        <f>SUM(C18:C20)</f>
        <v>120000</v>
      </c>
      <c r="D21" s="24"/>
      <c r="E21" s="220" t="s">
        <v>96</v>
      </c>
      <c r="F21" s="221"/>
      <c r="G21" s="221"/>
      <c r="H21" s="221"/>
      <c r="I21" s="222"/>
      <c r="J21" s="33">
        <f>SUM(J13:J19)</f>
        <v>0</v>
      </c>
    </row>
    <row r="22" spans="2:10" x14ac:dyDescent="0.25">
      <c r="B22" s="68"/>
      <c r="C22" s="29"/>
      <c r="D22" s="24"/>
      <c r="E22" s="24"/>
      <c r="F22" s="24"/>
      <c r="G22" s="24"/>
      <c r="H22" s="24"/>
      <c r="I22" s="24"/>
      <c r="J22" s="24"/>
    </row>
    <row r="23" spans="2:10" ht="18.75" x14ac:dyDescent="0.25">
      <c r="B23" s="71"/>
      <c r="C23" s="30"/>
      <c r="D23" s="167"/>
      <c r="E23" s="168"/>
      <c r="F23" s="168"/>
      <c r="G23" s="168"/>
      <c r="H23" s="168"/>
      <c r="I23" s="37"/>
      <c r="J23" s="22"/>
    </row>
    <row r="24" spans="2:10" ht="18.75" x14ac:dyDescent="0.25">
      <c r="D24" s="24"/>
      <c r="E24" s="37"/>
      <c r="F24" s="37"/>
      <c r="G24" s="37"/>
      <c r="H24" s="37"/>
      <c r="I24" s="37"/>
      <c r="J24" s="23"/>
    </row>
    <row r="25" spans="2:10" ht="18.75" x14ac:dyDescent="0.25">
      <c r="B25" s="34" t="s">
        <v>97</v>
      </c>
      <c r="C25" s="36"/>
      <c r="D25" s="23"/>
      <c r="E25" s="37"/>
      <c r="F25" s="37"/>
      <c r="G25" s="37"/>
      <c r="H25" s="37"/>
      <c r="I25" s="37"/>
      <c r="J25" s="23"/>
    </row>
    <row r="26" spans="2:10" ht="18.75" x14ac:dyDescent="0.25">
      <c r="B26" s="68" t="s">
        <v>98</v>
      </c>
      <c r="C26" s="125">
        <v>425</v>
      </c>
      <c r="E26" s="37"/>
      <c r="F26" s="37"/>
      <c r="G26" s="37"/>
      <c r="H26" s="37"/>
      <c r="I26" s="37"/>
      <c r="J26" s="23"/>
    </row>
    <row r="27" spans="2:10" ht="18.75" x14ac:dyDescent="0.25">
      <c r="B27" s="68"/>
      <c r="C27" s="126"/>
      <c r="D27" s="37"/>
      <c r="E27" s="37"/>
      <c r="F27" s="37"/>
      <c r="G27" s="37"/>
      <c r="H27" s="37"/>
      <c r="I27" s="37"/>
      <c r="J27" s="23"/>
    </row>
    <row r="28" spans="2:10" x14ac:dyDescent="0.25">
      <c r="B28" s="68" t="s">
        <v>99</v>
      </c>
      <c r="C28" s="127">
        <f>C65/C16</f>
        <v>0</v>
      </c>
      <c r="D28" s="23"/>
      <c r="E28" s="23"/>
      <c r="F28" s="23"/>
      <c r="G28" s="23"/>
      <c r="H28" s="23"/>
      <c r="I28" s="23"/>
      <c r="J28" s="23"/>
    </row>
    <row r="29" spans="2:10" x14ac:dyDescent="0.25">
      <c r="B29" s="68" t="s">
        <v>100</v>
      </c>
      <c r="C29" s="127">
        <f>C18/C16</f>
        <v>0.88796803315080652</v>
      </c>
      <c r="D29" s="23"/>
      <c r="E29" s="23"/>
      <c r="F29" s="23"/>
      <c r="G29" s="23"/>
      <c r="H29" s="23"/>
      <c r="I29" s="23"/>
      <c r="J29" s="23"/>
    </row>
    <row r="30" spans="2:10" x14ac:dyDescent="0.25">
      <c r="B30" s="68" t="s">
        <v>101</v>
      </c>
      <c r="C30" s="128">
        <v>82</v>
      </c>
      <c r="D30" s="23"/>
      <c r="E30" s="23"/>
      <c r="F30" s="23"/>
      <c r="G30" s="23"/>
      <c r="H30" s="23"/>
      <c r="I30" s="23"/>
      <c r="J30" s="23"/>
    </row>
    <row r="31" spans="2:10" x14ac:dyDescent="0.25">
      <c r="B31" s="68" t="s">
        <v>102</v>
      </c>
      <c r="C31" s="129">
        <v>3.08</v>
      </c>
      <c r="D31" s="23"/>
      <c r="E31" s="23"/>
      <c r="F31" s="23"/>
      <c r="G31" s="23"/>
      <c r="H31" s="23"/>
      <c r="I31" s="23"/>
      <c r="J31" s="23"/>
    </row>
    <row r="32" spans="2:10" x14ac:dyDescent="0.25">
      <c r="B32" s="76" t="s">
        <v>103</v>
      </c>
      <c r="C32" s="130">
        <v>250</v>
      </c>
      <c r="D32" s="23"/>
      <c r="E32" s="23"/>
      <c r="F32" s="23"/>
      <c r="G32" s="23"/>
      <c r="H32" s="23"/>
      <c r="I32" s="23"/>
      <c r="J32" s="23"/>
    </row>
    <row r="33" spans="2:13" x14ac:dyDescent="0.25">
      <c r="B33" s="3"/>
      <c r="C33" s="60"/>
      <c r="D33" s="23"/>
      <c r="E33" s="23"/>
      <c r="F33" s="23"/>
      <c r="G33" s="23"/>
      <c r="H33" s="23"/>
      <c r="I33" s="23"/>
      <c r="J33" s="23"/>
    </row>
    <row r="34" spans="2:13" ht="18.75" x14ac:dyDescent="0.25">
      <c r="B34" s="61" t="s">
        <v>104</v>
      </c>
      <c r="C34" s="54"/>
      <c r="D34" s="54"/>
      <c r="E34" s="18" t="s">
        <v>105</v>
      </c>
      <c r="F34" s="18" t="s">
        <v>106</v>
      </c>
      <c r="G34" s="18" t="s">
        <v>107</v>
      </c>
      <c r="H34" s="54"/>
      <c r="I34" s="54"/>
      <c r="J34" s="54"/>
      <c r="K34" s="55"/>
    </row>
    <row r="35" spans="2:13" x14ac:dyDescent="0.25">
      <c r="B35" s="112" t="s">
        <v>108</v>
      </c>
      <c r="C35" s="77" t="s">
        <v>109</v>
      </c>
      <c r="D35" s="77" t="s">
        <v>110</v>
      </c>
      <c r="E35" s="77" t="s">
        <v>111</v>
      </c>
      <c r="F35" s="77" t="s">
        <v>111</v>
      </c>
      <c r="G35" s="77" t="s">
        <v>111</v>
      </c>
      <c r="H35" s="77" t="s">
        <v>112</v>
      </c>
      <c r="I35" s="77" t="s">
        <v>113</v>
      </c>
      <c r="J35" s="77" t="s">
        <v>114</v>
      </c>
      <c r="K35" s="77" t="s">
        <v>115</v>
      </c>
    </row>
    <row r="36" spans="2:13" x14ac:dyDescent="0.25">
      <c r="B36" s="78" t="s">
        <v>116</v>
      </c>
      <c r="C36" s="63" t="s">
        <v>117</v>
      </c>
      <c r="D36" s="62">
        <v>16.59</v>
      </c>
      <c r="E36" s="79">
        <v>0</v>
      </c>
      <c r="F36" s="79">
        <v>0</v>
      </c>
      <c r="G36" s="79">
        <v>0</v>
      </c>
      <c r="H36" s="63">
        <v>6.4</v>
      </c>
      <c r="I36" s="63">
        <f>$C$32</f>
        <v>250</v>
      </c>
      <c r="J36" s="63">
        <f>H36*I36</f>
        <v>1600</v>
      </c>
      <c r="K36" s="64">
        <f>((E36*J36*0.95)+(F36*J36*0.05))</f>
        <v>0</v>
      </c>
    </row>
    <row r="37" spans="2:13" x14ac:dyDescent="0.25">
      <c r="B37" s="80" t="s">
        <v>118</v>
      </c>
      <c r="C37" s="63" t="s">
        <v>119</v>
      </c>
      <c r="D37" s="62">
        <v>14.55</v>
      </c>
      <c r="E37" s="79">
        <v>0</v>
      </c>
      <c r="F37" s="79">
        <v>0</v>
      </c>
      <c r="G37" s="79">
        <v>0</v>
      </c>
      <c r="H37" s="63">
        <v>6</v>
      </c>
      <c r="I37" s="63">
        <v>150</v>
      </c>
      <c r="J37" s="63">
        <f>H37*I37</f>
        <v>900</v>
      </c>
      <c r="K37" s="64">
        <f>((E37*J37*0.95)+(F37*J37*0.05))</f>
        <v>0</v>
      </c>
    </row>
    <row r="38" spans="2:13" x14ac:dyDescent="0.25">
      <c r="B38" s="80" t="s">
        <v>118</v>
      </c>
      <c r="C38" s="63" t="s">
        <v>119</v>
      </c>
      <c r="D38" s="62">
        <v>14.55</v>
      </c>
      <c r="E38" s="79">
        <v>0</v>
      </c>
      <c r="F38" s="79">
        <v>0</v>
      </c>
      <c r="G38" s="79">
        <v>0</v>
      </c>
      <c r="H38" s="63">
        <v>6</v>
      </c>
      <c r="I38" s="63">
        <v>100</v>
      </c>
      <c r="J38" s="63">
        <f>H38*I38</f>
        <v>600</v>
      </c>
      <c r="K38" s="64">
        <f t="shared" ref="K38:K41" si="0">((E38*J38*0.95)+(F38*J38*0.05))</f>
        <v>0</v>
      </c>
    </row>
    <row r="39" spans="2:13" x14ac:dyDescent="0.25">
      <c r="B39" s="80" t="s">
        <v>118</v>
      </c>
      <c r="C39" s="63" t="s">
        <v>119</v>
      </c>
      <c r="D39" s="62">
        <v>15.52</v>
      </c>
      <c r="E39" s="79">
        <v>0</v>
      </c>
      <c r="F39" s="79">
        <v>0</v>
      </c>
      <c r="G39" s="79">
        <v>0</v>
      </c>
      <c r="H39" s="63">
        <v>4.5</v>
      </c>
      <c r="I39" s="63">
        <v>250</v>
      </c>
      <c r="J39" s="63">
        <f>H39*I39</f>
        <v>1125</v>
      </c>
      <c r="K39" s="64">
        <f t="shared" si="0"/>
        <v>0</v>
      </c>
    </row>
    <row r="40" spans="2:13" x14ac:dyDescent="0.25">
      <c r="B40" s="80" t="s">
        <v>120</v>
      </c>
      <c r="C40" s="63" t="s">
        <v>121</v>
      </c>
      <c r="D40" s="62">
        <v>12.96</v>
      </c>
      <c r="E40" s="79">
        <v>0</v>
      </c>
      <c r="F40" s="79">
        <v>0</v>
      </c>
      <c r="G40" s="79">
        <v>0</v>
      </c>
      <c r="H40" s="63">
        <v>3.9</v>
      </c>
      <c r="I40" s="63">
        <f t="shared" ref="I40:I41" si="1">$C$32</f>
        <v>250</v>
      </c>
      <c r="J40" s="63">
        <f t="shared" ref="J40:J41" si="2">H40*I40</f>
        <v>975</v>
      </c>
      <c r="K40" s="64">
        <f t="shared" si="0"/>
        <v>0</v>
      </c>
    </row>
    <row r="41" spans="2:13" x14ac:dyDescent="0.25">
      <c r="B41" s="80" t="s">
        <v>120</v>
      </c>
      <c r="C41" s="63" t="s">
        <v>121</v>
      </c>
      <c r="D41" s="62">
        <v>12.96</v>
      </c>
      <c r="E41" s="79">
        <v>0</v>
      </c>
      <c r="F41" s="79">
        <v>0</v>
      </c>
      <c r="G41" s="79">
        <v>0</v>
      </c>
      <c r="H41" s="63">
        <v>2.4</v>
      </c>
      <c r="I41" s="63">
        <f t="shared" si="1"/>
        <v>250</v>
      </c>
      <c r="J41" s="63">
        <f t="shared" si="2"/>
        <v>600</v>
      </c>
      <c r="K41" s="64">
        <f t="shared" si="0"/>
        <v>0</v>
      </c>
    </row>
    <row r="42" spans="2:13" x14ac:dyDescent="0.25">
      <c r="B42" s="80"/>
      <c r="C42" s="63"/>
      <c r="D42" s="62"/>
      <c r="E42" s="111"/>
      <c r="F42" s="111"/>
      <c r="G42" s="111"/>
      <c r="H42" s="63"/>
      <c r="I42" s="63"/>
      <c r="J42" s="63"/>
      <c r="K42" s="64"/>
    </row>
    <row r="43" spans="2:13" x14ac:dyDescent="0.25">
      <c r="B43" s="107" t="s">
        <v>122</v>
      </c>
      <c r="C43" s="107"/>
      <c r="D43" s="107"/>
      <c r="E43" s="107"/>
      <c r="F43" s="107"/>
      <c r="G43" s="107"/>
      <c r="H43" s="108">
        <f>SUM(H36:H41)</f>
        <v>29.199999999999996</v>
      </c>
      <c r="I43" s="107"/>
      <c r="J43" s="109">
        <f>SUM(J36:J41)</f>
        <v>5800</v>
      </c>
      <c r="K43" s="110">
        <f>SUM(K36:K41)</f>
        <v>0</v>
      </c>
    </row>
    <row r="44" spans="2:13" x14ac:dyDescent="0.25">
      <c r="B44" s="3"/>
      <c r="C44" s="60"/>
      <c r="D44" s="23"/>
      <c r="E44" s="23"/>
      <c r="F44" s="23"/>
      <c r="G44" s="23"/>
      <c r="H44" s="23"/>
      <c r="I44" s="23"/>
      <c r="J44" s="23"/>
    </row>
    <row r="45" spans="2:13" ht="18.75" x14ac:dyDescent="0.25">
      <c r="B45" s="18" t="s">
        <v>123</v>
      </c>
      <c r="C45" s="65"/>
      <c r="D45" s="65"/>
      <c r="E45" s="18" t="s">
        <v>105</v>
      </c>
      <c r="F45" s="18" t="s">
        <v>106</v>
      </c>
      <c r="G45" s="18" t="s">
        <v>107</v>
      </c>
      <c r="H45" s="18"/>
      <c r="I45" s="54"/>
      <c r="J45" s="54"/>
      <c r="K45" s="18"/>
    </row>
    <row r="46" spans="2:13" x14ac:dyDescent="0.25">
      <c r="B46" s="171" t="s">
        <v>108</v>
      </c>
      <c r="C46" s="77" t="s">
        <v>109</v>
      </c>
      <c r="D46" s="77" t="s">
        <v>110</v>
      </c>
      <c r="E46" s="81" t="s">
        <v>111</v>
      </c>
      <c r="F46" s="81" t="s">
        <v>111</v>
      </c>
      <c r="G46" s="81" t="s">
        <v>111</v>
      </c>
      <c r="H46" s="81" t="s">
        <v>112</v>
      </c>
      <c r="I46" s="81" t="s">
        <v>113</v>
      </c>
      <c r="J46" s="81" t="s">
        <v>114</v>
      </c>
      <c r="K46" s="81" t="s">
        <v>115</v>
      </c>
      <c r="M46" s="166"/>
    </row>
    <row r="47" spans="2:13" x14ac:dyDescent="0.25">
      <c r="B47" s="172"/>
      <c r="C47" s="169"/>
      <c r="D47" s="174">
        <v>0</v>
      </c>
      <c r="E47" s="79">
        <v>0</v>
      </c>
      <c r="F47" s="79">
        <v>0</v>
      </c>
      <c r="G47" s="79">
        <v>0</v>
      </c>
      <c r="H47" s="83">
        <v>0</v>
      </c>
      <c r="I47" s="83">
        <v>0</v>
      </c>
      <c r="J47" s="115">
        <f>H47*I47</f>
        <v>0</v>
      </c>
      <c r="K47" s="84">
        <f>((E47*J47*0.95)+(F47*J47*0.05))</f>
        <v>0</v>
      </c>
      <c r="M47" s="166"/>
    </row>
    <row r="48" spans="2:13" x14ac:dyDescent="0.25">
      <c r="B48" s="173"/>
      <c r="C48" s="170"/>
      <c r="D48" s="175">
        <v>0</v>
      </c>
      <c r="E48" s="79">
        <v>0</v>
      </c>
      <c r="F48" s="79">
        <v>0</v>
      </c>
      <c r="G48" s="79">
        <v>0</v>
      </c>
      <c r="H48" s="83">
        <v>0</v>
      </c>
      <c r="I48" s="83">
        <v>0</v>
      </c>
      <c r="J48" s="115">
        <f t="shared" ref="J48:J50" si="3">H48*I48</f>
        <v>0</v>
      </c>
      <c r="K48" s="84">
        <f t="shared" ref="K48:K50" si="4">E48*J48</f>
        <v>0</v>
      </c>
      <c r="M48" s="166"/>
    </row>
    <row r="49" spans="2:15" x14ac:dyDescent="0.25">
      <c r="B49" s="173"/>
      <c r="C49" s="170"/>
      <c r="D49" s="175">
        <v>0</v>
      </c>
      <c r="E49" s="79">
        <v>0</v>
      </c>
      <c r="F49" s="79">
        <v>0</v>
      </c>
      <c r="G49" s="79">
        <v>0</v>
      </c>
      <c r="H49" s="83">
        <v>0</v>
      </c>
      <c r="I49" s="83">
        <v>0</v>
      </c>
      <c r="J49" s="115">
        <f t="shared" si="3"/>
        <v>0</v>
      </c>
      <c r="K49" s="84">
        <f t="shared" si="4"/>
        <v>0</v>
      </c>
    </row>
    <row r="50" spans="2:15" x14ac:dyDescent="0.25">
      <c r="B50" s="173"/>
      <c r="C50" s="170"/>
      <c r="D50" s="175">
        <v>0</v>
      </c>
      <c r="E50" s="79">
        <v>0</v>
      </c>
      <c r="F50" s="79">
        <v>0</v>
      </c>
      <c r="G50" s="79">
        <v>0</v>
      </c>
      <c r="H50" s="83">
        <v>0</v>
      </c>
      <c r="I50" s="83">
        <v>0</v>
      </c>
      <c r="J50" s="115">
        <f t="shared" si="3"/>
        <v>0</v>
      </c>
      <c r="K50" s="84">
        <f t="shared" si="4"/>
        <v>0</v>
      </c>
    </row>
    <row r="51" spans="2:15" x14ac:dyDescent="0.25">
      <c r="B51" s="118"/>
      <c r="C51" s="131"/>
      <c r="D51" s="119"/>
      <c r="E51" s="120"/>
      <c r="F51" s="120"/>
      <c r="G51" s="120"/>
      <c r="H51" s="119"/>
      <c r="I51" s="119"/>
      <c r="J51" s="119"/>
      <c r="K51" s="121"/>
      <c r="L51" s="27"/>
      <c r="M51" s="90"/>
      <c r="N51" s="90"/>
      <c r="O51" s="53"/>
    </row>
    <row r="52" spans="2:15" x14ac:dyDescent="0.25">
      <c r="B52" s="113" t="s">
        <v>124</v>
      </c>
      <c r="C52" s="92"/>
      <c r="D52" s="113"/>
      <c r="E52" s="113"/>
      <c r="F52" s="113"/>
      <c r="G52" s="113"/>
      <c r="H52" s="114">
        <f>SUM(H47:H51)</f>
        <v>0</v>
      </c>
      <c r="I52" s="116">
        <f>SUM(I47:I51)</f>
        <v>0</v>
      </c>
      <c r="J52" s="116">
        <f>SUM(J47:J51)</f>
        <v>0</v>
      </c>
      <c r="K52" s="44">
        <f>SUM(K47:K51)</f>
        <v>0</v>
      </c>
      <c r="L52" s="27"/>
      <c r="M52" s="90"/>
    </row>
    <row r="53" spans="2:15" x14ac:dyDescent="0.25">
      <c r="B53" s="90"/>
      <c r="C53" s="90"/>
      <c r="D53" s="90"/>
      <c r="E53" s="90"/>
      <c r="F53" s="90"/>
      <c r="G53" s="90"/>
      <c r="H53" s="95"/>
      <c r="I53" s="96"/>
      <c r="J53" s="96"/>
      <c r="K53" s="53"/>
      <c r="L53" s="27"/>
      <c r="M53" s="90"/>
    </row>
    <row r="54" spans="2:15" x14ac:dyDescent="0.25">
      <c r="B54" s="88" t="s">
        <v>125</v>
      </c>
      <c r="C54" s="89"/>
      <c r="D54" s="89"/>
      <c r="E54" s="89"/>
      <c r="F54" s="89"/>
      <c r="G54" s="89"/>
      <c r="H54" s="132">
        <f>H43+H52</f>
        <v>29.199999999999996</v>
      </c>
      <c r="I54" s="133"/>
      <c r="J54" s="133">
        <f>J43+J52</f>
        <v>5800</v>
      </c>
      <c r="K54" s="38">
        <f>K43+K52</f>
        <v>0</v>
      </c>
      <c r="L54" s="27"/>
      <c r="M54" s="90"/>
    </row>
    <row r="55" spans="2:15" x14ac:dyDescent="0.25">
      <c r="K55" s="52"/>
    </row>
    <row r="56" spans="2:15" ht="18.75" x14ac:dyDescent="0.25">
      <c r="B56" s="34" t="s">
        <v>126</v>
      </c>
      <c r="C56" s="35"/>
      <c r="D56" s="35"/>
      <c r="E56" s="35"/>
      <c r="F56" s="35"/>
      <c r="G56" s="35"/>
      <c r="H56" s="35"/>
      <c r="I56" s="35"/>
      <c r="J56" s="36"/>
      <c r="K56" s="36"/>
    </row>
    <row r="57" spans="2:15" x14ac:dyDescent="0.25">
      <c r="B57" s="97" t="s">
        <v>127</v>
      </c>
      <c r="C57" s="98" t="s">
        <v>92</v>
      </c>
      <c r="D57" s="82"/>
      <c r="E57" s="99" t="s">
        <v>128</v>
      </c>
      <c r="F57" s="100"/>
      <c r="G57" s="101"/>
      <c r="H57" s="102" t="s">
        <v>92</v>
      </c>
    </row>
    <row r="58" spans="2:15" x14ac:dyDescent="0.25">
      <c r="B58" s="103" t="s">
        <v>129</v>
      </c>
      <c r="C58" s="41">
        <v>0</v>
      </c>
      <c r="D58" s="10">
        <v>1</v>
      </c>
      <c r="E58" s="85"/>
      <c r="F58" s="86"/>
      <c r="G58" s="87"/>
      <c r="H58" s="50">
        <v>0</v>
      </c>
    </row>
    <row r="59" spans="2:15" x14ac:dyDescent="0.25">
      <c r="B59" s="68" t="s">
        <v>130</v>
      </c>
      <c r="C59" s="42">
        <v>0</v>
      </c>
      <c r="D59" s="10">
        <v>2</v>
      </c>
      <c r="E59" s="72"/>
      <c r="F59" s="73"/>
      <c r="G59" s="74"/>
      <c r="H59" s="31">
        <v>0</v>
      </c>
    </row>
    <row r="60" spans="2:15" x14ac:dyDescent="0.25">
      <c r="B60" s="68" t="s">
        <v>131</v>
      </c>
      <c r="C60" s="31">
        <v>0</v>
      </c>
      <c r="D60" s="10">
        <v>3</v>
      </c>
      <c r="E60" s="72"/>
      <c r="F60" s="73"/>
      <c r="G60" s="74"/>
      <c r="H60" s="31">
        <v>0</v>
      </c>
    </row>
    <row r="61" spans="2:15" x14ac:dyDescent="0.25">
      <c r="B61" s="68" t="s">
        <v>132</v>
      </c>
      <c r="C61" s="31">
        <v>0</v>
      </c>
      <c r="D61" s="10">
        <v>4</v>
      </c>
      <c r="E61" s="72"/>
      <c r="F61" s="73"/>
      <c r="G61" s="74"/>
      <c r="H61" s="31">
        <v>0</v>
      </c>
    </row>
    <row r="62" spans="2:15" x14ac:dyDescent="0.25">
      <c r="B62" s="68" t="s">
        <v>133</v>
      </c>
      <c r="C62" s="31">
        <v>0</v>
      </c>
      <c r="D62" s="10">
        <v>5</v>
      </c>
      <c r="E62" s="72"/>
      <c r="F62" s="73"/>
      <c r="G62" s="74"/>
      <c r="H62" s="31">
        <v>0</v>
      </c>
    </row>
    <row r="63" spans="2:15" x14ac:dyDescent="0.25">
      <c r="B63" s="68" t="s">
        <v>134</v>
      </c>
      <c r="C63" s="117">
        <f>H64</f>
        <v>0</v>
      </c>
      <c r="D63" s="10">
        <v>6</v>
      </c>
      <c r="E63" s="72"/>
      <c r="F63" s="73"/>
      <c r="G63" s="74"/>
      <c r="H63" s="31">
        <v>0</v>
      </c>
    </row>
    <row r="64" spans="2:15" x14ac:dyDescent="0.25">
      <c r="B64" s="68"/>
      <c r="C64" s="43"/>
      <c r="D64" s="91"/>
      <c r="E64" s="92" t="s">
        <v>96</v>
      </c>
      <c r="F64" s="93"/>
      <c r="G64" s="94"/>
      <c r="H64" s="44">
        <f>SUM(H58:H63)</f>
        <v>0</v>
      </c>
    </row>
    <row r="65" spans="2:10" x14ac:dyDescent="0.25">
      <c r="B65" s="92" t="s">
        <v>135</v>
      </c>
      <c r="C65" s="44">
        <f>SUM(C58:C63)</f>
        <v>0</v>
      </c>
      <c r="D65" s="27"/>
      <c r="E65" s="90"/>
      <c r="F65" s="90"/>
      <c r="G65" s="90"/>
      <c r="H65" s="53"/>
    </row>
    <row r="66" spans="2:10" x14ac:dyDescent="0.25">
      <c r="B66" s="5"/>
      <c r="C66" s="45"/>
      <c r="D66" s="9"/>
      <c r="H66" s="10"/>
    </row>
    <row r="67" spans="2:10" x14ac:dyDescent="0.25">
      <c r="B67" s="104" t="s">
        <v>136</v>
      </c>
      <c r="C67" s="97" t="s">
        <v>92</v>
      </c>
      <c r="D67" s="10">
        <v>1</v>
      </c>
      <c r="E67" s="99" t="s">
        <v>137</v>
      </c>
      <c r="F67" s="100"/>
      <c r="G67" s="101"/>
      <c r="H67" s="11" t="s">
        <v>92</v>
      </c>
    </row>
    <row r="68" spans="2:10" x14ac:dyDescent="0.25">
      <c r="B68" s="103" t="s">
        <v>138</v>
      </c>
      <c r="C68" s="42">
        <v>0</v>
      </c>
      <c r="D68" s="10">
        <v>2</v>
      </c>
      <c r="E68" s="72"/>
      <c r="F68" s="73"/>
      <c r="G68" s="74"/>
      <c r="H68" s="31">
        <v>0</v>
      </c>
    </row>
    <row r="69" spans="2:10" x14ac:dyDescent="0.25">
      <c r="B69" s="51" t="s">
        <v>139</v>
      </c>
      <c r="C69" s="42">
        <v>0</v>
      </c>
      <c r="D69" s="10">
        <v>3</v>
      </c>
      <c r="E69" s="72"/>
      <c r="F69" s="73"/>
      <c r="G69" s="74"/>
      <c r="H69" s="31">
        <v>0</v>
      </c>
    </row>
    <row r="70" spans="2:10" x14ac:dyDescent="0.25">
      <c r="B70" s="68" t="s">
        <v>140</v>
      </c>
      <c r="C70" s="42">
        <v>0</v>
      </c>
      <c r="D70" s="10">
        <v>4</v>
      </c>
      <c r="E70" s="72"/>
      <c r="F70" s="73"/>
      <c r="G70" s="74"/>
      <c r="H70" s="31">
        <v>0</v>
      </c>
    </row>
    <row r="71" spans="2:10" x14ac:dyDescent="0.25">
      <c r="B71" s="68" t="s">
        <v>141</v>
      </c>
      <c r="C71" s="42">
        <v>0</v>
      </c>
      <c r="D71" s="10">
        <v>5</v>
      </c>
      <c r="E71" s="72"/>
      <c r="F71" s="73"/>
      <c r="G71" s="74"/>
      <c r="H71" s="31">
        <v>0</v>
      </c>
    </row>
    <row r="72" spans="2:10" x14ac:dyDescent="0.25">
      <c r="B72" s="68" t="s">
        <v>142</v>
      </c>
      <c r="C72" s="42">
        <v>0</v>
      </c>
      <c r="D72" s="10">
        <v>6</v>
      </c>
      <c r="E72" s="72"/>
      <c r="F72" s="73"/>
      <c r="G72" s="74"/>
      <c r="H72" s="31">
        <v>0</v>
      </c>
    </row>
    <row r="73" spans="2:10" x14ac:dyDescent="0.25">
      <c r="B73" s="68" t="s">
        <v>143</v>
      </c>
      <c r="C73" s="31">
        <v>0</v>
      </c>
      <c r="D73" s="91"/>
      <c r="E73" s="122"/>
      <c r="F73" s="123"/>
      <c r="G73" s="124"/>
      <c r="H73" s="31">
        <v>0</v>
      </c>
    </row>
    <row r="74" spans="2:10" x14ac:dyDescent="0.25">
      <c r="B74" s="68" t="s">
        <v>144</v>
      </c>
      <c r="C74" s="31">
        <v>0</v>
      </c>
      <c r="D74" s="106"/>
      <c r="E74" s="92" t="s">
        <v>96</v>
      </c>
      <c r="F74" s="93"/>
      <c r="G74" s="94"/>
      <c r="H74" s="44">
        <f>SUM(H68:H73)</f>
        <v>0</v>
      </c>
      <c r="I74" s="105"/>
      <c r="J74" s="105"/>
    </row>
    <row r="75" spans="2:10" x14ac:dyDescent="0.25">
      <c r="B75" s="68" t="s">
        <v>145</v>
      </c>
      <c r="C75" s="31">
        <v>0</v>
      </c>
      <c r="D75" s="106"/>
      <c r="E75" s="91"/>
      <c r="F75" s="91"/>
      <c r="G75" s="27"/>
      <c r="I75" s="105"/>
      <c r="J75" s="105"/>
    </row>
    <row r="76" spans="2:10" x14ac:dyDescent="0.25">
      <c r="B76" s="68" t="s">
        <v>146</v>
      </c>
      <c r="C76" s="31">
        <v>0</v>
      </c>
      <c r="D76" s="106"/>
      <c r="E76" s="27"/>
      <c r="F76" s="27"/>
      <c r="G76" s="91"/>
    </row>
    <row r="77" spans="2:10" x14ac:dyDescent="0.25">
      <c r="B77" s="68" t="s">
        <v>147</v>
      </c>
      <c r="C77" s="117">
        <f>H74</f>
        <v>0</v>
      </c>
      <c r="D77" s="106"/>
      <c r="E77" s="91"/>
      <c r="F77" s="91"/>
      <c r="G77" s="91"/>
    </row>
    <row r="78" spans="2:10" x14ac:dyDescent="0.25">
      <c r="B78" s="7"/>
      <c r="C78" s="43"/>
      <c r="D78" s="106"/>
      <c r="E78" s="91"/>
      <c r="F78" s="91"/>
      <c r="G78" s="27"/>
    </row>
    <row r="79" spans="2:10" x14ac:dyDescent="0.25">
      <c r="B79" s="92" t="s">
        <v>148</v>
      </c>
      <c r="C79" s="44">
        <f>SUM(C68:C77)</f>
        <v>0</v>
      </c>
      <c r="D79" s="53"/>
      <c r="E79" s="27"/>
      <c r="F79" s="27"/>
    </row>
    <row r="80" spans="2:10" x14ac:dyDescent="0.25">
      <c r="C80" s="10"/>
      <c r="D80" s="10"/>
      <c r="G80" s="27"/>
    </row>
    <row r="81" spans="2:6" x14ac:dyDescent="0.25">
      <c r="B81" s="88" t="s">
        <v>149</v>
      </c>
      <c r="C81" s="38">
        <f>SUM(C65,C79)</f>
        <v>0</v>
      </c>
      <c r="D81" s="53"/>
      <c r="E81" s="27"/>
      <c r="F81" s="27"/>
    </row>
    <row r="83" spans="2:6" x14ac:dyDescent="0.25">
      <c r="B83" s="3"/>
    </row>
  </sheetData>
  <sheetProtection algorithmName="SHA-512" hashValue="XAkptO/2Jka3rp1Gt0az6S0dqINf24kRdi07xHviK9OugVVJkN8c4DVgF7eBw9FM2T4x73LvpUuzcSCoYBcvtg==" saltValue="3q1XjCbLmmslyLdBbiaYuQ==" spinCount="100000" sheet="1" objects="1" scenarios="1"/>
  <protectedRanges>
    <protectedRange sqref="E13:J19 E36:G41 B47:I50 C58:C62 C68:C76 E58:H63 E68:H73" name="In te vullen 4"/>
  </protectedRanges>
  <mergeCells count="12">
    <mergeCell ref="E19:I19"/>
    <mergeCell ref="E21:I21"/>
    <mergeCell ref="E12:I12"/>
    <mergeCell ref="E13:I13"/>
    <mergeCell ref="E16:I16"/>
    <mergeCell ref="E17:I17"/>
    <mergeCell ref="E18:I18"/>
    <mergeCell ref="C3:J3"/>
    <mergeCell ref="C4:J4"/>
    <mergeCell ref="C5:J5"/>
    <mergeCell ref="C6:J6"/>
    <mergeCell ref="B9:J9"/>
  </mergeCells>
  <conditionalFormatting sqref="C26 D67:D71">
    <cfRule type="notContainsBlanks" dxfId="0" priority="753">
      <formula>LEN(TRIM(C26))&gt;0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V W j + W G 2 1 C B W k A A A A 9 g A A A B I A H A B D b 2 5 m a W c v U G F j a 2 F n Z S 5 4 b W w g o h g A K K A U A A A A A A A A A A A A A A A A A A A A A A A A A A A A h Y 8 x D o I w G I W v Q r r T l h K j I a U M r m B M T I x r U y o 0 w o + h x X I 3 B 4 / k F c Q o 6 u b 4 v v c N 7 9 2 v N 5 6 N b R N c d G 9 N B y m K M E W B B t W V B q o U D e 4 Y r l A m + F a q k 6 x 0 M M l g k 9 G W K a q d O y e E e O + x j 3 H X V 4 R R G p F D k e 9 U r V u J P r L 5 L 4 c G r J O g N B J 8 / x o j G I 5 i i h d s i S k n M + S F g a / A p r 3 P 9 g f y 9 d C 4 o d c C m n C T c z J H T t 4 f x A N Q S w M E F A A C A A g A V W j + 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o / l g o i k e 4 D g A A A B E A A A A T A B w A R m 9 y b X V s Y X M v U 2 V j d G l v b j E u b S C i G A A o o B Q A A A A A A A A A A A A A A A A A A A A A A A A A A A A r T k 0 u y c z P U w i G 0 I b W A F B L A Q I t A B Q A A g A I A F V o / l h t t Q g V p A A A A P Y A A A A S A A A A A A A A A A A A A A A A A A A A A A B D b 2 5 m a W c v U G F j a 2 F n Z S 5 4 b W x Q S w E C L Q A U A A I A C A B V a P 5 Y D 8 r p q 6 Q A A A D p A A A A E w A A A A A A A A A A A A A A A A D w A A A A W 0 N v b n R l b n R f V H l w Z X N d L n h t b F B L A Q I t A B Q A A g A I A F V o / l 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Q l / 7 X a D J V Q r 4 z p 7 4 2 1 3 b P A A A A A A I A A A A A A B B m A A A A A Q A A I A A A A N v a U z 5 z g b f m 2 g H 2 f t D / b z w k x b c p Y A I G o J E T I g c j p c o T A A A A A A 6 A A A A A A g A A I A A A A H Q J G Q b a + Z t U Y i w G l Y F X w Z 0 D L K H N x l w j d P s v 0 A j w Q g B m U A A A A J q F U + B C o p p E A F N z S z L J I B b b R z I f G d j F r 5 e 2 i K A Q p W r D V W N p N 8 h B 3 s l N N v y x j y m S D b M e K Y 5 9 S + w r o y x 8 y f f 7 W Y g g v R D 0 o 0 N 9 v c u / r a L H j o R Y Q A A A A E i d l m m v E 9 3 X 2 R U H J 5 2 i U p u 5 I T D 5 C g M U F 5 O + M t W e / H l p l L 2 V 7 S Q a 4 n t v s Y j X k R X R K z 7 0 i h C s L w b B y N l 4 d c U 9 a v 0 = < / 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9b3db5c-0a90-4bb2-bdae-269579798d6a">
      <Terms xmlns="http://schemas.microsoft.com/office/infopath/2007/PartnerControls"/>
    </lcf76f155ced4ddcb4097134ff3c332f>
    <TaxCatchAll xmlns="b1b770c4-ffa9-480e-b25b-b91e6985bd5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2E36663EFC23D4AAF1C3D8C76834F32" ma:contentTypeVersion="12" ma:contentTypeDescription="Een nieuw document maken." ma:contentTypeScope="" ma:versionID="d490075ad6569fb04399bf71dddad31d">
  <xsd:schema xmlns:xsd="http://www.w3.org/2001/XMLSchema" xmlns:xs="http://www.w3.org/2001/XMLSchema" xmlns:p="http://schemas.microsoft.com/office/2006/metadata/properties" xmlns:ns2="f9b3db5c-0a90-4bb2-bdae-269579798d6a" xmlns:ns3="b1b770c4-ffa9-480e-b25b-b91e6985bd58" targetNamespace="http://schemas.microsoft.com/office/2006/metadata/properties" ma:root="true" ma:fieldsID="f06679e91ea125c07ac72976e163de8d" ns2:_="" ns3:_="">
    <xsd:import namespace="f9b3db5c-0a90-4bb2-bdae-269579798d6a"/>
    <xsd:import namespace="b1b770c4-ffa9-480e-b25b-b91e6985bd5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b3db5c-0a90-4bb2-bdae-269579798d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cf5c8aac-1809-4f51-9b69-ce7ebb20f54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b770c4-ffa9-480e-b25b-b91e6985bd5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65fc06e-8198-42e4-bb93-2073f0a3466d}" ma:internalName="TaxCatchAll" ma:showField="CatchAllData" ma:web="b1b770c4-ffa9-480e-b25b-b91e6985bd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4B5EDB-69D6-445E-BE68-8981918B6F06}">
  <ds:schemaRefs>
    <ds:schemaRef ds:uri="http://schemas.microsoft.com/DataMashup"/>
  </ds:schemaRefs>
</ds:datastoreItem>
</file>

<file path=customXml/itemProps2.xml><?xml version="1.0" encoding="utf-8"?>
<ds:datastoreItem xmlns:ds="http://schemas.openxmlformats.org/officeDocument/2006/customXml" ds:itemID="{2FACD689-D221-4CE6-BC9C-234500B99C55}">
  <ds:schemaRefs>
    <ds:schemaRef ds:uri="http://schemas.microsoft.com/office/2006/metadata/properties"/>
    <ds:schemaRef ds:uri="http://schemas.microsoft.com/office/infopath/2007/PartnerControls"/>
    <ds:schemaRef ds:uri="f9b3db5c-0a90-4bb2-bdae-269579798d6a"/>
    <ds:schemaRef ds:uri="b1b770c4-ffa9-480e-b25b-b91e6985bd58"/>
  </ds:schemaRefs>
</ds:datastoreItem>
</file>

<file path=customXml/itemProps3.xml><?xml version="1.0" encoding="utf-8"?>
<ds:datastoreItem xmlns:ds="http://schemas.openxmlformats.org/officeDocument/2006/customXml" ds:itemID="{A2D02D48-BAE0-4FDF-AC2D-C73BCA7BB50A}">
  <ds:schemaRefs>
    <ds:schemaRef ds:uri="http://schemas.microsoft.com/sharepoint/v3/contenttype/forms"/>
  </ds:schemaRefs>
</ds:datastoreItem>
</file>

<file path=customXml/itemProps4.xml><?xml version="1.0" encoding="utf-8"?>
<ds:datastoreItem xmlns:ds="http://schemas.openxmlformats.org/officeDocument/2006/customXml" ds:itemID="{792254B6-37AF-4422-BCC7-51B950BE67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Invulinstructie</vt:lpstr>
      <vt:lpstr>1. Ondertekening</vt:lpstr>
      <vt:lpstr>2. Totaal</vt:lpstr>
      <vt:lpstr>3. Indicatie banqueting</vt:lpstr>
      <vt:lpstr>4. Begrotingen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Judith Winters | CONTRAST</dc:creator>
  <cp:keywords/>
  <dc:description/>
  <cp:lastModifiedBy>Angela Matthijsse</cp:lastModifiedBy>
  <cp:revision/>
  <dcterms:created xsi:type="dcterms:W3CDTF">2024-07-30T07:43:26Z</dcterms:created>
  <dcterms:modified xsi:type="dcterms:W3CDTF">2026-02-24T15:33:44Z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0x01010052E36663EFC23D4AAF1C3D8C76834F32</vt:lpwstr>
  </property>
  <property fmtid="{D5CDD505-2E9C-101B-9397-08002B2CF9AE}" pid="3" name="MediaServiceImageTags">
    <vt:lpwstr/>
  </property>
  <property fmtid="{D5CDD505-2E9C-101B-9397-08002B2CF9AE}" pid="4" name="Order">
    <vt:r8>3713900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