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vg\Pathologie-Immunohistochemie\Aanbesteding\3-2-2026\"/>
    </mc:Choice>
  </mc:AlternateContent>
  <xr:revisionPtr revIDLastSave="0" documentId="13_ncr:1_{3C098B11-EDF3-4254-9A31-9A1FDA996A18}" xr6:coauthVersionLast="47" xr6:coauthVersionMax="47" xr10:uidLastSave="{00000000-0000-0000-0000-000000000000}"/>
  <bookViews>
    <workbookView xWindow="-90" yWindow="-90" windowWidth="19380" windowHeight="10260" activeTab="1" xr2:uid="{00000000-000D-0000-FFFF-FFFF00000000}"/>
  </bookViews>
  <sheets>
    <sheet name="Instructie" sheetId="2" r:id="rId1"/>
    <sheet name="Prijzenblad" sheetId="3" r:id="rId2"/>
    <sheet name="Berekening"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E22" i="3"/>
  <c r="H32" i="3" s="1"/>
  <c r="D18" i="3" l="1"/>
  <c r="D16" i="3"/>
  <c r="D21" i="3"/>
  <c r="D20" i="3"/>
  <c r="D19" i="3"/>
  <c r="D17" i="3"/>
  <c r="D15" i="3"/>
  <c r="D14" i="3"/>
  <c r="D13" i="3"/>
  <c r="D12" i="3"/>
  <c r="H25" i="3" l="1"/>
  <c r="F9" i="3"/>
  <c r="I25" i="3" s="1"/>
  <c r="I28" i="3"/>
  <c r="J28" i="3" s="1"/>
  <c r="M28" i="3" s="1"/>
  <c r="I29" i="3"/>
  <c r="J29" i="3" s="1"/>
  <c r="M29" i="3" s="1"/>
  <c r="I30" i="3"/>
  <c r="J30" i="3" s="1"/>
  <c r="M30" i="3" s="1"/>
  <c r="I31" i="3"/>
  <c r="J31" i="3" s="1"/>
  <c r="M31" i="3" s="1"/>
  <c r="I27" i="3"/>
  <c r="J27" i="3" s="1"/>
  <c r="M27" i="3" s="1"/>
  <c r="I26" i="3"/>
  <c r="J26" i="3" s="1"/>
  <c r="M26" i="3" s="1"/>
  <c r="G25" i="3"/>
  <c r="C3" i="4"/>
  <c r="C4" i="4"/>
  <c r="E4" i="4" s="1"/>
  <c r="C5" i="4"/>
  <c r="E5" i="4" s="1"/>
  <c r="F15" i="3"/>
  <c r="F16" i="3"/>
  <c r="F17" i="3"/>
  <c r="F18" i="3"/>
  <c r="F19" i="3"/>
  <c r="F20" i="3"/>
  <c r="F21" i="3"/>
  <c r="F14" i="3"/>
  <c r="K33" i="3"/>
  <c r="L31" i="3" s="1"/>
  <c r="E6" i="4"/>
  <c r="E3" i="4"/>
  <c r="B11" i="4"/>
  <c r="F22" i="3" l="1"/>
  <c r="I32" i="3" s="1"/>
  <c r="L30" i="3"/>
  <c r="L32" i="3"/>
  <c r="L28" i="3"/>
  <c r="L25" i="3"/>
  <c r="L29" i="3"/>
  <c r="L26" i="3"/>
  <c r="L27" i="3"/>
  <c r="J32" i="3" l="1"/>
  <c r="M32" i="3" s="1"/>
  <c r="J25" i="3"/>
  <c r="L33" i="3"/>
  <c r="I33" i="3" l="1"/>
  <c r="M25" i="3"/>
  <c r="M33" i="3" s="1"/>
  <c r="J33" i="3"/>
  <c r="I2" i="3" l="1"/>
</calcChain>
</file>

<file path=xl/sharedStrings.xml><?xml version="1.0" encoding="utf-8"?>
<sst xmlns="http://schemas.openxmlformats.org/spreadsheetml/2006/main" count="105" uniqueCount="95">
  <si>
    <t xml:space="preserve">Geachte Inschrijver, </t>
  </si>
  <si>
    <t xml:space="preserve">In dit prijzenblad mag  u alleen de gele velden invullen. Kolom F is beschermd omdat deze formules bevat. </t>
  </si>
  <si>
    <t>Vult u voor bedragen een prijs exclusief BTW in, er wordt automatisch in het totaalbedrag 21% BTW bij gerekend.</t>
  </si>
  <si>
    <t>Aantal x Prijs wordt automatisch berekend.</t>
  </si>
  <si>
    <t>Indien er geen kosten zijn vul dan €0 in.</t>
  </si>
  <si>
    <t>Echter de samengevoegde bedragen in dit prijzenblad zijn leidend, het is belangrijk om alle bedragen goed te checken!</t>
  </si>
  <si>
    <t>Gunning zal plaatsvinden op basis van o.a. de kosten gedurende 10 jaar, dit is het bedrag dat in de groene cel (E1) bovenaan de pagina berekend wordt op basis van de door u ingevulde getallen</t>
  </si>
  <si>
    <t>Aanschaf Systeem:</t>
  </si>
  <si>
    <t>Bij aanschaf dient u alle aangeboden apparatuur en aanverwante accesoires op te nemen in een prijs excl BTW.</t>
  </si>
  <si>
    <t xml:space="preserve">Er zullen geen additionele aankopen nodig moeten zijn om een werkbare opstelling te verkrijgen conform pakket van eisen en wensen. </t>
  </si>
  <si>
    <t xml:space="preserve">Bij de aanschaf is installatie, training en hulp bij de implementatie inbegrepen. </t>
  </si>
  <si>
    <t>Onderhoud:</t>
  </si>
  <si>
    <t>De onderhoudsprijzen worden evenredig over 10 jaar verspreid en mogen niet manipulatief worden ingevuld.</t>
  </si>
  <si>
    <t xml:space="preserve">Let hierbij op dat deze eisen gelden voor de gehele opstelling, incl hardware en software. </t>
  </si>
  <si>
    <t>Mochten er kosten zijn die niet onder het servicecontract vallen (onderdelen die slijten en gebruikafhankelijk zijn) moeten hier ook gespecificeerd worden op ingeschat jaarlijkse kosten.</t>
  </si>
  <si>
    <t xml:space="preserve">Let op: </t>
  </si>
  <si>
    <t>Controleer goed of u het juiste heeft ingevuld! Bedragen mogen tijdens de aanbesteding niet meer gewijzigd worden tenzij overduidelijk een typefout (te beoordelen door Amsterdam UMC)</t>
  </si>
  <si>
    <t>Totaal bedrag</t>
  </si>
  <si>
    <t>Ingevuld door:</t>
  </si>
  <si>
    <t xml:space="preserve">1. Kosten aanschaf (eenmalig) </t>
  </si>
  <si>
    <t>Omschrijving van Merk en type</t>
  </si>
  <si>
    <t>Aantal</t>
  </si>
  <si>
    <t>Bedrag per stuk (excl. BTW)</t>
  </si>
  <si>
    <t xml:space="preserve">Aantal </t>
  </si>
  <si>
    <t>garantie</t>
  </si>
  <si>
    <t>Totale kosten onderhoud gedurende 10 jaar</t>
  </si>
  <si>
    <t>Totale waarde contract</t>
  </si>
  <si>
    <t>Prijs op basis van het Programma van Eisen (incl. plaatsing, installatie en trainingen), nota van inlichtingen en alle aanbestedingsdocumenten.</t>
  </si>
  <si>
    <r>
      <rPr>
        <sz val="10"/>
        <color rgb="FF000000"/>
        <rFont val="Trebuchet MS"/>
      </rPr>
      <t xml:space="preserve">Onderhoudsprijzen zijn vast gedurende de looptijd van de overeenkomst. Inschrijver moet dus nu een inschatting maken van de totale kosten en deze als </t>
    </r>
    <r>
      <rPr>
        <u/>
        <sz val="10"/>
        <color rgb="FF000000"/>
        <rFont val="Trebuchet MS"/>
      </rPr>
      <t>vast</t>
    </r>
    <r>
      <rPr>
        <sz val="10"/>
        <color rgb="FF000000"/>
        <rFont val="Trebuchet MS"/>
      </rPr>
      <t xml:space="preserve"> aanbieden.</t>
    </r>
  </si>
  <si>
    <t xml:space="preserve">Ondergetekende rechtsgeldig vertegenwoordiger van Inschrijver verklaart deze naar waarheid te hebben ingevuld. </t>
  </si>
  <si>
    <t xml:space="preserve">Naam </t>
  </si>
  <si>
    <t xml:space="preserve">Functie </t>
  </si>
  <si>
    <t xml:space="preserve">Onderneming </t>
  </si>
  <si>
    <t xml:space="preserve">Handtekening </t>
  </si>
  <si>
    <t xml:space="preserve">Plaats en datum </t>
  </si>
  <si>
    <t>Perceel 1</t>
  </si>
  <si>
    <t>1. Kosten aanschaf (eenmalig) per apparaat</t>
  </si>
  <si>
    <t>Onderhoud configuratie</t>
  </si>
  <si>
    <t>4. Prijs per test Her 2 ISH (incl. toebehoren, excl. Glaasjes, uitgaande van 500 testen per jaar)*</t>
  </si>
  <si>
    <t>3. Prijs per test EBER ISH (incl. toebehoren, excl. Glaasjes, uitgaande van 1200 testen per jaar)*</t>
  </si>
  <si>
    <t>8. Kosten onderhoud (prijspeil 2026)</t>
  </si>
  <si>
    <t>2. Prijs per test voorbehandeling, tegenkleuring en detectie (excl. Glaasjes en primaire antilichamen, uitgaande van 90.000 testen per jaar)*</t>
  </si>
  <si>
    <t>Bedragen worden ingevuld op prijspeil 2026.</t>
  </si>
  <si>
    <t>De tweede laagste prijs wordt relatief beoordeeld ten opzichte van nummer 1:</t>
  </si>
  <si>
    <t>60 procent</t>
  </si>
  <si>
    <t>40 procent</t>
  </si>
  <si>
    <t xml:space="preserve">Jaar 1 Onderhoud voor gehele systeem </t>
  </si>
  <si>
    <t xml:space="preserve">Jaar 2 Onderhoud voor gehele systeem </t>
  </si>
  <si>
    <t xml:space="preserve">Jaar 3 Onderhoud voor gehele systeem </t>
  </si>
  <si>
    <t xml:space="preserve">Jaar 4 Onderhoud voor gehele systeem </t>
  </si>
  <si>
    <t xml:space="preserve">Jaar 5 Onderhoud voor gehele systeem </t>
  </si>
  <si>
    <t xml:space="preserve">Jaar 6 Onderhoud voor gehele systeem </t>
  </si>
  <si>
    <t xml:space="preserve">Jaar 7 Onderhoud voor gehele systeem </t>
  </si>
  <si>
    <t xml:space="preserve">Jaar 8 Onderhoud voor gehele systeem </t>
  </si>
  <si>
    <t xml:space="preserve">Jaar 9 Onderhoud voor gehele systeem </t>
  </si>
  <si>
    <t xml:space="preserve">Jaar 10 Onderhoud voor gehele systeem </t>
  </si>
  <si>
    <t>volautomatische immunostainer</t>
  </si>
  <si>
    <t>Wegingsfactor
(geen afname hoeveelheid)</t>
  </si>
  <si>
    <t>Totaal bedrag (incl. BTW)</t>
  </si>
  <si>
    <t>Totaal bedrag (incl. BTW) over 10 jaar</t>
  </si>
  <si>
    <t xml:space="preserve">Totaal: </t>
  </si>
  <si>
    <t>Aantal * Bedrag (€ incl BTW)</t>
  </si>
  <si>
    <t>2. Kosten onderhoud (prijspeil 2025)</t>
  </si>
  <si>
    <t>Leverancier 1 heeft inschrijfprijs 300.000 = 300 punten</t>
  </si>
  <si>
    <t>(300*310.000/325.000)</t>
  </si>
  <si>
    <t>(300*310000/350000)</t>
  </si>
  <si>
    <t>Leverancier 4 heeft inschrijfprijs 400000 = 233 punten</t>
  </si>
  <si>
    <t xml:space="preserve">Leverancier 2 heeft inschrijfprijs 325.000 = 286 punten </t>
  </si>
  <si>
    <t xml:space="preserve">Leverancier 3 heeft inschrijfprijs 350000 = 266 punten </t>
  </si>
  <si>
    <r>
      <t xml:space="preserve">5. Prijs per test gemiddelde van: duurste, middelste** en goedkoopste RTU primair antilichaam </t>
    </r>
    <r>
      <rPr>
        <sz val="11"/>
        <color rgb="FFFF0000"/>
        <rFont val="Trebuchet MS"/>
        <family val="2"/>
      </rPr>
      <t>groep 1</t>
    </r>
    <r>
      <rPr>
        <sz val="11"/>
        <color theme="1"/>
        <rFont val="Trebuchet MS"/>
        <family val="2"/>
      </rPr>
      <t xml:space="preserve"> (&gt;2000 per jaar)*</t>
    </r>
  </si>
  <si>
    <r>
      <t xml:space="preserve">6. Prijs per test gemiddelde van: duurste, middelste** en goedkoopste RTU primair antilichaam </t>
    </r>
    <r>
      <rPr>
        <sz val="11"/>
        <color rgb="FFFF0000"/>
        <rFont val="Trebuchet MS"/>
        <family val="2"/>
      </rPr>
      <t>groep 2</t>
    </r>
    <r>
      <rPr>
        <sz val="11"/>
        <color theme="1"/>
        <rFont val="Trebuchet MS"/>
        <family val="2"/>
      </rPr>
      <t xml:space="preserve"> (&gt;1000&gt;2000 per jaar)*</t>
    </r>
  </si>
  <si>
    <r>
      <t xml:space="preserve">7. Prijs per test gemiddelde van: duurste, middelste** en goedkoopste RTU primair antilichaam </t>
    </r>
    <r>
      <rPr>
        <sz val="11"/>
        <color rgb="FFFF0000"/>
        <rFont val="Trebuchet MS"/>
        <family val="2"/>
      </rPr>
      <t>groep 3</t>
    </r>
    <r>
      <rPr>
        <sz val="11"/>
        <color theme="1"/>
        <rFont val="Trebuchet MS"/>
        <family val="2"/>
      </rPr>
      <t xml:space="preserve"> (1000 per jaar)*</t>
    </r>
  </si>
  <si>
    <t>Bedrag (€ excl BTW)</t>
  </si>
  <si>
    <t xml:space="preserve">Onderhoudsprijs per jaar te rekenen vanaf jaar 1: Hier geeft u het onderhoudsbedrag excl BTW weer per jaar. U gaat hierbij uit van 2 garantiejaren.  Het totale onderhoudsbedrag wordt in de 8 termijnen over een periode van 10 jaar gefactureerd zodat stichting |Amsterdam UMC vanwege budgettaire redenen direct vanaf jaar 0 onderhoud gaat betalen. Het onderhoudsbedrag mag gedurende de looptijd van het contract niet geindexeerd worden. U dient de indexatie nu al in uw onderhoudprijs per jaar te verwerken. </t>
  </si>
  <si>
    <t>Voorbeeld berekening met fictieve bedragen!</t>
  </si>
  <si>
    <t>Immunohistochemische stainers, Perceel 1, Amsterdam UMC locatie AMC. Afdeling Pathologie</t>
  </si>
  <si>
    <t>Naam leverancier</t>
  </si>
  <si>
    <t>Totale gewogen prijs per 10 jaar</t>
  </si>
  <si>
    <t>Relatieve weging (%)</t>
  </si>
  <si>
    <t xml:space="preserve">*Aantallen gebaseerd op huidige productie. </t>
  </si>
  <si>
    <t>**Bij een even aantal in de lijst de bovenste/duurste test gebruiken.</t>
  </si>
  <si>
    <t>Laagste inschrijfprijs = 300 punten</t>
  </si>
  <si>
    <t>Kwaliteit</t>
  </si>
  <si>
    <t>Prijs</t>
  </si>
  <si>
    <t>Totaal</t>
  </si>
  <si>
    <t>Maximaal</t>
  </si>
  <si>
    <t>Leverancier a</t>
  </si>
  <si>
    <t>Leverancier b</t>
  </si>
  <si>
    <t>Leverancier c</t>
  </si>
  <si>
    <t>Leverancier d</t>
  </si>
  <si>
    <t>Punten voor prijs</t>
  </si>
  <si>
    <t>Uitkomst</t>
  </si>
  <si>
    <t>Ranking</t>
  </si>
  <si>
    <t xml:space="preserve">Prijs/ kwaliteit verhouding: </t>
  </si>
  <si>
    <t xml:space="preserve">Prijs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</si>
</sst>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 #,##0.00"/>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trike/>
      <sz val="11"/>
      <color theme="1"/>
      <name val="Calibri"/>
      <family val="2"/>
      <scheme val="minor"/>
    </font>
    <font>
      <b/>
      <sz val="14"/>
      <color theme="1"/>
      <name val="Trebuchet MS"/>
      <family val="2"/>
    </font>
    <font>
      <b/>
      <sz val="11"/>
      <color theme="1"/>
      <name val="Trebuchet MS"/>
      <family val="2"/>
    </font>
    <font>
      <sz val="11"/>
      <color theme="1"/>
      <name val="Trebuchet MS"/>
      <family val="2"/>
    </font>
    <font>
      <sz val="11"/>
      <color rgb="FFFF0000"/>
      <name val="Trebuchet MS"/>
      <family val="2"/>
    </font>
    <font>
      <i/>
      <sz val="11"/>
      <color theme="1"/>
      <name val="Trebuchet MS"/>
      <family val="2"/>
    </font>
    <font>
      <b/>
      <i/>
      <sz val="11"/>
      <color theme="1"/>
      <name val="Trebuchet MS"/>
      <family val="2"/>
    </font>
    <font>
      <sz val="10"/>
      <color theme="1"/>
      <name val="Trebuchet MS"/>
      <family val="2"/>
    </font>
    <font>
      <b/>
      <sz val="10"/>
      <name val="Trebuchet MS"/>
      <family val="2"/>
    </font>
    <font>
      <sz val="10"/>
      <color rgb="FF000000"/>
      <name val="Trebuchet MS"/>
    </font>
    <font>
      <u/>
      <sz val="10"/>
      <color rgb="FF000000"/>
      <name val="Trebuchet MS"/>
    </font>
    <font>
      <sz val="9"/>
      <color theme="1"/>
      <name val="Trebuchet MS"/>
      <family val="2"/>
    </font>
    <font>
      <b/>
      <sz val="13"/>
      <color theme="1"/>
      <name val="Trebuchet MS"/>
      <family val="2"/>
    </font>
    <font>
      <b/>
      <sz val="11"/>
      <name val="Trebuchet MS"/>
      <family val="2"/>
    </font>
    <font>
      <b/>
      <sz val="14"/>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bgColor indexed="64"/>
      </patternFill>
    </fill>
    <fill>
      <patternFill patternType="solid">
        <fgColor rgb="FF00B050"/>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indexed="64"/>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rgb="FF000000"/>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rgb="FF000000"/>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rgb="FF000000"/>
      </bottom>
      <diagonal/>
    </border>
    <border>
      <left style="thin">
        <color indexed="64"/>
      </left>
      <right/>
      <top style="medium">
        <color rgb="FF000000"/>
      </top>
      <bottom style="medium">
        <color rgb="FF000000"/>
      </bottom>
      <diagonal/>
    </border>
    <border>
      <left style="thin">
        <color indexed="64"/>
      </left>
      <right/>
      <top/>
      <bottom/>
      <diagonal/>
    </border>
    <border>
      <left style="thin">
        <color indexed="64"/>
      </left>
      <right/>
      <top style="medium">
        <color rgb="FF000000"/>
      </top>
      <bottom style="thin">
        <color indexed="64"/>
      </bottom>
      <diagonal/>
    </border>
  </borders>
  <cellStyleXfs count="2">
    <xf numFmtId="0" fontId="0" fillId="0" borderId="0"/>
    <xf numFmtId="164" fontId="1" fillId="0" borderId="0" applyFont="0" applyFill="0" applyBorder="0" applyAlignment="0" applyProtection="0"/>
  </cellStyleXfs>
  <cellXfs count="187">
    <xf numFmtId="0" fontId="0" fillId="0" borderId="0" xfId="0"/>
    <xf numFmtId="0" fontId="3" fillId="0" borderId="0" xfId="0" applyFont="1"/>
    <xf numFmtId="0" fontId="2" fillId="0" borderId="0" xfId="0" applyFont="1"/>
    <xf numFmtId="0" fontId="4" fillId="0" borderId="0" xfId="0" applyFont="1"/>
    <xf numFmtId="0" fontId="0" fillId="0" borderId="0" xfId="0" applyAlignment="1">
      <alignment wrapText="1"/>
    </xf>
    <xf numFmtId="0" fontId="5" fillId="0" borderId="0" xfId="0" applyFont="1"/>
    <xf numFmtId="0" fontId="7" fillId="4" borderId="5" xfId="0" applyFont="1" applyFill="1" applyBorder="1" applyAlignment="1" applyProtection="1">
      <alignment horizontal="right"/>
      <protection locked="0"/>
    </xf>
    <xf numFmtId="0" fontId="8" fillId="0" borderId="0" xfId="0" applyFont="1"/>
    <xf numFmtId="0" fontId="8" fillId="5" borderId="0" xfId="0" applyFont="1" applyFill="1" applyProtection="1">
      <protection locked="0"/>
    </xf>
    <xf numFmtId="0" fontId="10" fillId="2" borderId="1" xfId="0" applyFont="1" applyFill="1" applyBorder="1" applyProtection="1">
      <protection locked="0"/>
    </xf>
    <xf numFmtId="0" fontId="8" fillId="5" borderId="0" xfId="0" applyFont="1" applyFill="1"/>
    <xf numFmtId="0" fontId="7" fillId="4" borderId="5" xfId="0" applyFont="1" applyFill="1" applyBorder="1" applyProtection="1">
      <protection locked="0"/>
    </xf>
    <xf numFmtId="0" fontId="7" fillId="4" borderId="9" xfId="0" applyFont="1" applyFill="1" applyBorder="1"/>
    <xf numFmtId="164" fontId="8" fillId="2" borderId="13" xfId="1" applyFont="1" applyFill="1" applyBorder="1" applyProtection="1">
      <protection locked="0"/>
    </xf>
    <xf numFmtId="164" fontId="8" fillId="2" borderId="8" xfId="1" applyFont="1" applyFill="1" applyBorder="1" applyProtection="1">
      <protection locked="0"/>
    </xf>
    <xf numFmtId="0" fontId="11" fillId="5" borderId="2" xfId="0" applyFont="1" applyFill="1" applyBorder="1"/>
    <xf numFmtId="164" fontId="8" fillId="0" borderId="8" xfId="1" applyFont="1" applyFill="1" applyBorder="1" applyProtection="1">
      <protection locked="0"/>
    </xf>
    <xf numFmtId="0" fontId="8" fillId="0" borderId="3" xfId="0" applyFont="1" applyBorder="1"/>
    <xf numFmtId="0" fontId="6" fillId="5" borderId="17" xfId="0" applyFont="1" applyFill="1" applyBorder="1" applyProtection="1">
      <protection locked="0"/>
    </xf>
    <xf numFmtId="0" fontId="7" fillId="5" borderId="0" xfId="0" applyFont="1" applyFill="1"/>
    <xf numFmtId="0" fontId="12" fillId="0" borderId="19" xfId="0" applyFont="1" applyBorder="1"/>
    <xf numFmtId="0" fontId="12" fillId="0" borderId="22" xfId="0" applyFont="1" applyBorder="1"/>
    <xf numFmtId="0" fontId="12" fillId="0" borderId="24" xfId="0" applyFont="1" applyBorder="1"/>
    <xf numFmtId="164" fontId="8" fillId="6" borderId="5" xfId="0" applyNumberFormat="1" applyFont="1" applyFill="1" applyBorder="1"/>
    <xf numFmtId="0" fontId="8" fillId="5" borderId="10" xfId="0" applyFont="1" applyFill="1" applyBorder="1" applyAlignment="1">
      <alignment horizontal="right" indent="1"/>
    </xf>
    <xf numFmtId="0" fontId="7" fillId="4" borderId="26" xfId="0" applyFont="1" applyFill="1" applyBorder="1"/>
    <xf numFmtId="0" fontId="7" fillId="4" borderId="27" xfId="0" applyFont="1" applyFill="1" applyBorder="1" applyProtection="1">
      <protection locked="0"/>
    </xf>
    <xf numFmtId="0" fontId="7" fillId="4" borderId="28" xfId="0" applyFont="1" applyFill="1" applyBorder="1" applyProtection="1">
      <protection locked="0"/>
    </xf>
    <xf numFmtId="0" fontId="8" fillId="0" borderId="29" xfId="0" applyFont="1" applyBorder="1" applyAlignment="1">
      <alignment vertical="top"/>
    </xf>
    <xf numFmtId="0" fontId="8" fillId="0" borderId="30" xfId="0" applyFont="1" applyBorder="1" applyAlignment="1">
      <alignment vertical="top"/>
    </xf>
    <xf numFmtId="0" fontId="8" fillId="0" borderId="31" xfId="0" applyFont="1" applyBorder="1" applyAlignment="1">
      <alignment vertical="top"/>
    </xf>
    <xf numFmtId="0" fontId="8" fillId="0" borderId="32" xfId="0" applyFont="1" applyBorder="1" applyAlignment="1">
      <alignment vertical="top"/>
    </xf>
    <xf numFmtId="164" fontId="8" fillId="3" borderId="28" xfId="1" applyFont="1" applyFill="1" applyBorder="1" applyProtection="1"/>
    <xf numFmtId="0" fontId="7" fillId="4" borderId="33" xfId="0" applyFont="1" applyFill="1" applyBorder="1" applyAlignment="1">
      <alignment vertical="top"/>
    </xf>
    <xf numFmtId="0" fontId="8" fillId="4" borderId="34" xfId="0" applyFont="1" applyFill="1" applyBorder="1"/>
    <xf numFmtId="0" fontId="8" fillId="5" borderId="34" xfId="0" applyFont="1" applyFill="1" applyBorder="1"/>
    <xf numFmtId="0" fontId="8" fillId="5" borderId="33" xfId="0" applyFont="1" applyFill="1" applyBorder="1"/>
    <xf numFmtId="0" fontId="8" fillId="5" borderId="38" xfId="0" applyFont="1" applyFill="1" applyBorder="1"/>
    <xf numFmtId="0" fontId="8" fillId="5" borderId="35" xfId="0" applyFont="1" applyFill="1" applyBorder="1"/>
    <xf numFmtId="0" fontId="8" fillId="5" borderId="36" xfId="0" applyFont="1" applyFill="1" applyBorder="1"/>
    <xf numFmtId="0" fontId="8" fillId="5" borderId="36" xfId="0" applyFont="1" applyFill="1" applyBorder="1" applyProtection="1">
      <protection locked="0"/>
    </xf>
    <xf numFmtId="0" fontId="7" fillId="4" borderId="4" xfId="0" applyFont="1" applyFill="1" applyBorder="1" applyAlignment="1">
      <alignment wrapText="1"/>
    </xf>
    <xf numFmtId="0" fontId="8" fillId="5" borderId="0" xfId="0" applyFont="1" applyFill="1" applyBorder="1"/>
    <xf numFmtId="0" fontId="8" fillId="5" borderId="0" xfId="0" applyFont="1" applyFill="1" applyBorder="1" applyProtection="1">
      <protection locked="0"/>
    </xf>
    <xf numFmtId="0" fontId="0" fillId="0" borderId="39" xfId="0" applyBorder="1"/>
    <xf numFmtId="0" fontId="0" fillId="0" borderId="40" xfId="0" applyBorder="1"/>
    <xf numFmtId="0" fontId="0" fillId="0" borderId="1" xfId="0" applyBorder="1"/>
    <xf numFmtId="1" fontId="0" fillId="0" borderId="1" xfId="0" applyNumberFormat="1" applyBorder="1"/>
    <xf numFmtId="0" fontId="0" fillId="0" borderId="41" xfId="0" applyBorder="1"/>
    <xf numFmtId="0" fontId="0" fillId="0" borderId="42" xfId="0" applyBorder="1"/>
    <xf numFmtId="0" fontId="0" fillId="0" borderId="43" xfId="0" applyBorder="1"/>
    <xf numFmtId="0" fontId="0" fillId="0" borderId="44" xfId="0" applyBorder="1"/>
    <xf numFmtId="1" fontId="0" fillId="0" borderId="44" xfId="0" applyNumberFormat="1" applyBorder="1"/>
    <xf numFmtId="0" fontId="0" fillId="0" borderId="45" xfId="0" applyBorder="1"/>
    <xf numFmtId="0" fontId="0" fillId="0" borderId="46" xfId="0" applyBorder="1"/>
    <xf numFmtId="0" fontId="0" fillId="0" borderId="47" xfId="0" applyBorder="1"/>
    <xf numFmtId="0" fontId="4" fillId="0" borderId="0" xfId="0" applyFont="1" applyAlignment="1">
      <alignment vertical="center"/>
    </xf>
    <xf numFmtId="0" fontId="8" fillId="0" borderId="1" xfId="0" applyFont="1" applyBorder="1"/>
    <xf numFmtId="0" fontId="8" fillId="0" borderId="7" xfId="0" applyFont="1" applyBorder="1"/>
    <xf numFmtId="0" fontId="17" fillId="4" borderId="5" xfId="0" applyFont="1" applyFill="1" applyBorder="1" applyAlignment="1" applyProtection="1">
      <alignment horizontal="center"/>
      <protection locked="0"/>
    </xf>
    <xf numFmtId="0" fontId="12" fillId="0" borderId="0" xfId="0" applyFont="1" applyBorder="1" applyAlignment="1">
      <alignment horizontal="left" vertical="top" wrapText="1"/>
    </xf>
    <xf numFmtId="0" fontId="8" fillId="0" borderId="0" xfId="0" applyFont="1" applyBorder="1" applyAlignment="1">
      <alignment horizontal="center"/>
    </xf>
    <xf numFmtId="0" fontId="12" fillId="0" borderId="0" xfId="0" applyFont="1" applyBorder="1" applyAlignment="1" applyProtection="1">
      <alignment horizontal="center"/>
      <protection locked="0"/>
    </xf>
    <xf numFmtId="164" fontId="8" fillId="0" borderId="1" xfId="0" applyNumberFormat="1" applyFont="1" applyBorder="1"/>
    <xf numFmtId="164" fontId="8" fillId="0" borderId="44" xfId="0" applyNumberFormat="1" applyFont="1" applyBorder="1"/>
    <xf numFmtId="0" fontId="8" fillId="0" borderId="0" xfId="0" applyFont="1" applyBorder="1"/>
    <xf numFmtId="164" fontId="8" fillId="0" borderId="7" xfId="0" applyNumberFormat="1" applyFont="1" applyBorder="1"/>
    <xf numFmtId="0" fontId="16" fillId="0" borderId="0" xfId="0" applyFont="1" applyBorder="1" applyAlignment="1" applyProtection="1">
      <alignment horizontal="left"/>
      <protection locked="0"/>
    </xf>
    <xf numFmtId="0" fontId="7" fillId="4" borderId="5" xfId="0" applyFont="1" applyFill="1" applyBorder="1" applyAlignment="1">
      <alignment vertical="top" wrapText="1"/>
    </xf>
    <xf numFmtId="0" fontId="7" fillId="4" borderId="52" xfId="0" applyFont="1" applyFill="1" applyBorder="1" applyAlignment="1" applyProtection="1">
      <alignment vertical="top"/>
      <protection locked="0"/>
    </xf>
    <xf numFmtId="0" fontId="8" fillId="5" borderId="0" xfId="0" applyFont="1" applyFill="1" applyBorder="1" applyAlignment="1" applyProtection="1">
      <protection locked="0"/>
    </xf>
    <xf numFmtId="0" fontId="8" fillId="5" borderId="54" xfId="0" applyFont="1" applyFill="1" applyBorder="1" applyAlignment="1" applyProtection="1">
      <protection locked="0"/>
    </xf>
    <xf numFmtId="0" fontId="8" fillId="4" borderId="50" xfId="0" applyFont="1" applyFill="1" applyBorder="1" applyProtection="1">
      <protection locked="0"/>
    </xf>
    <xf numFmtId="0" fontId="7" fillId="4" borderId="55" xfId="0" applyFont="1" applyFill="1" applyBorder="1" applyAlignment="1">
      <alignment wrapText="1"/>
    </xf>
    <xf numFmtId="0" fontId="8" fillId="5" borderId="12" xfId="0" applyFont="1" applyFill="1" applyBorder="1" applyProtection="1">
      <protection locked="0"/>
    </xf>
    <xf numFmtId="0" fontId="18" fillId="4" borderId="39" xfId="0" applyFont="1" applyFill="1" applyBorder="1" applyAlignment="1">
      <alignment wrapText="1"/>
    </xf>
    <xf numFmtId="0" fontId="18" fillId="4" borderId="53" xfId="0" applyFont="1" applyFill="1" applyBorder="1" applyAlignment="1">
      <alignment vertical="top"/>
    </xf>
    <xf numFmtId="0" fontId="8" fillId="0" borderId="0" xfId="0" applyFont="1" applyFill="1"/>
    <xf numFmtId="164" fontId="8" fillId="0" borderId="0" xfId="0" applyNumberFormat="1" applyFont="1" applyFill="1" applyProtection="1">
      <protection locked="0"/>
    </xf>
    <xf numFmtId="0" fontId="8" fillId="0" borderId="0" xfId="0" applyFont="1" applyFill="1" applyProtection="1">
      <protection locked="0"/>
    </xf>
    <xf numFmtId="0" fontId="7" fillId="0" borderId="0" xfId="0" applyFont="1" applyFill="1" applyBorder="1" applyAlignment="1">
      <alignment horizontal="center"/>
    </xf>
    <xf numFmtId="0" fontId="6" fillId="0" borderId="0" xfId="0" applyFont="1" applyFill="1" applyBorder="1" applyAlignment="1">
      <alignment horizontal="center"/>
    </xf>
    <xf numFmtId="164" fontId="8" fillId="0" borderId="2" xfId="0" applyNumberFormat="1" applyFont="1" applyFill="1" applyBorder="1"/>
    <xf numFmtId="0" fontId="8" fillId="0" borderId="11" xfId="0" applyFont="1" applyBorder="1"/>
    <xf numFmtId="0" fontId="8" fillId="0" borderId="0" xfId="0" applyFont="1" applyFill="1" applyBorder="1"/>
    <xf numFmtId="0" fontId="8" fillId="0" borderId="56" xfId="0" applyFont="1" applyBorder="1"/>
    <xf numFmtId="0" fontId="8" fillId="0" borderId="57" xfId="0" applyFont="1" applyBorder="1"/>
    <xf numFmtId="0" fontId="8" fillId="5" borderId="58" xfId="0" applyFont="1" applyFill="1" applyBorder="1" applyProtection="1">
      <protection locked="0"/>
    </xf>
    <xf numFmtId="3" fontId="0" fillId="0" borderId="0" xfId="0" applyNumberFormat="1"/>
    <xf numFmtId="164" fontId="8" fillId="0" borderId="7" xfId="0" applyNumberFormat="1" applyFont="1" applyFill="1" applyBorder="1"/>
    <xf numFmtId="164" fontId="8" fillId="0" borderId="44" xfId="0" applyNumberFormat="1" applyFont="1" applyFill="1" applyBorder="1"/>
    <xf numFmtId="0" fontId="0" fillId="0" borderId="4" xfId="0" applyBorder="1"/>
    <xf numFmtId="0" fontId="0" fillId="0" borderId="19" xfId="0" applyBorder="1"/>
    <xf numFmtId="0" fontId="0" fillId="0" borderId="22" xfId="0" applyBorder="1"/>
    <xf numFmtId="0" fontId="0" fillId="0" borderId="24" xfId="0" applyBorder="1"/>
    <xf numFmtId="1" fontId="0" fillId="0" borderId="7" xfId="0" applyNumberFormat="1" applyBorder="1"/>
    <xf numFmtId="0" fontId="0" fillId="0" borderId="7" xfId="0" applyBorder="1"/>
    <xf numFmtId="0" fontId="0" fillId="0" borderId="59" xfId="0" applyBorder="1"/>
    <xf numFmtId="0" fontId="2" fillId="0" borderId="39" xfId="0" applyFont="1" applyBorder="1"/>
    <xf numFmtId="164" fontId="8" fillId="2" borderId="1" xfId="0" applyNumberFormat="1" applyFont="1" applyFill="1" applyBorder="1" applyProtection="1">
      <protection locked="0"/>
    </xf>
    <xf numFmtId="0" fontId="8" fillId="2" borderId="12" xfId="0" applyFont="1" applyFill="1" applyBorder="1" applyAlignment="1" applyProtection="1">
      <alignment horizontal="center"/>
      <protection locked="0"/>
    </xf>
    <xf numFmtId="0" fontId="8" fillId="5" borderId="18" xfId="0" applyFont="1" applyFill="1" applyBorder="1" applyAlignment="1" applyProtection="1">
      <alignment vertical="top"/>
    </xf>
    <xf numFmtId="0" fontId="8" fillId="5" borderId="18" xfId="0" applyFont="1" applyFill="1" applyBorder="1" applyProtection="1"/>
    <xf numFmtId="0" fontId="8" fillId="5" borderId="17" xfId="0" applyFont="1" applyFill="1" applyBorder="1" applyProtection="1"/>
    <xf numFmtId="0" fontId="8" fillId="5" borderId="1" xfId="0" applyFont="1" applyFill="1" applyBorder="1" applyProtection="1"/>
    <xf numFmtId="1" fontId="8" fillId="5" borderId="17" xfId="0" applyNumberFormat="1" applyFont="1" applyFill="1" applyBorder="1" applyProtection="1"/>
    <xf numFmtId="1" fontId="8" fillId="5" borderId="18" xfId="0" applyNumberFormat="1" applyFont="1" applyFill="1" applyBorder="1" applyAlignment="1" applyProtection="1">
      <alignment horizontal="center"/>
    </xf>
    <xf numFmtId="1" fontId="8" fillId="5" borderId="1" xfId="0" applyNumberFormat="1" applyFont="1" applyFill="1" applyBorder="1" applyAlignment="1" applyProtection="1">
      <alignment horizontal="center"/>
    </xf>
    <xf numFmtId="0" fontId="7" fillId="4" borderId="28" xfId="0" applyFont="1" applyFill="1" applyBorder="1" applyAlignment="1" applyProtection="1">
      <alignment wrapText="1"/>
      <protection locked="0"/>
    </xf>
    <xf numFmtId="0" fontId="19" fillId="0" borderId="0" xfId="0" applyFont="1"/>
    <xf numFmtId="0" fontId="6" fillId="0" borderId="4" xfId="0" applyFont="1" applyBorder="1" applyAlignment="1">
      <alignment horizontal="center"/>
    </xf>
    <xf numFmtId="0" fontId="6" fillId="0" borderId="5" xfId="0" applyFont="1" applyBorder="1" applyAlignment="1">
      <alignment horizontal="center"/>
    </xf>
    <xf numFmtId="0" fontId="6" fillId="0" borderId="16" xfId="0" applyFont="1" applyBorder="1" applyAlignment="1">
      <alignment horizontal="center"/>
    </xf>
    <xf numFmtId="0" fontId="12" fillId="0" borderId="20"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8" fillId="0" borderId="23" xfId="0" applyFont="1" applyBorder="1" applyAlignment="1">
      <alignment horizontal="center"/>
    </xf>
    <xf numFmtId="0" fontId="8" fillId="0" borderId="15" xfId="0" applyFont="1" applyBorder="1" applyAlignment="1">
      <alignment horizontal="center"/>
    </xf>
    <xf numFmtId="0" fontId="8" fillId="0" borderId="5" xfId="0" applyFont="1" applyBorder="1" applyAlignment="1">
      <alignment horizontal="center"/>
    </xf>
    <xf numFmtId="0" fontId="13"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7" fillId="4" borderId="4" xfId="0" applyFont="1" applyFill="1" applyBorder="1" applyAlignment="1" applyProtection="1">
      <alignment horizontal="center"/>
      <protection locked="0"/>
    </xf>
    <xf numFmtId="0" fontId="17" fillId="4" borderId="5" xfId="0" applyFont="1" applyFill="1" applyBorder="1" applyAlignment="1" applyProtection="1">
      <alignment horizontal="center"/>
      <protection locked="0"/>
    </xf>
    <xf numFmtId="0" fontId="7" fillId="7" borderId="4" xfId="0" applyFont="1" applyFill="1" applyBorder="1" applyAlignment="1">
      <alignment horizontal="center"/>
    </xf>
    <xf numFmtId="0" fontId="7" fillId="7" borderId="5" xfId="0" applyFont="1" applyFill="1" applyBorder="1" applyAlignment="1">
      <alignment horizontal="center"/>
    </xf>
    <xf numFmtId="0" fontId="7" fillId="7" borderId="6" xfId="0" applyFont="1" applyFill="1" applyBorder="1" applyAlignment="1">
      <alignment horizontal="center"/>
    </xf>
    <xf numFmtId="0" fontId="7" fillId="4" borderId="26" xfId="0" applyFont="1" applyFill="1" applyBorder="1" applyAlignment="1">
      <alignment horizontal="right"/>
    </xf>
    <xf numFmtId="0" fontId="7" fillId="4" borderId="27" xfId="0" applyFont="1" applyFill="1" applyBorder="1" applyAlignment="1">
      <alignment horizontal="right"/>
    </xf>
    <xf numFmtId="0" fontId="7" fillId="4" borderId="49" xfId="0" applyFont="1" applyFill="1" applyBorder="1" applyAlignment="1">
      <alignment horizontal="right"/>
    </xf>
    <xf numFmtId="0" fontId="7" fillId="4" borderId="50" xfId="0" applyFont="1" applyFill="1" applyBorder="1" applyAlignment="1">
      <alignment horizontal="right"/>
    </xf>
    <xf numFmtId="0" fontId="7" fillId="4" borderId="11" xfId="0" applyFont="1" applyFill="1" applyBorder="1" applyAlignment="1">
      <alignment horizontal="right"/>
    </xf>
    <xf numFmtId="0" fontId="12" fillId="0" borderId="10" xfId="0" applyFont="1" applyBorder="1" applyAlignment="1">
      <alignment horizontal="left" vertical="top" wrapText="1"/>
    </xf>
    <xf numFmtId="0" fontId="12" fillId="0" borderId="16" xfId="0" applyFont="1" applyBorder="1" applyAlignment="1">
      <alignment horizontal="left" vertical="top" wrapText="1"/>
    </xf>
    <xf numFmtId="0" fontId="12" fillId="0" borderId="14" xfId="0" applyFont="1" applyBorder="1" applyAlignment="1">
      <alignment horizontal="left" vertical="top" wrapText="1"/>
    </xf>
    <xf numFmtId="0" fontId="8" fillId="4" borderId="50" xfId="0" applyFont="1" applyFill="1" applyBorder="1" applyAlignment="1" applyProtection="1">
      <alignment horizontal="center"/>
      <protection locked="0"/>
    </xf>
    <xf numFmtId="0" fontId="8" fillId="4" borderId="51" xfId="0" applyFont="1" applyFill="1" applyBorder="1" applyAlignment="1" applyProtection="1">
      <alignment horizontal="center"/>
      <protection locked="0"/>
    </xf>
    <xf numFmtId="0" fontId="8" fillId="5" borderId="0" xfId="0" applyFont="1" applyFill="1" applyBorder="1" applyAlignment="1" applyProtection="1">
      <alignment horizontal="center"/>
      <protection locked="0"/>
    </xf>
    <xf numFmtId="0" fontId="8" fillId="5" borderId="54" xfId="0" applyFont="1" applyFill="1" applyBorder="1" applyAlignment="1" applyProtection="1">
      <alignment horizontal="center"/>
      <protection locked="0"/>
    </xf>
    <xf numFmtId="0" fontId="8" fillId="5" borderId="11" xfId="0" applyFont="1" applyFill="1" applyBorder="1" applyAlignment="1" applyProtection="1">
      <alignment horizontal="center"/>
      <protection locked="0"/>
    </xf>
    <xf numFmtId="0" fontId="8" fillId="5" borderId="37" xfId="0" applyFont="1" applyFill="1" applyBorder="1" applyAlignment="1" applyProtection="1">
      <alignment horizontal="center"/>
      <protection locked="0"/>
    </xf>
    <xf numFmtId="0" fontId="8" fillId="0" borderId="0" xfId="0" applyFont="1" applyAlignment="1">
      <alignment horizontal="center"/>
    </xf>
    <xf numFmtId="0" fontId="12" fillId="0" borderId="8" xfId="0" applyFont="1" applyBorder="1" applyAlignment="1" applyProtection="1">
      <alignment horizontal="center"/>
      <protection locked="0"/>
    </xf>
    <xf numFmtId="0" fontId="12" fillId="0" borderId="25" xfId="0" applyFont="1" applyBorder="1" applyAlignment="1" applyProtection="1">
      <alignment horizontal="center"/>
      <protection locked="0"/>
    </xf>
    <xf numFmtId="0" fontId="7" fillId="4" borderId="60" xfId="0" applyFont="1" applyFill="1" applyBorder="1" applyAlignment="1">
      <alignment vertical="top" wrapText="1"/>
    </xf>
    <xf numFmtId="0" fontId="7" fillId="4" borderId="61" xfId="0" applyFont="1" applyFill="1" applyBorder="1" applyAlignment="1">
      <alignment vertical="top"/>
    </xf>
    <xf numFmtId="164" fontId="8" fillId="3" borderId="48" xfId="1" applyFont="1" applyFill="1" applyBorder="1" applyProtection="1"/>
    <xf numFmtId="164" fontId="8" fillId="3" borderId="9" xfId="1" applyFont="1" applyFill="1" applyBorder="1" applyProtection="1"/>
    <xf numFmtId="0" fontId="8" fillId="3" borderId="9" xfId="1" applyNumberFormat="1" applyFont="1" applyFill="1" applyBorder="1" applyProtection="1"/>
    <xf numFmtId="166" fontId="8" fillId="5" borderId="44" xfId="0" quotePrefix="1" applyNumberFormat="1" applyFont="1" applyFill="1" applyBorder="1" applyProtection="1"/>
    <xf numFmtId="0" fontId="16" fillId="0" borderId="16" xfId="0" applyFont="1" applyBorder="1" applyAlignment="1" applyProtection="1">
      <protection locked="0"/>
    </xf>
    <xf numFmtId="0" fontId="16" fillId="0" borderId="2"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2" fillId="0" borderId="5" xfId="0" applyFont="1" applyBorder="1" applyAlignment="1" applyProtection="1">
      <alignment horizontal="left"/>
      <protection locked="0"/>
    </xf>
    <xf numFmtId="0" fontId="12" fillId="0" borderId="6" xfId="0" applyFont="1" applyBorder="1" applyAlignment="1" applyProtection="1">
      <alignment horizontal="left"/>
      <protection locked="0"/>
    </xf>
    <xf numFmtId="0" fontId="12" fillId="0" borderId="4" xfId="0" applyFont="1" applyBorder="1" applyAlignment="1" applyProtection="1">
      <protection locked="0"/>
    </xf>
    <xf numFmtId="0" fontId="12" fillId="0" borderId="5" xfId="0" applyFont="1" applyBorder="1" applyAlignment="1" applyProtection="1">
      <protection locked="0"/>
    </xf>
    <xf numFmtId="0" fontId="12" fillId="0" borderId="6" xfId="0" applyFont="1" applyBorder="1" applyAlignment="1" applyProtection="1">
      <protection locked="0"/>
    </xf>
    <xf numFmtId="0" fontId="14"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6" fillId="5" borderId="10" xfId="0" applyFont="1" applyFill="1" applyBorder="1" applyAlignment="1" applyProtection="1">
      <alignment horizontal="center"/>
      <protection locked="0"/>
    </xf>
    <xf numFmtId="0" fontId="6" fillId="5" borderId="16"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0" fontId="8" fillId="0" borderId="0" xfId="0" applyFont="1" applyFill="1" applyAlignment="1" applyProtection="1">
      <alignment horizontal="center"/>
      <protection locked="0"/>
    </xf>
    <xf numFmtId="0" fontId="8" fillId="0" borderId="11" xfId="0" applyFont="1" applyFill="1" applyBorder="1" applyAlignment="1" applyProtection="1">
      <alignment horizontal="center"/>
      <protection locked="0"/>
    </xf>
    <xf numFmtId="0" fontId="7" fillId="0" borderId="2" xfId="0" applyFont="1" applyFill="1" applyBorder="1"/>
    <xf numFmtId="0" fontId="7" fillId="5" borderId="63" xfId="0" applyFont="1" applyFill="1" applyBorder="1"/>
    <xf numFmtId="0" fontId="18" fillId="4" borderId="64" xfId="0" applyFont="1" applyFill="1" applyBorder="1" applyAlignment="1">
      <alignment wrapText="1"/>
    </xf>
    <xf numFmtId="0" fontId="8" fillId="0" borderId="2" xfId="0" applyFont="1" applyBorder="1"/>
    <xf numFmtId="165" fontId="8" fillId="0" borderId="8" xfId="0" applyNumberFormat="1" applyFont="1" applyBorder="1"/>
    <xf numFmtId="165" fontId="8" fillId="0" borderId="65" xfId="0" applyNumberFormat="1" applyFont="1" applyBorder="1"/>
    <xf numFmtId="164" fontId="8" fillId="3" borderId="5" xfId="1" applyFont="1" applyFill="1" applyBorder="1" applyProtection="1"/>
    <xf numFmtId="0" fontId="9" fillId="0" borderId="2" xfId="0" applyFont="1" applyBorder="1"/>
    <xf numFmtId="164" fontId="8" fillId="0" borderId="13" xfId="1" applyFont="1" applyBorder="1" applyProtection="1"/>
    <xf numFmtId="164" fontId="8" fillId="0" borderId="66" xfId="1" applyFont="1" applyFill="1" applyBorder="1" applyProtection="1">
      <protection locked="0"/>
    </xf>
    <xf numFmtId="164" fontId="8" fillId="0" borderId="8" xfId="1" applyFont="1" applyBorder="1" applyProtection="1"/>
    <xf numFmtId="164" fontId="8" fillId="3" borderId="64" xfId="1" applyFont="1" applyFill="1" applyBorder="1" applyProtection="1"/>
    <xf numFmtId="0" fontId="8" fillId="0" borderId="2" xfId="0" applyFont="1" applyFill="1" applyBorder="1"/>
    <xf numFmtId="0" fontId="8" fillId="5" borderId="38" xfId="0" applyFont="1" applyFill="1" applyBorder="1"/>
    <xf numFmtId="0" fontId="8" fillId="5" borderId="0" xfId="0" applyFont="1" applyFill="1" applyBorder="1"/>
    <xf numFmtId="0" fontId="8" fillId="5" borderId="54" xfId="0" applyFont="1" applyFill="1" applyBorder="1"/>
    <xf numFmtId="0" fontId="0" fillId="0" borderId="62" xfId="0" applyBorder="1"/>
    <xf numFmtId="0" fontId="2" fillId="0" borderId="48" xfId="0" applyFont="1" applyBorder="1" applyAlignment="1">
      <alignment vertical="center"/>
    </xf>
    <xf numFmtId="0" fontId="2" fillId="0" borderId="9" xfId="0" applyFont="1" applyBorder="1" applyAlignment="1">
      <alignment vertical="center"/>
    </xf>
    <xf numFmtId="0" fontId="2" fillId="0" borderId="60" xfId="0" applyFont="1" applyBorder="1" applyAlignment="1">
      <alignment vertical="center" wrapText="1"/>
    </xf>
    <xf numFmtId="0" fontId="2" fillId="0" borderId="6" xfId="0" applyFont="1" applyBorder="1" applyAlignment="1">
      <alignment vertical="center"/>
    </xf>
    <xf numFmtId="0" fontId="0" fillId="0" borderId="5" xfId="0"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workbookViewId="0">
      <selection activeCell="A30" sqref="A30"/>
    </sheetView>
  </sheetViews>
  <sheetFormatPr defaultRowHeight="14.75" x14ac:dyDescent="0.75"/>
  <cols>
    <col min="1" max="1" width="174.40625" customWidth="1"/>
  </cols>
  <sheetData>
    <row r="1" spans="1:1" x14ac:dyDescent="0.75">
      <c r="A1" t="s">
        <v>0</v>
      </c>
    </row>
    <row r="3" spans="1:1" x14ac:dyDescent="0.75">
      <c r="A3" t="s">
        <v>1</v>
      </c>
    </row>
    <row r="4" spans="1:1" x14ac:dyDescent="0.75">
      <c r="A4" t="s">
        <v>2</v>
      </c>
    </row>
    <row r="5" spans="1:1" x14ac:dyDescent="0.75">
      <c r="A5" t="s">
        <v>3</v>
      </c>
    </row>
    <row r="6" spans="1:1" x14ac:dyDescent="0.75">
      <c r="A6" t="s">
        <v>4</v>
      </c>
    </row>
    <row r="7" spans="1:1" x14ac:dyDescent="0.75">
      <c r="A7" t="s">
        <v>5</v>
      </c>
    </row>
    <row r="8" spans="1:1" s="2" customFormat="1" x14ac:dyDescent="0.75">
      <c r="A8" s="3" t="s">
        <v>6</v>
      </c>
    </row>
    <row r="9" spans="1:1" x14ac:dyDescent="0.75">
      <c r="A9" s="1"/>
    </row>
    <row r="11" spans="1:1" x14ac:dyDescent="0.75">
      <c r="A11" s="2" t="s">
        <v>7</v>
      </c>
    </row>
    <row r="12" spans="1:1" x14ac:dyDescent="0.75">
      <c r="A12" t="s">
        <v>8</v>
      </c>
    </row>
    <row r="13" spans="1:1" x14ac:dyDescent="0.75">
      <c r="A13" t="s">
        <v>9</v>
      </c>
    </row>
    <row r="14" spans="1:1" x14ac:dyDescent="0.75">
      <c r="A14" t="s">
        <v>10</v>
      </c>
    </row>
    <row r="15" spans="1:1" x14ac:dyDescent="0.75">
      <c r="A15" s="4"/>
    </row>
    <row r="16" spans="1:1" x14ac:dyDescent="0.75">
      <c r="A16" s="4"/>
    </row>
    <row r="17" spans="1:1" s="3" customFormat="1" x14ac:dyDescent="0.75">
      <c r="A17" s="2" t="s">
        <v>11</v>
      </c>
    </row>
    <row r="18" spans="1:1" x14ac:dyDescent="0.75">
      <c r="A18" t="s">
        <v>42</v>
      </c>
    </row>
    <row r="19" spans="1:1" s="5" customFormat="1" x14ac:dyDescent="0.75">
      <c r="A19" t="s">
        <v>12</v>
      </c>
    </row>
    <row r="20" spans="1:1" x14ac:dyDescent="0.75">
      <c r="A20" t="s">
        <v>13</v>
      </c>
    </row>
    <row r="21" spans="1:1" x14ac:dyDescent="0.75">
      <c r="A21" t="s">
        <v>14</v>
      </c>
    </row>
    <row r="22" spans="1:1" ht="44.25" x14ac:dyDescent="0.75">
      <c r="A22" s="4" t="s">
        <v>73</v>
      </c>
    </row>
    <row r="24" spans="1:1" x14ac:dyDescent="0.75">
      <c r="A24" s="2" t="s">
        <v>15</v>
      </c>
    </row>
    <row r="25" spans="1:1" x14ac:dyDescent="0.75">
      <c r="A25" t="s">
        <v>16</v>
      </c>
    </row>
    <row r="28" spans="1:1" x14ac:dyDescent="0.75">
      <c r="A28"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B91C6-3693-440D-B34E-76851AA989D1}">
  <dimension ref="A1:N44"/>
  <sheetViews>
    <sheetView tabSelected="1" zoomScale="50" zoomScaleNormal="50" workbookViewId="0">
      <selection activeCell="I13" sqref="I13"/>
    </sheetView>
  </sheetViews>
  <sheetFormatPr defaultColWidth="9.1328125" defaultRowHeight="14.75" x14ac:dyDescent="0.75"/>
  <cols>
    <col min="1" max="1" width="6" style="7" customWidth="1"/>
    <col min="2" max="2" width="39.26953125" style="7" customWidth="1"/>
    <col min="3" max="3" width="50.1328125" style="7" customWidth="1"/>
    <col min="4" max="4" width="21.40625" style="7" customWidth="1"/>
    <col min="5" max="5" width="24.54296875" style="7" customWidth="1"/>
    <col min="6" max="6" width="19.7265625" style="7" customWidth="1"/>
    <col min="7" max="7" width="7.7265625" style="7" bestFit="1" customWidth="1"/>
    <col min="8" max="8" width="21.86328125" style="7" bestFit="1" customWidth="1"/>
    <col min="9" max="10" width="27.7265625" style="7" bestFit="1" customWidth="1"/>
    <col min="11" max="11" width="14.08984375" style="7" bestFit="1" customWidth="1"/>
    <col min="12" max="12" width="13.7265625" style="7" customWidth="1"/>
    <col min="13" max="13" width="33.26953125" style="7" customWidth="1"/>
    <col min="14" max="14" width="9.1328125" style="7"/>
    <col min="15" max="15" width="13.1328125" style="7" bestFit="1" customWidth="1"/>
    <col min="16" max="16384" width="9.1328125" style="7"/>
  </cols>
  <sheetData>
    <row r="1" spans="1:11" ht="15.5" thickBot="1" x14ac:dyDescent="0.9">
      <c r="I1" s="83"/>
      <c r="J1" s="84"/>
    </row>
    <row r="2" spans="1:11" ht="18.25" thickBot="1" x14ac:dyDescent="1.05">
      <c r="B2" s="121" t="s">
        <v>75</v>
      </c>
      <c r="C2" s="122"/>
      <c r="D2" s="122"/>
      <c r="E2" s="59"/>
      <c r="F2" s="59"/>
      <c r="G2" s="59"/>
      <c r="H2" s="6" t="s">
        <v>17</v>
      </c>
      <c r="I2" s="23">
        <f>M33</f>
        <v>0</v>
      </c>
      <c r="J2" s="82"/>
    </row>
    <row r="3" spans="1:11" ht="18.75" x14ac:dyDescent="0.95">
      <c r="B3" s="160"/>
      <c r="C3" s="161"/>
      <c r="D3" s="162"/>
      <c r="E3" s="162"/>
      <c r="F3" s="162"/>
      <c r="G3" s="162"/>
      <c r="H3" s="162"/>
      <c r="I3" s="162"/>
      <c r="J3" s="78"/>
    </row>
    <row r="4" spans="1:11" ht="18.75" x14ac:dyDescent="0.95">
      <c r="A4" s="17"/>
      <c r="B4" s="18" t="s">
        <v>18</v>
      </c>
      <c r="C4" s="9" t="s">
        <v>76</v>
      </c>
      <c r="D4" s="163"/>
      <c r="E4" s="163"/>
      <c r="F4" s="163"/>
      <c r="G4" s="163"/>
      <c r="H4" s="163"/>
      <c r="I4" s="163"/>
      <c r="J4" s="78"/>
    </row>
    <row r="5" spans="1:11" ht="15.5" thickBot="1" x14ac:dyDescent="0.9">
      <c r="A5" s="17"/>
      <c r="B5" s="19"/>
      <c r="C5" s="10"/>
      <c r="D5" s="164"/>
      <c r="E5" s="164"/>
      <c r="F5" s="164"/>
      <c r="G5" s="164"/>
      <c r="H5" s="164"/>
      <c r="I5" s="164"/>
      <c r="J5" s="79"/>
    </row>
    <row r="6" spans="1:11" ht="15.5" thickBot="1" x14ac:dyDescent="0.9">
      <c r="B6" s="123" t="s">
        <v>16</v>
      </c>
      <c r="C6" s="124"/>
      <c r="D6" s="124"/>
      <c r="E6" s="124"/>
      <c r="F6" s="124"/>
      <c r="G6" s="124"/>
      <c r="H6" s="124"/>
      <c r="I6" s="125"/>
      <c r="J6" s="80"/>
    </row>
    <row r="7" spans="1:11" ht="18.75" customHeight="1" thickBot="1" x14ac:dyDescent="1.1000000000000001">
      <c r="B7" s="110"/>
      <c r="C7" s="111"/>
      <c r="D7" s="111"/>
      <c r="E7" s="111"/>
      <c r="F7" s="111"/>
      <c r="G7" s="112"/>
      <c r="H7" s="112"/>
      <c r="I7" s="112"/>
      <c r="J7" s="81"/>
    </row>
    <row r="8" spans="1:11" ht="30.25" thickBot="1" x14ac:dyDescent="0.9">
      <c r="B8" s="41" t="s">
        <v>36</v>
      </c>
      <c r="C8" s="11" t="s">
        <v>20</v>
      </c>
      <c r="D8" s="12" t="s">
        <v>21</v>
      </c>
      <c r="E8" s="73" t="s">
        <v>22</v>
      </c>
      <c r="F8" s="75" t="s">
        <v>61</v>
      </c>
      <c r="G8" s="65"/>
      <c r="H8" s="65"/>
      <c r="I8" s="65"/>
      <c r="J8" s="77"/>
    </row>
    <row r="9" spans="1:11" x14ac:dyDescent="0.75">
      <c r="B9" s="24" t="s">
        <v>35</v>
      </c>
      <c r="C9" s="74" t="s">
        <v>56</v>
      </c>
      <c r="D9" s="100"/>
      <c r="E9" s="13"/>
      <c r="F9" s="173">
        <f>(D9*E9)*1.21</f>
        <v>0</v>
      </c>
      <c r="G9" s="168"/>
    </row>
    <row r="10" spans="1:11" ht="15.5" thickBot="1" x14ac:dyDescent="0.9">
      <c r="B10" s="166"/>
      <c r="C10" s="10"/>
      <c r="D10" s="8"/>
      <c r="E10" s="8"/>
      <c r="F10" s="87"/>
    </row>
    <row r="11" spans="1:11" ht="30.25" thickBot="1" x14ac:dyDescent="0.9">
      <c r="B11" s="25" t="s">
        <v>62</v>
      </c>
      <c r="C11" s="26" t="s">
        <v>37</v>
      </c>
      <c r="D11" s="27" t="s">
        <v>23</v>
      </c>
      <c r="E11" s="108" t="s">
        <v>22</v>
      </c>
      <c r="F11" s="167" t="s">
        <v>61</v>
      </c>
      <c r="G11" s="168"/>
      <c r="H11" s="65"/>
    </row>
    <row r="12" spans="1:11" x14ac:dyDescent="0.75">
      <c r="B12" s="15"/>
      <c r="C12" s="28" t="s">
        <v>46</v>
      </c>
      <c r="D12" s="106">
        <f>D9</f>
        <v>0</v>
      </c>
      <c r="E12" s="16" t="s">
        <v>24</v>
      </c>
      <c r="F12" s="174" t="s">
        <v>24</v>
      </c>
      <c r="G12" s="168"/>
      <c r="H12" s="65"/>
      <c r="I12" s="65"/>
      <c r="J12" s="65"/>
      <c r="K12" s="65"/>
    </row>
    <row r="13" spans="1:11" x14ac:dyDescent="0.75">
      <c r="B13" s="15"/>
      <c r="C13" s="29" t="s">
        <v>47</v>
      </c>
      <c r="D13" s="106">
        <f>D9</f>
        <v>0</v>
      </c>
      <c r="E13" s="16" t="s">
        <v>24</v>
      </c>
      <c r="F13" s="16" t="s">
        <v>24</v>
      </c>
      <c r="G13" s="168"/>
      <c r="H13" s="65"/>
      <c r="I13" s="65"/>
      <c r="J13" s="65"/>
      <c r="K13" s="65"/>
    </row>
    <row r="14" spans="1:11" x14ac:dyDescent="0.75">
      <c r="B14" s="15"/>
      <c r="C14" s="30" t="s">
        <v>48</v>
      </c>
      <c r="D14" s="107">
        <f>D9</f>
        <v>0</v>
      </c>
      <c r="E14" s="14"/>
      <c r="F14" s="175">
        <f>(D14*E14)*1.21</f>
        <v>0</v>
      </c>
      <c r="G14" s="168"/>
      <c r="H14" s="65"/>
      <c r="I14" s="65"/>
      <c r="J14" s="65"/>
      <c r="K14" s="65"/>
    </row>
    <row r="15" spans="1:11" x14ac:dyDescent="0.75">
      <c r="B15" s="15"/>
      <c r="C15" s="29" t="s">
        <v>49</v>
      </c>
      <c r="D15" s="106">
        <f>D9</f>
        <v>0</v>
      </c>
      <c r="E15" s="14"/>
      <c r="F15" s="175">
        <f t="shared" ref="F15:F21" si="0">(D15*E15)*1.21</f>
        <v>0</v>
      </c>
      <c r="G15" s="168"/>
      <c r="H15" s="65"/>
      <c r="I15" s="65"/>
      <c r="J15" s="65"/>
      <c r="K15" s="65"/>
    </row>
    <row r="16" spans="1:11" x14ac:dyDescent="0.75">
      <c r="B16" s="15"/>
      <c r="C16" s="29" t="s">
        <v>50</v>
      </c>
      <c r="D16" s="106">
        <f>D9</f>
        <v>0</v>
      </c>
      <c r="E16" s="14"/>
      <c r="F16" s="175">
        <f t="shared" si="0"/>
        <v>0</v>
      </c>
      <c r="G16" s="168"/>
      <c r="H16" s="65"/>
      <c r="I16" s="65"/>
      <c r="J16" s="65"/>
      <c r="K16" s="65"/>
    </row>
    <row r="17" spans="2:14" x14ac:dyDescent="0.75">
      <c r="B17" s="15"/>
      <c r="C17" s="29" t="s">
        <v>51</v>
      </c>
      <c r="D17" s="106">
        <f>D9</f>
        <v>0</v>
      </c>
      <c r="E17" s="14"/>
      <c r="F17" s="175">
        <f t="shared" si="0"/>
        <v>0</v>
      </c>
      <c r="G17" s="168"/>
    </row>
    <row r="18" spans="2:14" x14ac:dyDescent="0.75">
      <c r="B18" s="15"/>
      <c r="C18" s="29" t="s">
        <v>52</v>
      </c>
      <c r="D18" s="106">
        <f>D9</f>
        <v>0</v>
      </c>
      <c r="E18" s="14"/>
      <c r="F18" s="175">
        <f t="shared" si="0"/>
        <v>0</v>
      </c>
      <c r="G18" s="168"/>
    </row>
    <row r="19" spans="2:14" x14ac:dyDescent="0.75">
      <c r="B19" s="15"/>
      <c r="C19" s="29" t="s">
        <v>53</v>
      </c>
      <c r="D19" s="106">
        <f>D9</f>
        <v>0</v>
      </c>
      <c r="E19" s="14"/>
      <c r="F19" s="175">
        <f t="shared" si="0"/>
        <v>0</v>
      </c>
      <c r="G19" s="168"/>
    </row>
    <row r="20" spans="2:14" x14ac:dyDescent="0.75">
      <c r="B20" s="15"/>
      <c r="C20" s="29" t="s">
        <v>54</v>
      </c>
      <c r="D20" s="106">
        <f>D9</f>
        <v>0</v>
      </c>
      <c r="E20" s="14"/>
      <c r="F20" s="175">
        <f t="shared" si="0"/>
        <v>0</v>
      </c>
      <c r="G20" s="168"/>
    </row>
    <row r="21" spans="2:14" ht="15.5" thickBot="1" x14ac:dyDescent="0.9">
      <c r="B21" s="15"/>
      <c r="C21" s="31" t="s">
        <v>55</v>
      </c>
      <c r="D21" s="106">
        <f>D9</f>
        <v>0</v>
      </c>
      <c r="E21" s="14"/>
      <c r="F21" s="175">
        <f t="shared" si="0"/>
        <v>0</v>
      </c>
      <c r="G21" s="168"/>
    </row>
    <row r="22" spans="2:14" ht="15.5" thickBot="1" x14ac:dyDescent="0.9">
      <c r="B22" s="126" t="s">
        <v>25</v>
      </c>
      <c r="C22" s="127"/>
      <c r="D22" s="127"/>
      <c r="E22" s="32">
        <f>SUM(E14:E21)</f>
        <v>0</v>
      </c>
      <c r="F22" s="176">
        <f>SUM(F14:F21)</f>
        <v>0</v>
      </c>
      <c r="G22" s="177"/>
      <c r="H22" s="77"/>
      <c r="I22" s="77"/>
      <c r="J22" s="77"/>
    </row>
    <row r="23" spans="2:14" ht="15.5" thickBot="1" x14ac:dyDescent="0.9">
      <c r="B23" s="165"/>
      <c r="C23" s="77"/>
      <c r="D23" s="79"/>
      <c r="E23" s="79"/>
      <c r="F23" s="79"/>
      <c r="G23" s="79"/>
      <c r="H23" s="79"/>
      <c r="I23" s="79"/>
      <c r="J23" s="79"/>
    </row>
    <row r="24" spans="2:14" ht="45" customHeight="1" thickBot="1" x14ac:dyDescent="0.9">
      <c r="B24" s="33" t="s">
        <v>26</v>
      </c>
      <c r="C24" s="34"/>
      <c r="D24" s="72"/>
      <c r="E24" s="134"/>
      <c r="F24" s="135"/>
      <c r="G24" s="69" t="s">
        <v>21</v>
      </c>
      <c r="H24" s="76" t="s">
        <v>72</v>
      </c>
      <c r="I24" s="144" t="s">
        <v>58</v>
      </c>
      <c r="J24" s="143" t="s">
        <v>59</v>
      </c>
      <c r="K24" s="143" t="s">
        <v>57</v>
      </c>
      <c r="L24" s="143" t="s">
        <v>78</v>
      </c>
      <c r="M24" s="68" t="s">
        <v>77</v>
      </c>
      <c r="N24" s="168"/>
    </row>
    <row r="25" spans="2:14" x14ac:dyDescent="0.75">
      <c r="B25" s="36" t="s">
        <v>19</v>
      </c>
      <c r="C25" s="35"/>
      <c r="D25" s="43"/>
      <c r="E25" s="136"/>
      <c r="F25" s="137"/>
      <c r="G25" s="101">
        <f>D9</f>
        <v>0</v>
      </c>
      <c r="H25" s="89">
        <f>D9*E9</f>
        <v>0</v>
      </c>
      <c r="I25" s="66">
        <f>F9</f>
        <v>0</v>
      </c>
      <c r="J25" s="66">
        <f>I25</f>
        <v>0</v>
      </c>
      <c r="K25" s="58">
        <v>20</v>
      </c>
      <c r="L25" s="58">
        <f>(K25*100)/K33</f>
        <v>20</v>
      </c>
      <c r="M25" s="169">
        <f>K25*J25</f>
        <v>0</v>
      </c>
      <c r="N25" s="168"/>
    </row>
    <row r="26" spans="2:14" x14ac:dyDescent="0.75">
      <c r="B26" s="37" t="s">
        <v>41</v>
      </c>
      <c r="C26" s="42"/>
      <c r="D26" s="43"/>
      <c r="E26" s="70"/>
      <c r="F26" s="71"/>
      <c r="G26" s="102">
        <v>90000</v>
      </c>
      <c r="H26" s="99"/>
      <c r="I26" s="63">
        <f>(H26*G26)*1.21</f>
        <v>0</v>
      </c>
      <c r="J26" s="63">
        <f>I26*10</f>
        <v>0</v>
      </c>
      <c r="K26" s="57">
        <v>20</v>
      </c>
      <c r="L26" s="58">
        <f>(K26*100)/K33</f>
        <v>20</v>
      </c>
      <c r="M26" s="169">
        <f t="shared" ref="M26:M28" si="1">K26*J26</f>
        <v>0</v>
      </c>
      <c r="N26" s="168"/>
    </row>
    <row r="27" spans="2:14" x14ac:dyDescent="0.75">
      <c r="B27" s="37" t="s">
        <v>39</v>
      </c>
      <c r="C27" s="42"/>
      <c r="D27" s="43"/>
      <c r="E27" s="136"/>
      <c r="F27" s="137"/>
      <c r="G27" s="103">
        <v>1200</v>
      </c>
      <c r="H27" s="99"/>
      <c r="I27" s="63">
        <f>(H27*G27)*1.21</f>
        <v>0</v>
      </c>
      <c r="J27" s="63">
        <f t="shared" ref="J27:J31" si="2">I27*10</f>
        <v>0</v>
      </c>
      <c r="K27" s="57">
        <v>5</v>
      </c>
      <c r="L27" s="58">
        <f>(K27*100)/K33</f>
        <v>5</v>
      </c>
      <c r="M27" s="169">
        <f t="shared" si="1"/>
        <v>0</v>
      </c>
      <c r="N27" s="168"/>
    </row>
    <row r="28" spans="2:14" x14ac:dyDescent="0.75">
      <c r="B28" s="37" t="s">
        <v>38</v>
      </c>
      <c r="C28" s="42"/>
      <c r="D28" s="43"/>
      <c r="E28" s="140"/>
      <c r="F28" s="140"/>
      <c r="G28" s="104">
        <v>500</v>
      </c>
      <c r="H28" s="99"/>
      <c r="I28" s="63">
        <f t="shared" ref="I28:I31" si="3">(H28*G28)*1.21</f>
        <v>0</v>
      </c>
      <c r="J28" s="63">
        <f t="shared" si="2"/>
        <v>0</v>
      </c>
      <c r="K28" s="57">
        <v>5</v>
      </c>
      <c r="L28" s="58">
        <f>(K28*100)/K33</f>
        <v>5</v>
      </c>
      <c r="M28" s="169">
        <f t="shared" si="1"/>
        <v>0</v>
      </c>
      <c r="N28" s="168"/>
    </row>
    <row r="29" spans="2:14" x14ac:dyDescent="0.75">
      <c r="B29" s="37" t="s">
        <v>69</v>
      </c>
      <c r="C29" s="42"/>
      <c r="D29" s="43"/>
      <c r="E29" s="70"/>
      <c r="F29" s="71"/>
      <c r="G29" s="105">
        <v>39344</v>
      </c>
      <c r="H29" s="99"/>
      <c r="I29" s="63">
        <f t="shared" si="3"/>
        <v>0</v>
      </c>
      <c r="J29" s="63">
        <f t="shared" si="2"/>
        <v>0</v>
      </c>
      <c r="K29" s="57">
        <v>15</v>
      </c>
      <c r="L29" s="58">
        <f>(K29*100)/K33</f>
        <v>15</v>
      </c>
      <c r="M29" s="169">
        <f>K29*J29</f>
        <v>0</v>
      </c>
      <c r="N29" s="172"/>
    </row>
    <row r="30" spans="2:14" x14ac:dyDescent="0.75">
      <c r="B30" s="178" t="s">
        <v>70</v>
      </c>
      <c r="C30" s="179"/>
      <c r="D30" s="179"/>
      <c r="E30" s="179"/>
      <c r="F30" s="180"/>
      <c r="G30" s="105">
        <v>21266</v>
      </c>
      <c r="H30" s="99"/>
      <c r="I30" s="63">
        <f t="shared" si="3"/>
        <v>0</v>
      </c>
      <c r="J30" s="63">
        <f t="shared" si="2"/>
        <v>0</v>
      </c>
      <c r="K30" s="57">
        <v>10</v>
      </c>
      <c r="L30" s="58">
        <f>(K30*100)/K33</f>
        <v>10</v>
      </c>
      <c r="M30" s="169">
        <f t="shared" ref="M30:M32" si="4">K30*J30</f>
        <v>0</v>
      </c>
      <c r="N30" s="172"/>
    </row>
    <row r="31" spans="2:14" x14ac:dyDescent="0.75">
      <c r="B31" s="37" t="s">
        <v>71</v>
      </c>
      <c r="C31" s="42"/>
      <c r="D31" s="43"/>
      <c r="E31" s="70"/>
      <c r="F31" s="71"/>
      <c r="G31" s="105">
        <v>27690</v>
      </c>
      <c r="H31" s="99"/>
      <c r="I31" s="63">
        <f t="shared" si="3"/>
        <v>0</v>
      </c>
      <c r="J31" s="63">
        <f t="shared" si="2"/>
        <v>0</v>
      </c>
      <c r="K31" s="57">
        <v>5</v>
      </c>
      <c r="L31" s="58">
        <f>(K31*100)/K33</f>
        <v>5</v>
      </c>
      <c r="M31" s="169">
        <f t="shared" si="4"/>
        <v>0</v>
      </c>
      <c r="N31" s="172"/>
    </row>
    <row r="32" spans="2:14" ht="16.5" customHeight="1" thickBot="1" x14ac:dyDescent="0.9">
      <c r="B32" s="38" t="s">
        <v>40</v>
      </c>
      <c r="C32" s="39"/>
      <c r="D32" s="40"/>
      <c r="E32" s="138"/>
      <c r="F32" s="139"/>
      <c r="G32" s="148">
        <f>D9</f>
        <v>0</v>
      </c>
      <c r="H32" s="90">
        <f>E22*G32</f>
        <v>0</v>
      </c>
      <c r="I32" s="64">
        <f>F22</f>
        <v>0</v>
      </c>
      <c r="J32" s="64">
        <f>I32</f>
        <v>0</v>
      </c>
      <c r="K32" s="85">
        <v>20</v>
      </c>
      <c r="L32" s="86">
        <f>(K32*100)/K33</f>
        <v>20</v>
      </c>
      <c r="M32" s="170">
        <f t="shared" si="4"/>
        <v>0</v>
      </c>
      <c r="N32" s="168"/>
    </row>
    <row r="33" spans="1:14" ht="16.5" customHeight="1" thickBot="1" x14ac:dyDescent="0.9">
      <c r="A33" s="17"/>
      <c r="B33" s="128" t="s">
        <v>60</v>
      </c>
      <c r="C33" s="129"/>
      <c r="D33" s="129"/>
      <c r="E33" s="130"/>
      <c r="F33" s="130"/>
      <c r="G33" s="130"/>
      <c r="H33" s="130"/>
      <c r="I33" s="145">
        <f>SUM(I25:I32)</f>
        <v>0</v>
      </c>
      <c r="J33" s="146">
        <f>SUM(J25:J32)</f>
        <v>0</v>
      </c>
      <c r="K33" s="147">
        <f>SUM(K25:K32)</f>
        <v>100</v>
      </c>
      <c r="L33" s="147">
        <f>SUM(L25:L32)</f>
        <v>100</v>
      </c>
      <c r="M33" s="171">
        <f>SUM(M25:M32)</f>
        <v>0</v>
      </c>
      <c r="N33" s="168"/>
    </row>
    <row r="34" spans="1:14" ht="16.5" customHeight="1" thickBot="1" x14ac:dyDescent="0.9">
      <c r="A34" s="17"/>
      <c r="B34" s="154" t="s">
        <v>79</v>
      </c>
      <c r="C34" s="155"/>
      <c r="D34" s="156"/>
      <c r="E34" s="149"/>
      <c r="F34" s="149"/>
      <c r="G34" s="149"/>
      <c r="H34" s="149"/>
      <c r="I34" s="149"/>
      <c r="J34" s="67"/>
    </row>
    <row r="35" spans="1:14" ht="16.5" customHeight="1" thickBot="1" x14ac:dyDescent="0.9">
      <c r="A35" s="17"/>
      <c r="B35" s="151" t="s">
        <v>80</v>
      </c>
      <c r="C35" s="152"/>
      <c r="D35" s="153"/>
      <c r="E35" s="150"/>
      <c r="F35" s="67"/>
      <c r="G35" s="67"/>
      <c r="H35" s="67"/>
      <c r="I35" s="67"/>
      <c r="J35" s="67"/>
    </row>
    <row r="36" spans="1:14" ht="30" customHeight="1" thickBot="1" x14ac:dyDescent="0.9">
      <c r="B36" s="131" t="s">
        <v>27</v>
      </c>
      <c r="C36" s="132"/>
      <c r="D36" s="133"/>
      <c r="E36" s="60"/>
      <c r="F36" s="60"/>
      <c r="G36" s="60"/>
    </row>
    <row r="37" spans="1:14" ht="28.5" customHeight="1" thickBot="1" x14ac:dyDescent="0.9">
      <c r="B37" s="157" t="s">
        <v>28</v>
      </c>
      <c r="C37" s="158"/>
      <c r="D37" s="159"/>
      <c r="E37" s="60"/>
      <c r="F37" s="60"/>
      <c r="G37" s="60"/>
    </row>
    <row r="38" spans="1:14" ht="15.5" thickBot="1" x14ac:dyDescent="0.9">
      <c r="B38" s="117"/>
      <c r="C38" s="117"/>
      <c r="D38" s="117"/>
    </row>
    <row r="39" spans="1:14" ht="15.5" thickBot="1" x14ac:dyDescent="0.9">
      <c r="B39" s="118" t="s">
        <v>29</v>
      </c>
      <c r="C39" s="119"/>
      <c r="D39" s="120"/>
    </row>
    <row r="40" spans="1:14" ht="21.75" customHeight="1" x14ac:dyDescent="0.75">
      <c r="B40" s="22" t="s">
        <v>30</v>
      </c>
      <c r="C40" s="141"/>
      <c r="D40" s="142"/>
    </row>
    <row r="41" spans="1:14" ht="29.25" customHeight="1" x14ac:dyDescent="0.75">
      <c r="B41" s="20" t="s">
        <v>31</v>
      </c>
      <c r="C41" s="113"/>
      <c r="D41" s="114"/>
      <c r="E41" s="62"/>
      <c r="F41" s="62"/>
      <c r="G41" s="62"/>
    </row>
    <row r="42" spans="1:14" ht="24.75" customHeight="1" x14ac:dyDescent="0.75">
      <c r="B42" s="20" t="s">
        <v>32</v>
      </c>
      <c r="C42" s="113"/>
      <c r="D42" s="114"/>
      <c r="E42" s="62"/>
      <c r="F42" s="62"/>
      <c r="G42" s="62"/>
    </row>
    <row r="43" spans="1:14" ht="27.75" customHeight="1" x14ac:dyDescent="0.75">
      <c r="B43" s="20" t="s">
        <v>33</v>
      </c>
      <c r="C43" s="113"/>
      <c r="D43" s="114"/>
      <c r="E43" s="62"/>
      <c r="F43" s="62"/>
      <c r="G43" s="62"/>
    </row>
    <row r="44" spans="1:14" ht="30" customHeight="1" thickBot="1" x14ac:dyDescent="0.9">
      <c r="B44" s="21" t="s">
        <v>34</v>
      </c>
      <c r="C44" s="115"/>
      <c r="D44" s="116"/>
      <c r="E44" s="61"/>
      <c r="F44" s="61"/>
      <c r="G44" s="61"/>
    </row>
  </sheetData>
  <sheetProtection algorithmName="SHA-512" hashValue="EfXU2kGXNUcMSEee3zaALXnlsefqy5mTQio3ce4swuvypXX/qj+Sia+4hX71GQ9/w2/KzWKksu3kpID2K+yiEQ==" saltValue="/lDyrme9014kxGNhCYNpzA==" spinCount="100000" sheet="1" objects="1" scenarios="1"/>
  <mergeCells count="21">
    <mergeCell ref="B30:F30"/>
    <mergeCell ref="E32:F32"/>
    <mergeCell ref="E28:F28"/>
    <mergeCell ref="C40:D40"/>
    <mergeCell ref="C41:D41"/>
    <mergeCell ref="C42:D42"/>
    <mergeCell ref="B35:D35"/>
    <mergeCell ref="B34:D34"/>
    <mergeCell ref="C43:D43"/>
    <mergeCell ref="C44:D44"/>
    <mergeCell ref="B38:D38"/>
    <mergeCell ref="B39:D39"/>
    <mergeCell ref="B2:D2"/>
    <mergeCell ref="B6:I6"/>
    <mergeCell ref="B22:D22"/>
    <mergeCell ref="B33:H33"/>
    <mergeCell ref="B36:D36"/>
    <mergeCell ref="B37:D37"/>
    <mergeCell ref="E24:F24"/>
    <mergeCell ref="E25:F25"/>
    <mergeCell ref="E27:F27"/>
  </mergeCells>
  <pageMargins left="0.7" right="0.7" top="0.75" bottom="0.75" header="0.3" footer="0.3"/>
  <ignoredErrors>
    <ignoredError sqref="G25 D12:D21" unlockedFormula="1"/>
    <ignoredError sqref="H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F120-DB26-40B8-9308-3B0271628705}">
  <dimension ref="A1:H22"/>
  <sheetViews>
    <sheetView zoomScale="90" zoomScaleNormal="90" workbookViewId="0">
      <selection activeCell="A9" sqref="A9:A11"/>
    </sheetView>
  </sheetViews>
  <sheetFormatPr defaultRowHeight="14.75" x14ac:dyDescent="0.75"/>
  <cols>
    <col min="1" max="1" width="59.86328125" customWidth="1"/>
    <col min="2" max="2" width="10.26953125" customWidth="1"/>
  </cols>
  <sheetData>
    <row r="1" spans="1:8" ht="54" customHeight="1" thickBot="1" x14ac:dyDescent="1.05">
      <c r="A1" s="109" t="s">
        <v>74</v>
      </c>
    </row>
    <row r="2" spans="1:8" ht="30" customHeight="1" thickBot="1" x14ac:dyDescent="0.9">
      <c r="A2" s="91"/>
      <c r="B2" s="182" t="s">
        <v>83</v>
      </c>
      <c r="C2" s="184" t="s">
        <v>90</v>
      </c>
      <c r="D2" s="183" t="s">
        <v>82</v>
      </c>
      <c r="E2" s="183" t="s">
        <v>91</v>
      </c>
      <c r="F2" s="185" t="s">
        <v>92</v>
      </c>
    </row>
    <row r="3" spans="1:8" x14ac:dyDescent="0.75">
      <c r="A3" s="45" t="s">
        <v>86</v>
      </c>
      <c r="B3" s="94">
        <v>400000</v>
      </c>
      <c r="C3" s="95">
        <f>300*310000/400000</f>
        <v>232.5</v>
      </c>
      <c r="D3" s="96">
        <v>4000</v>
      </c>
      <c r="E3" s="95">
        <f>(40%*C3)+(60%*D3)</f>
        <v>2493</v>
      </c>
      <c r="F3" s="97">
        <v>4</v>
      </c>
      <c r="H3" s="88"/>
    </row>
    <row r="4" spans="1:8" x14ac:dyDescent="0.75">
      <c r="A4" s="49" t="s">
        <v>87</v>
      </c>
      <c r="B4" s="92">
        <v>350000</v>
      </c>
      <c r="C4" s="47">
        <f>300*310000/350000</f>
        <v>265.71428571428572</v>
      </c>
      <c r="D4" s="46">
        <v>4500</v>
      </c>
      <c r="E4" s="47">
        <f>(40%*C4)+(60%*D4)</f>
        <v>2806.2857142857142</v>
      </c>
      <c r="F4" s="48">
        <v>2</v>
      </c>
      <c r="H4" s="88"/>
    </row>
    <row r="5" spans="1:8" x14ac:dyDescent="0.75">
      <c r="A5" s="49" t="s">
        <v>88</v>
      </c>
      <c r="B5" s="92">
        <v>325000</v>
      </c>
      <c r="C5" s="47">
        <f>300*310000/325000</f>
        <v>286.15384615384613</v>
      </c>
      <c r="D5" s="46">
        <v>3900</v>
      </c>
      <c r="E5" s="47">
        <f t="shared" ref="E5:E6" si="0">(40%*C5)+(60%*D5)</f>
        <v>2454.4615384615386</v>
      </c>
      <c r="F5" s="48">
        <v>3</v>
      </c>
      <c r="H5" s="88"/>
    </row>
    <row r="6" spans="1:8" ht="15.5" thickBot="1" x14ac:dyDescent="0.9">
      <c r="A6" s="50" t="s">
        <v>89</v>
      </c>
      <c r="B6" s="93">
        <v>310000</v>
      </c>
      <c r="C6" s="52">
        <v>300</v>
      </c>
      <c r="D6" s="51">
        <v>5000</v>
      </c>
      <c r="E6" s="52">
        <f t="shared" si="0"/>
        <v>3120</v>
      </c>
      <c r="F6" s="53">
        <v>1</v>
      </c>
      <c r="H6" s="88"/>
    </row>
    <row r="7" spans="1:8" ht="15.5" thickBot="1" x14ac:dyDescent="0.9">
      <c r="B7" s="186"/>
    </row>
    <row r="8" spans="1:8" ht="15.5" thickBot="1" x14ac:dyDescent="0.9">
      <c r="A8" s="44"/>
      <c r="B8" s="98" t="s">
        <v>85</v>
      </c>
    </row>
    <row r="9" spans="1:8" x14ac:dyDescent="0.75">
      <c r="A9" s="54" t="s">
        <v>82</v>
      </c>
      <c r="B9" s="54">
        <v>5138</v>
      </c>
    </row>
    <row r="10" spans="1:8" ht="15.5" thickBot="1" x14ac:dyDescent="0.9">
      <c r="A10" s="55" t="s">
        <v>83</v>
      </c>
      <c r="B10" s="55">
        <v>300</v>
      </c>
      <c r="C10" s="1"/>
      <c r="D10" s="1"/>
    </row>
    <row r="11" spans="1:8" ht="15.5" thickBot="1" x14ac:dyDescent="0.9">
      <c r="A11" s="181" t="s">
        <v>84</v>
      </c>
      <c r="B11" s="181">
        <f>SUM(B9:B10)</f>
        <v>5438</v>
      </c>
    </row>
    <row r="13" spans="1:8" x14ac:dyDescent="0.75">
      <c r="A13" t="s">
        <v>81</v>
      </c>
    </row>
    <row r="14" spans="1:8" x14ac:dyDescent="0.75">
      <c r="A14" t="s">
        <v>43</v>
      </c>
    </row>
    <row r="16" spans="1:8" x14ac:dyDescent="0.75">
      <c r="A16" s="56" t="s">
        <v>63</v>
      </c>
    </row>
    <row r="17" spans="1:3" x14ac:dyDescent="0.75">
      <c r="A17" s="56" t="s">
        <v>67</v>
      </c>
      <c r="B17" t="s">
        <v>64</v>
      </c>
    </row>
    <row r="18" spans="1:3" x14ac:dyDescent="0.75">
      <c r="A18" s="56" t="s">
        <v>68</v>
      </c>
      <c r="B18" t="s">
        <v>65</v>
      </c>
    </row>
    <row r="19" spans="1:3" x14ac:dyDescent="0.75">
      <c r="A19" s="56" t="s">
        <v>66</v>
      </c>
    </row>
    <row r="21" spans="1:3" x14ac:dyDescent="0.75">
      <c r="A21" s="56" t="s">
        <v>93</v>
      </c>
      <c r="B21" t="s">
        <v>94</v>
      </c>
      <c r="C21" t="s">
        <v>45</v>
      </c>
    </row>
    <row r="22" spans="1:3" x14ac:dyDescent="0.75">
      <c r="A22" s="56"/>
      <c r="B22" t="s">
        <v>82</v>
      </c>
      <c r="C22"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898C5897271C4C92EAC93F4BDACA88" ma:contentTypeVersion="3" ma:contentTypeDescription="Een nieuw document maken." ma:contentTypeScope="" ma:versionID="2b93a72f5af3bf7717ea74810802a286">
  <xsd:schema xmlns:xsd="http://www.w3.org/2001/XMLSchema" xmlns:xs="http://www.w3.org/2001/XMLSchema" xmlns:p="http://schemas.microsoft.com/office/2006/metadata/properties" xmlns:ns2="1d61d65e-a090-4dde-9307-6162606efcb0" targetNamespace="http://schemas.microsoft.com/office/2006/metadata/properties" ma:root="true" ma:fieldsID="70d0dc04a3fd31283800ce329aee7f3d" ns2:_="">
    <xsd:import namespace="1d61d65e-a090-4dde-9307-6162606efc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1d65e-a090-4dde-9307-6162606ef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5C6BE-F7BA-451D-95C8-C4481C7253E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265CA6-5D4C-450A-A91B-FD00B2975A97}">
  <ds:schemaRefs>
    <ds:schemaRef ds:uri="http://schemas.microsoft.com/sharepoint/v3/contenttype/forms"/>
  </ds:schemaRefs>
</ds:datastoreItem>
</file>

<file path=customXml/itemProps3.xml><?xml version="1.0" encoding="utf-8"?>
<ds:datastoreItem xmlns:ds="http://schemas.openxmlformats.org/officeDocument/2006/customXml" ds:itemID="{6561ED64-3EB7-4202-9759-ABF22A8E0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1d65e-a090-4dde-9307-6162606ef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Prijzenblad</vt:lpstr>
      <vt:lpstr>Berekening</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Kwakkel</dc:creator>
  <cp:keywords/>
  <dc:description/>
  <cp:lastModifiedBy>Richardson, S.O. (Shivanand)</cp:lastModifiedBy>
  <cp:revision/>
  <dcterms:created xsi:type="dcterms:W3CDTF">2018-11-13T10:12:02Z</dcterms:created>
  <dcterms:modified xsi:type="dcterms:W3CDTF">2026-02-24T11:37:33Z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0x010100DD898C5897271C4C92EAC93F4BDACA88</vt:lpwstr>
  </property>
</Properties>
</file>