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ucasonderwijs.sharepoint.com/sites/EAMJOP-CH/Gedeelde documenten/General/02 Aanbestedingsdocumenten publicatie/"/>
    </mc:Choice>
  </mc:AlternateContent>
  <xr:revisionPtr revIDLastSave="547" documentId="8_{5090ECE6-0565-49AA-A47C-76438ED6D969}" xr6:coauthVersionLast="47" xr6:coauthVersionMax="47" xr10:uidLastSave="{5333BD2E-B97B-4009-8707-7E3DE464AA4F}"/>
  <bookViews>
    <workbookView xWindow="28680" yWindow="2340" windowWidth="29040" windowHeight="15720" tabRatio="632" xr2:uid="{00000000-000D-0000-FFFF-FFFF00000000}"/>
  </bookViews>
  <sheets>
    <sheet name="G4 Prijs per m2" sheetId="7" r:id="rId1"/>
    <sheet name="Kosten per locatie" sheetId="12" r:id="rId2"/>
  </sheets>
  <definedNames>
    <definedName name="_xlnm.Print_Area" localSheetId="0">'G4 Prijs per m2'!$A$6:$D$16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12" l="1"/>
  <c r="H105" i="12" s="1"/>
  <c r="G104" i="12"/>
  <c r="H104" i="12" s="1"/>
  <c r="G103" i="12"/>
  <c r="H103" i="12" s="1"/>
  <c r="G102" i="12"/>
  <c r="H102" i="12" s="1"/>
  <c r="G101" i="12"/>
  <c r="H101" i="12" s="1"/>
  <c r="G100" i="12"/>
  <c r="H100" i="12" s="1"/>
  <c r="G99" i="12"/>
  <c r="H99" i="12" s="1"/>
  <c r="G98" i="12"/>
  <c r="H98" i="12" s="1"/>
  <c r="G97" i="12"/>
  <c r="H97" i="12" s="1"/>
  <c r="G96" i="12"/>
  <c r="H96" i="12" s="1"/>
  <c r="G95" i="12"/>
  <c r="H95" i="12" s="1"/>
  <c r="G94" i="12"/>
  <c r="H94" i="12" s="1"/>
  <c r="G93" i="12"/>
  <c r="H93" i="12" s="1"/>
  <c r="G92" i="12"/>
  <c r="H92" i="12" s="1"/>
  <c r="G91" i="12"/>
  <c r="H91" i="12" s="1"/>
  <c r="G90" i="12"/>
  <c r="H90" i="12" s="1"/>
  <c r="G89" i="12"/>
  <c r="H89" i="12" s="1"/>
  <c r="G88" i="12"/>
  <c r="H88" i="12" s="1"/>
  <c r="G87" i="12"/>
  <c r="H87" i="12" s="1"/>
  <c r="G86" i="12"/>
  <c r="H86" i="12" s="1"/>
  <c r="G85" i="12"/>
  <c r="H85" i="12" s="1"/>
  <c r="G84" i="12"/>
  <c r="H84" i="12" s="1"/>
  <c r="G83" i="12"/>
  <c r="H83" i="12" s="1"/>
  <c r="G82" i="12"/>
  <c r="H82" i="12" s="1"/>
  <c r="G81" i="12"/>
  <c r="H81" i="12" s="1"/>
  <c r="G80" i="12"/>
  <c r="H80" i="12" s="1"/>
  <c r="G79" i="12"/>
  <c r="H79" i="12" s="1"/>
  <c r="G78" i="12"/>
  <c r="H78" i="12" s="1"/>
  <c r="G77" i="12"/>
  <c r="H77" i="12" s="1"/>
  <c r="G76" i="12"/>
  <c r="H76" i="12" s="1"/>
  <c r="G75" i="12"/>
  <c r="H75" i="12" s="1"/>
  <c r="G74" i="12"/>
  <c r="H74" i="12" s="1"/>
  <c r="G73" i="12"/>
  <c r="H73" i="12" s="1"/>
  <c r="G72" i="12"/>
  <c r="H72" i="12" s="1"/>
  <c r="G71" i="12"/>
  <c r="H71" i="12" s="1"/>
  <c r="G70" i="12"/>
  <c r="H70" i="12" s="1"/>
  <c r="G69" i="12"/>
  <c r="H69" i="12" s="1"/>
  <c r="G68" i="12"/>
  <c r="H68" i="12" s="1"/>
  <c r="G67" i="12"/>
  <c r="H67" i="12" s="1"/>
  <c r="G66" i="12"/>
  <c r="H66" i="12" s="1"/>
  <c r="G65" i="12"/>
  <c r="H65" i="12" s="1"/>
  <c r="G64" i="12"/>
  <c r="H64" i="12" s="1"/>
  <c r="G63" i="12"/>
  <c r="H63" i="12" s="1"/>
  <c r="G62" i="12"/>
  <c r="H62" i="12" s="1"/>
  <c r="G61" i="12"/>
  <c r="H61" i="12" s="1"/>
  <c r="G60" i="12"/>
  <c r="H60" i="12" s="1"/>
  <c r="G59" i="12"/>
  <c r="H59" i="12" s="1"/>
  <c r="G58" i="12"/>
  <c r="H58" i="12" s="1"/>
  <c r="G57" i="12"/>
  <c r="H57" i="12" s="1"/>
  <c r="G56" i="12"/>
  <c r="H56" i="12" s="1"/>
  <c r="G55" i="12"/>
  <c r="H55" i="12" s="1"/>
  <c r="G54" i="12"/>
  <c r="H54" i="12" s="1"/>
  <c r="G53" i="12"/>
  <c r="H53" i="12" s="1"/>
  <c r="G52" i="12"/>
  <c r="H52" i="12" s="1"/>
  <c r="G51" i="12"/>
  <c r="H51" i="12" s="1"/>
  <c r="G50" i="12"/>
  <c r="H50" i="12" s="1"/>
  <c r="G49" i="12"/>
  <c r="H49" i="12" s="1"/>
  <c r="G48" i="12"/>
  <c r="H48" i="12" s="1"/>
  <c r="G47" i="12"/>
  <c r="H47" i="12" s="1"/>
  <c r="G46" i="12"/>
  <c r="H46" i="12" s="1"/>
  <c r="G45" i="12"/>
  <c r="H45" i="12" s="1"/>
  <c r="G44" i="12"/>
  <c r="H44" i="12" s="1"/>
  <c r="G43" i="12"/>
  <c r="H43" i="12" s="1"/>
  <c r="G42" i="12"/>
  <c r="H42" i="12" s="1"/>
  <c r="G41" i="12"/>
  <c r="H41" i="12" s="1"/>
  <c r="G40" i="12"/>
  <c r="H40" i="12" s="1"/>
  <c r="G39" i="12"/>
  <c r="H39" i="12" s="1"/>
  <c r="G38" i="12"/>
  <c r="H38" i="12" s="1"/>
  <c r="G37" i="12"/>
  <c r="H37" i="12" s="1"/>
  <c r="G36" i="12"/>
  <c r="H36" i="12" s="1"/>
  <c r="G35" i="12"/>
  <c r="H35" i="12" s="1"/>
  <c r="G34" i="12"/>
  <c r="H34" i="12" s="1"/>
  <c r="G33" i="12"/>
  <c r="H33" i="12" s="1"/>
  <c r="G32" i="12"/>
  <c r="H32" i="12" s="1"/>
  <c r="G31" i="12"/>
  <c r="H31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" i="12"/>
  <c r="H2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6" i="12"/>
  <c r="H6" i="12" s="1"/>
  <c r="G5" i="12"/>
  <c r="H5" i="12" s="1"/>
  <c r="G4" i="12"/>
  <c r="H4" i="12" s="1"/>
  <c r="G3" i="12"/>
  <c r="H3" i="12" s="1"/>
  <c r="F100" i="12"/>
  <c r="F99" i="12"/>
  <c r="F49" i="12"/>
  <c r="F48" i="12"/>
  <c r="F46" i="12"/>
  <c r="F30" i="12"/>
  <c r="F25" i="12"/>
  <c r="F22" i="12"/>
  <c r="F105" i="12" l="1"/>
  <c r="B8" i="7"/>
  <c r="C8" i="7"/>
  <c r="C14" i="7" l="1"/>
</calcChain>
</file>

<file path=xl/sharedStrings.xml><?xml version="1.0" encoding="utf-8"?>
<sst xmlns="http://schemas.openxmlformats.org/spreadsheetml/2006/main" count="428" uniqueCount="224">
  <si>
    <t>Bijlage G - Prijsopgaveformulier v1.0</t>
  </si>
  <si>
    <t>Inschrijver</t>
  </si>
  <si>
    <t>Tarief (ex btw)</t>
  </si>
  <si>
    <t>Punten</t>
  </si>
  <si>
    <t>Uw tarief per m2 BVO (ex btw)</t>
  </si>
  <si>
    <r>
      <t xml:space="preserve">Uw behaalde </t>
    </r>
    <r>
      <rPr>
        <i/>
        <sz val="11"/>
        <color rgb="FF263366"/>
        <rFont val="Calibri"/>
        <family val="2"/>
        <scheme val="minor"/>
      </rPr>
      <t>ongewogen</t>
    </r>
    <r>
      <rPr>
        <sz val="11"/>
        <color rgb="FF263366"/>
        <rFont val="Calibri"/>
        <family val="2"/>
        <scheme val="minor"/>
      </rPr>
      <t xml:space="preserve"> score</t>
    </r>
  </si>
  <si>
    <t>Optioneel</t>
  </si>
  <si>
    <t>Uw uurtarief vastgoedadviseur (ex btw)</t>
  </si>
  <si>
    <t xml:space="preserve">Nr. </t>
  </si>
  <si>
    <t>Naam school</t>
  </si>
  <si>
    <t>Type locatie</t>
  </si>
  <si>
    <t>Straat + nr</t>
  </si>
  <si>
    <t>Plaats</t>
  </si>
  <si>
    <t>BVO (m2)</t>
  </si>
  <si>
    <t>Kosten per locatie</t>
  </si>
  <si>
    <t>Balans</t>
  </si>
  <si>
    <t>Hoofd</t>
  </si>
  <si>
    <t xml:space="preserve">Klaverveld 5-15 </t>
  </si>
  <si>
    <t>Den Haag</t>
  </si>
  <si>
    <t>Balans Villa</t>
  </si>
  <si>
    <t>Disloc</t>
  </si>
  <si>
    <t xml:space="preserve">Bamboe KC </t>
  </si>
  <si>
    <t>Bentelostraat 53</t>
  </si>
  <si>
    <t>Tinaarlostraat 78</t>
  </si>
  <si>
    <t>Bernardusschool SO</t>
  </si>
  <si>
    <t>Ruychrocklaan 340</t>
  </si>
  <si>
    <t>Bernardusschool VSO</t>
  </si>
  <si>
    <t>Theo Mann Bouwmeesterlaan 63</t>
  </si>
  <si>
    <t>Binck, KC de</t>
  </si>
  <si>
    <t>Sint Barbaraweg 4</t>
  </si>
  <si>
    <t>Boldingh</t>
  </si>
  <si>
    <t xml:space="preserve">Verhulstplein 21 </t>
  </si>
  <si>
    <t>Bras</t>
  </si>
  <si>
    <t xml:space="preserve">Oeverwallaan 104 - 106 </t>
  </si>
  <si>
    <t>BuitenRijck KC</t>
  </si>
  <si>
    <t>Van Rijnweg 7</t>
  </si>
  <si>
    <t>Rijswijk</t>
  </si>
  <si>
    <t>Metelerkampstraat 105</t>
  </si>
  <si>
    <t>Carolus</t>
  </si>
  <si>
    <t>Westeinde 103</t>
  </si>
  <si>
    <t xml:space="preserve">Westeinde 107 </t>
  </si>
  <si>
    <t>Cascade KC</t>
  </si>
  <si>
    <t>Delflandlaan 6 - 4</t>
  </si>
  <si>
    <t>Voorburg</t>
  </si>
  <si>
    <t>Chr. College De Populier</t>
  </si>
  <si>
    <t>Populierstraat 109</t>
  </si>
  <si>
    <t>Chr. College De Populier/Boldingh</t>
  </si>
  <si>
    <t>Dunklerstraat 7</t>
  </si>
  <si>
    <t>College St. Paul</t>
  </si>
  <si>
    <t>Isabellaland 259</t>
  </si>
  <si>
    <t>Corbulo College</t>
  </si>
  <si>
    <t>Van Tuyll van Serooskerkenstraat 2</t>
  </si>
  <si>
    <t>De School</t>
  </si>
  <si>
    <t>J.P. Thijsseweg 24</t>
  </si>
  <si>
    <t>Zandvoort</t>
  </si>
  <si>
    <t>Diamant College</t>
  </si>
  <si>
    <t>Diamanthorst 183</t>
  </si>
  <si>
    <t>Diamant KC</t>
  </si>
  <si>
    <t>Diamanthorst 181a</t>
  </si>
  <si>
    <t>Drie Linden</t>
  </si>
  <si>
    <t xml:space="preserve">2e Braamstraat 4 - 5 </t>
  </si>
  <si>
    <t>Driemaster</t>
  </si>
  <si>
    <t>Spinozalaan 175</t>
  </si>
  <si>
    <t>Edith Stein College</t>
  </si>
  <si>
    <t>hoofd</t>
  </si>
  <si>
    <t>Louis Couperusplein 33</t>
  </si>
  <si>
    <t>Emmaüs</t>
  </si>
  <si>
    <t>Leenkamp 15</t>
  </si>
  <si>
    <t>Leidschendam</t>
  </si>
  <si>
    <t>Esloo College</t>
  </si>
  <si>
    <t xml:space="preserve">Noordpolderkade 167 </t>
  </si>
  <si>
    <t>Fontein</t>
  </si>
  <si>
    <t xml:space="preserve">Laan van Wateringse veld 462 </t>
  </si>
  <si>
    <t xml:space="preserve">Groen Van Prinstererschool </t>
  </si>
  <si>
    <t>Paradijsstraat 51</t>
  </si>
  <si>
    <t>Grote Beer</t>
  </si>
  <si>
    <t>Guntersteinweg 60 - 62</t>
  </si>
  <si>
    <t>Heldring Business School</t>
  </si>
  <si>
    <t>Morsestraat 1</t>
  </si>
  <si>
    <t xml:space="preserve">Hofstad Lyceum </t>
  </si>
  <si>
    <t xml:space="preserve">Colijnplein 9 </t>
  </si>
  <si>
    <t>Hofstede College</t>
  </si>
  <si>
    <t>Droogscheerdersgaarde 70</t>
  </si>
  <si>
    <t>International School Delft</t>
  </si>
  <si>
    <t>Colijnlaan 2</t>
  </si>
  <si>
    <t>Delft</t>
  </si>
  <si>
    <t>ISW Gasthuislaan</t>
  </si>
  <si>
    <t>Gasthuislaan 145</t>
  </si>
  <si>
    <t>s-Gravenzande</t>
  </si>
  <si>
    <t>ISW Hoogeland</t>
  </si>
  <si>
    <t>Professor Holwerdalaan 54- 56</t>
  </si>
  <si>
    <t>Naaldwijk</t>
  </si>
  <si>
    <t>ISW Irenestraat</t>
  </si>
  <si>
    <t>Irenestraat 35</t>
  </si>
  <si>
    <t>Poeldijk</t>
  </si>
  <si>
    <t>ISW Sweelincklaan</t>
  </si>
  <si>
    <t>Sweelincklaan 1</t>
  </si>
  <si>
    <t>ISW Westland Praktijkcollege</t>
  </si>
  <si>
    <t>Lage Woerd 2</t>
  </si>
  <si>
    <t>ISW Westland Vakcollege</t>
  </si>
  <si>
    <t>Hoge Woerd 2</t>
  </si>
  <si>
    <t>J.F. Kennedy</t>
  </si>
  <si>
    <t>Gradaland 3 - 5</t>
  </si>
  <si>
    <t>Jeroen</t>
  </si>
  <si>
    <t>Guido Gezellestraat 51</t>
  </si>
  <si>
    <t>van Meursstraat 1A</t>
  </si>
  <si>
    <t>John Dewey College</t>
  </si>
  <si>
    <t>tijdelijk</t>
  </si>
  <si>
    <t>Jonge Wereld</t>
  </si>
  <si>
    <t>Den Helderstraat 250 (248)</t>
  </si>
  <si>
    <t>KC Aquamarijn</t>
  </si>
  <si>
    <t>Donker Curtiusstraat 4</t>
  </si>
  <si>
    <t>KC Speleon</t>
  </si>
  <si>
    <t xml:space="preserve">s Gravenzandelaan 262 </t>
  </si>
  <si>
    <t xml:space="preserve">Koos Meindertschool </t>
  </si>
  <si>
    <t>Kraaiennest ZMLK</t>
  </si>
  <si>
    <t>Brasserskade 4 - Voorstraat</t>
  </si>
  <si>
    <t>Nootdorp</t>
  </si>
  <si>
    <t>Kristal</t>
  </si>
  <si>
    <t>Henri Dunantlaan 90</t>
  </si>
  <si>
    <t>Lichtbaken</t>
  </si>
  <si>
    <t xml:space="preserve">Georges Bizetstraat 21 </t>
  </si>
  <si>
    <t>Liduina</t>
  </si>
  <si>
    <t>Amalia van Solmstraat 157</t>
  </si>
  <si>
    <t xml:space="preserve">Melodie </t>
  </si>
  <si>
    <t>Admiraal Helfrichsingel 20</t>
  </si>
  <si>
    <t>Montaigne Lyceum</t>
  </si>
  <si>
    <t>Kiekendiefstraat 25</t>
  </si>
  <si>
    <t>MOTION Beweeg college</t>
  </si>
  <si>
    <t>Van Doorneplantsoen 1</t>
  </si>
  <si>
    <t>Zoetermeer</t>
  </si>
  <si>
    <t>Nutsschool Bezuidenhout</t>
  </si>
  <si>
    <t xml:space="preserve">Merkusstraat 19 </t>
  </si>
  <si>
    <t>Nutsschool Laan van Poot</t>
  </si>
  <si>
    <t xml:space="preserve">Laan van Poot 355 - 357 </t>
  </si>
  <si>
    <t>Nutsschool Morgenstond</t>
  </si>
  <si>
    <t>Zweeloostraat 61</t>
  </si>
  <si>
    <t>Nutsschool Woonstede</t>
  </si>
  <si>
    <t>Woonstede 98</t>
  </si>
  <si>
    <t>Nutsschool Zorgvliet</t>
  </si>
  <si>
    <t>Adriaan Goekooplaan 13</t>
  </si>
  <si>
    <t>Onze Wereld</t>
  </si>
  <si>
    <t xml:space="preserve">Brandtstraat 80 </t>
  </si>
  <si>
    <t xml:space="preserve">Brandtstraat 87 </t>
  </si>
  <si>
    <t>Brandtstraat 89</t>
  </si>
  <si>
    <t>Opperd</t>
  </si>
  <si>
    <t xml:space="preserve">Hengelolaan  602 </t>
  </si>
  <si>
    <t>Palet</t>
  </si>
  <si>
    <t>disloc</t>
  </si>
  <si>
    <t>Doedijnstraat 4</t>
  </si>
  <si>
    <t>Gerard Doustraat 192</t>
  </si>
  <si>
    <t xml:space="preserve">Vaillantlaan 230 </t>
  </si>
  <si>
    <t xml:space="preserve">Paradijsvogel </t>
  </si>
  <si>
    <t>Weidevogellaan 201</t>
  </si>
  <si>
    <t>Weidevogellaan 203</t>
  </si>
  <si>
    <t>Parkiet</t>
  </si>
  <si>
    <t xml:space="preserve">Parkietlaan 1 </t>
  </si>
  <si>
    <t>Paschalis</t>
  </si>
  <si>
    <t xml:space="preserve">Bisschopstraat 3 </t>
  </si>
  <si>
    <t>Picasso Lyceum</t>
  </si>
  <si>
    <t>Paletsingel 38c</t>
  </si>
  <si>
    <t>Praktijkcollege Zoetermeer</t>
  </si>
  <si>
    <t>Paltelaan 1</t>
  </si>
  <si>
    <t xml:space="preserve">Prins Mauritsschool </t>
  </si>
  <si>
    <t>Kerklaan 144</t>
  </si>
  <si>
    <t>Regenboog</t>
  </si>
  <si>
    <t xml:space="preserve">Linnaeusstraat 12 </t>
  </si>
  <si>
    <t xml:space="preserve">Linnaeusstraat 4-6 </t>
  </si>
  <si>
    <t>Roemer Visscher College</t>
  </si>
  <si>
    <t>Roemer Visscherstraat 106</t>
  </si>
  <si>
    <t>SBO Aquamarijn</t>
  </si>
  <si>
    <t>SBO Avontuur</t>
  </si>
  <si>
    <t>Bottgerwater 21</t>
  </si>
  <si>
    <t>SBO Merlijn</t>
  </si>
  <si>
    <t>Paets van Troostwijkstraat 87</t>
  </si>
  <si>
    <t>SBO Vliethorst</t>
  </si>
  <si>
    <t>Prinses Carolinalaan 1</t>
  </si>
  <si>
    <t>Snijdersschool KC</t>
  </si>
  <si>
    <t>Willem van Rijswijckstraat 13</t>
  </si>
  <si>
    <t>Stanislas Beweeg vmbo/mavo</t>
  </si>
  <si>
    <t>P.C. Boutenslaan 203</t>
  </si>
  <si>
    <t>Stanislas Dalton Delft</t>
  </si>
  <si>
    <t>Reinier de Graafpad 1</t>
  </si>
  <si>
    <t>Stanislas Pijnacker</t>
  </si>
  <si>
    <t>Sportlaan 3a</t>
  </si>
  <si>
    <t>Pijnacker</t>
  </si>
  <si>
    <t>Stanislas PRO</t>
  </si>
  <si>
    <t>Papyruspad 13</t>
  </si>
  <si>
    <t>Stanislas VMBO/MAVO Delft</t>
  </si>
  <si>
    <t>Krakeelpolderweg 1</t>
  </si>
  <si>
    <t>Stanislascollege Praktijkonderwijs</t>
  </si>
  <si>
    <t>P.C. Boutenslaan 201</t>
  </si>
  <si>
    <t>Stanislascollege Westplantsoen</t>
  </si>
  <si>
    <t>Westplantsoen 71</t>
  </si>
  <si>
    <t>Statenkwartier</t>
  </si>
  <si>
    <t>Van Beverningkstraat 29 - 31</t>
  </si>
  <si>
    <t>Stichting Lucas Onderwijs (Bureau)</t>
  </si>
  <si>
    <t>Saffierhorst 105</t>
  </si>
  <si>
    <t>Toermalijn</t>
  </si>
  <si>
    <t>Beeklaan 184</t>
  </si>
  <si>
    <t>Trampoline</t>
  </si>
  <si>
    <t>De haar 200a</t>
  </si>
  <si>
    <t>Triangel</t>
  </si>
  <si>
    <t>Meester de Bruinplein 3</t>
  </si>
  <si>
    <t>Vijverhof</t>
  </si>
  <si>
    <t>Vijverhof 7</t>
  </si>
  <si>
    <t>Vlieger</t>
  </si>
  <si>
    <t>Frits Diepenlaan 39</t>
  </si>
  <si>
    <t xml:space="preserve">Frits Diepenlaan 43 </t>
  </si>
  <si>
    <t>Wateringse Veld College</t>
  </si>
  <si>
    <t>Missouri 1</t>
  </si>
  <si>
    <t>Waterwilg Disloc (De Buis)</t>
  </si>
  <si>
    <t>s Gravenweg 5</t>
  </si>
  <si>
    <t>Waterwilg Hoofd</t>
  </si>
  <si>
    <t>De Poort 4 - 4a</t>
  </si>
  <si>
    <t>YES College</t>
  </si>
  <si>
    <t>Zandvliet Christelijk Lyceum</t>
  </si>
  <si>
    <t>Bezuidenhoutseweg 40</t>
  </si>
  <si>
    <t>Zonnewijzer</t>
  </si>
  <si>
    <t>Rijnlandstraat 159</t>
  </si>
  <si>
    <t>Zuid-West College</t>
  </si>
  <si>
    <t>Beresteinlaan 627</t>
  </si>
  <si>
    <t>C.A. van Beverenstraat 48</t>
  </si>
  <si>
    <t>Tarief  per m2 BVO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</si>
</sst>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0.0%"/>
    <numFmt numFmtId="166" formatCode="_-* #,##0.00_-;_-* #,##0.00\-;_-* &quot;-&quot;??_-;_-@_-"/>
    <numFmt numFmtId="167" formatCode="_-&quot;€&quot;\ * #,##0.00_-;_-&quot;€&quot;\ * #,##0.00\-;_-&quot;€&quot;\ * &quot;-&quot;??_-;_-@_-"/>
    <numFmt numFmtId="168" formatCode="_-* #,##0_-;_-* #,##0\-;_-* &quot;-&quot;??_-;_-@_-"/>
    <numFmt numFmtId="169" formatCode="0.0"/>
    <numFmt numFmtId="170" formatCode="&quot;€&quot;\ #,##0.00"/>
    <numFmt numFmtId="171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5"/>
      <color theme="3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63366"/>
      <name val="Calibri"/>
      <family val="2"/>
      <scheme val="minor"/>
    </font>
    <font>
      <sz val="11"/>
      <color rgb="FF263366"/>
      <name val="Calibri"/>
      <family val="2"/>
      <scheme val="minor"/>
    </font>
    <font>
      <i/>
      <sz val="11"/>
      <color rgb="FF263366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7"/>
      <name val="Arial"/>
      <family val="2"/>
    </font>
    <font>
      <b/>
      <i/>
      <sz val="10"/>
      <color theme="0"/>
      <name val="Arial"/>
      <family val="2"/>
    </font>
    <font>
      <sz val="10"/>
      <name val="Arial"/>
    </font>
    <font>
      <b/>
      <i/>
      <sz val="10"/>
      <color theme="7"/>
      <name val="Arial"/>
    </font>
    <font>
      <sz val="10"/>
      <color theme="1"/>
      <name val="Arial"/>
    </font>
    <font>
      <b/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79E1F"/>
        <bgColor indexed="64"/>
      </patternFill>
    </fill>
    <fill>
      <patternFill patternType="solid">
        <fgColor rgb="FF263366"/>
        <bgColor indexed="64"/>
      </patternFill>
    </fill>
    <fill>
      <patternFill patternType="solid">
        <fgColor rgb="FF63CDC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5EA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3" tint="0.39997558519241921"/>
      </right>
      <top style="medium">
        <color theme="3" tint="0.39997558519241921"/>
      </top>
      <bottom style="medium">
        <color theme="4"/>
      </bottom>
      <diagonal/>
    </border>
    <border>
      <left style="thin">
        <color rgb="FF7F7F7F"/>
      </left>
      <right style="medium">
        <color theme="3" tint="0.39997558519241921"/>
      </right>
      <top/>
      <bottom/>
      <diagonal/>
    </border>
    <border>
      <left style="medium">
        <color theme="4"/>
      </left>
      <right style="medium">
        <color theme="3" tint="0.39997558519241921"/>
      </right>
      <top style="medium">
        <color theme="3" tint="0.39997558519241921"/>
      </top>
      <bottom style="thin">
        <color rgb="FF0070C0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thin">
        <color rgb="FF0070C0"/>
      </bottom>
      <diagonal/>
    </border>
    <border>
      <left style="medium">
        <color theme="4"/>
      </left>
      <right style="medium">
        <color theme="3" tint="0.39997558519241921"/>
      </right>
      <top style="medium">
        <color theme="4"/>
      </top>
      <bottom style="medium">
        <color theme="3" tint="0.39997558519241921"/>
      </bottom>
      <diagonal/>
    </border>
    <border>
      <left style="medium">
        <color theme="4"/>
      </left>
      <right/>
      <top style="thick">
        <color theme="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4"/>
      </right>
      <top style="medium">
        <color theme="4"/>
      </top>
      <bottom style="medium">
        <color theme="3" tint="0.39997558519241921"/>
      </bottom>
      <diagonal/>
    </border>
    <border>
      <left style="medium">
        <color theme="3" tint="0.39997558519241921"/>
      </left>
      <right style="thin">
        <color rgb="FF7F7F7F"/>
      </right>
      <top/>
      <bottom/>
      <diagonal/>
    </border>
    <border>
      <left style="medium">
        <color theme="4"/>
      </left>
      <right style="thin">
        <color theme="4"/>
      </right>
      <top style="thick">
        <color theme="4"/>
      </top>
      <bottom style="medium">
        <color theme="3" tint="0.39997558519241921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4" borderId="1" applyNumberFormat="0" applyAlignment="0" applyProtection="0"/>
    <xf numFmtId="0" fontId="4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5" borderId="2" applyNumberFormat="0" applyFont="0" applyAlignment="0" applyProtection="0"/>
    <xf numFmtId="0" fontId="2" fillId="0" borderId="0"/>
    <xf numFmtId="44" fontId="1" fillId="0" borderId="0" applyFont="0" applyFill="0" applyBorder="0" applyAlignment="0" applyProtection="0"/>
    <xf numFmtId="0" fontId="9" fillId="0" borderId="4" applyNumberFormat="0" applyFill="0" applyAlignment="0" applyProtection="0"/>
  </cellStyleXfs>
  <cellXfs count="71">
    <xf numFmtId="0" fontId="0" fillId="0" borderId="0" xfId="0"/>
    <xf numFmtId="168" fontId="0" fillId="2" borderId="0" xfId="1" applyNumberFormat="1" applyFont="1" applyFill="1" applyBorder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8" fontId="0" fillId="2" borderId="0" xfId="0" applyNumberFormat="1" applyFill="1"/>
    <xf numFmtId="0" fontId="8" fillId="2" borderId="0" xfId="0" applyFont="1" applyFill="1"/>
    <xf numFmtId="165" fontId="8" fillId="2" borderId="0" xfId="0" applyNumberFormat="1" applyFont="1" applyFill="1"/>
    <xf numFmtId="1" fontId="5" fillId="2" borderId="0" xfId="0" applyNumberFormat="1" applyFont="1" applyFill="1"/>
    <xf numFmtId="166" fontId="8" fillId="2" borderId="0" xfId="0" applyNumberFormat="1" applyFont="1" applyFill="1"/>
    <xf numFmtId="1" fontId="6" fillId="2" borderId="0" xfId="0" applyNumberFormat="1" applyFont="1" applyFill="1"/>
    <xf numFmtId="168" fontId="6" fillId="2" borderId="0" xfId="1" applyNumberFormat="1" applyFont="1" applyFill="1"/>
    <xf numFmtId="169" fontId="5" fillId="2" borderId="0" xfId="0" applyNumberFormat="1" applyFont="1" applyFill="1"/>
    <xf numFmtId="165" fontId="8" fillId="3" borderId="0" xfId="0" applyNumberFormat="1" applyFont="1" applyFill="1"/>
    <xf numFmtId="0" fontId="6" fillId="3" borderId="0" xfId="0" applyFont="1" applyFill="1"/>
    <xf numFmtId="166" fontId="8" fillId="3" borderId="0" xfId="0" applyNumberFormat="1" applyFont="1" applyFill="1"/>
    <xf numFmtId="0" fontId="5" fillId="2" borderId="0" xfId="0" applyFont="1" applyFill="1" applyAlignment="1">
      <alignment horizontal="left"/>
    </xf>
    <xf numFmtId="0" fontId="4" fillId="3" borderId="0" xfId="4" applyNumberFormat="1" applyFill="1" applyBorder="1" applyAlignment="1">
      <alignment vertical="center" textRotation="90"/>
    </xf>
    <xf numFmtId="0" fontId="7" fillId="2" borderId="0" xfId="0" applyFont="1" applyFill="1" applyAlignment="1">
      <alignment horizontal="center"/>
    </xf>
    <xf numFmtId="1" fontId="6" fillId="3" borderId="0" xfId="0" applyNumberFormat="1" applyFont="1" applyFill="1"/>
    <xf numFmtId="0" fontId="4" fillId="3" borderId="3" xfId="4" applyNumberFormat="1" applyFill="1" applyBorder="1" applyAlignment="1">
      <alignment vertical="center" textRotation="90"/>
    </xf>
    <xf numFmtId="0" fontId="9" fillId="2" borderId="0" xfId="12" applyFill="1" applyBorder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/>
    <xf numFmtId="44" fontId="12" fillId="0" borderId="0" xfId="11" applyFont="1" applyFill="1" applyBorder="1" applyAlignment="1"/>
    <xf numFmtId="169" fontId="12" fillId="0" borderId="0" xfId="3" applyNumberFormat="1" applyFont="1" applyFill="1" applyBorder="1"/>
    <xf numFmtId="169" fontId="12" fillId="0" borderId="9" xfId="3" applyNumberFormat="1" applyFont="1" applyFill="1" applyBorder="1"/>
    <xf numFmtId="170" fontId="12" fillId="0" borderId="11" xfId="11" applyNumberFormat="1" applyFont="1" applyFill="1" applyBorder="1" applyAlignment="1"/>
    <xf numFmtId="169" fontId="12" fillId="0" borderId="10" xfId="3" applyNumberFormat="1" applyFont="1" applyFill="1" applyBorder="1"/>
    <xf numFmtId="169" fontId="12" fillId="0" borderId="12" xfId="3" applyNumberFormat="1" applyFont="1" applyFill="1" applyBorder="1"/>
    <xf numFmtId="0" fontId="10" fillId="10" borderId="13" xfId="4" applyNumberFormat="1" applyFont="1" applyFill="1" applyBorder="1" applyAlignment="1">
      <alignment horizontal="center"/>
    </xf>
    <xf numFmtId="170" fontId="12" fillId="0" borderId="15" xfId="11" applyNumberFormat="1" applyFont="1" applyFill="1" applyBorder="1" applyAlignment="1"/>
    <xf numFmtId="170" fontId="12" fillId="0" borderId="14" xfId="11" applyNumberFormat="1" applyFont="1" applyFill="1" applyBorder="1" applyAlignment="1"/>
    <xf numFmtId="0" fontId="13" fillId="2" borderId="7" xfId="0" applyFont="1" applyFill="1" applyBorder="1" applyAlignment="1">
      <alignment horizontal="left"/>
    </xf>
    <xf numFmtId="0" fontId="10" fillId="10" borderId="16" xfId="4" applyNumberFormat="1" applyFont="1" applyFill="1" applyBorder="1" applyAlignment="1">
      <alignment horizontal="center"/>
    </xf>
    <xf numFmtId="169" fontId="13" fillId="0" borderId="7" xfId="5" applyNumberFormat="1" applyFont="1" applyFill="1" applyBorder="1"/>
    <xf numFmtId="0" fontId="5" fillId="2" borderId="0" xfId="0" applyFont="1" applyFill="1" applyAlignment="1">
      <alignment wrapText="1"/>
    </xf>
    <xf numFmtId="169" fontId="13" fillId="3" borderId="6" xfId="5" applyNumberFormat="1" applyFont="1" applyFill="1" applyBorder="1"/>
    <xf numFmtId="2" fontId="12" fillId="8" borderId="7" xfId="5" applyNumberFormat="1" applyFont="1" applyFill="1" applyBorder="1" applyAlignment="1">
      <alignment horizontal="right"/>
    </xf>
    <xf numFmtId="0" fontId="13" fillId="9" borderId="7" xfId="0" applyFont="1" applyFill="1" applyBorder="1" applyProtection="1">
      <protection locked="0"/>
    </xf>
    <xf numFmtId="44" fontId="12" fillId="9" borderId="8" xfId="11" applyFont="1" applyFill="1" applyBorder="1" applyAlignment="1" applyProtection="1">
      <protection locked="0"/>
    </xf>
    <xf numFmtId="44" fontId="11" fillId="9" borderId="7" xfId="0" applyNumberFormat="1" applyFont="1" applyFill="1" applyBorder="1" applyProtection="1">
      <protection locked="0"/>
    </xf>
    <xf numFmtId="0" fontId="15" fillId="0" borderId="0" xfId="0" applyFont="1"/>
    <xf numFmtId="0" fontId="16" fillId="0" borderId="5" xfId="0" applyFont="1" applyBorder="1" applyAlignment="1">
      <alignment horizontal="center"/>
    </xf>
    <xf numFmtId="0" fontId="17" fillId="12" borderId="5" xfId="0" applyFont="1" applyFill="1" applyBorder="1"/>
    <xf numFmtId="0" fontId="2" fillId="0" borderId="5" xfId="0" applyFont="1" applyBorder="1" applyAlignment="1">
      <alignment horizontal="left"/>
    </xf>
    <xf numFmtId="171" fontId="2" fillId="0" borderId="5" xfId="1" applyNumberFormat="1" applyFont="1" applyFill="1" applyBorder="1" applyAlignment="1">
      <alignment horizontal="left"/>
    </xf>
    <xf numFmtId="171" fontId="2" fillId="0" borderId="5" xfId="1" applyNumberFormat="1" applyFont="1" applyFill="1" applyBorder="1" applyAlignment="1">
      <alignment horizontal="right"/>
    </xf>
    <xf numFmtId="0" fontId="2" fillId="0" borderId="5" xfId="0" quotePrefix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171" fontId="2" fillId="0" borderId="5" xfId="1" applyNumberFormat="1" applyFont="1" applyFill="1" applyBorder="1" applyAlignment="1">
      <alignment horizontal="left" wrapText="1"/>
    </xf>
    <xf numFmtId="0" fontId="2" fillId="0" borderId="5" xfId="0" applyFont="1" applyBorder="1" applyAlignment="1">
      <alignment horizontal="left" vertical="top"/>
    </xf>
    <xf numFmtId="0" fontId="2" fillId="0" borderId="5" xfId="0" quotePrefix="1" applyFont="1" applyBorder="1" applyAlignment="1">
      <alignment horizontal="left" vertical="top"/>
    </xf>
    <xf numFmtId="171" fontId="2" fillId="0" borderId="5" xfId="1" applyNumberFormat="1" applyFont="1" applyFill="1" applyBorder="1" applyAlignment="1">
      <alignment horizontal="left" vertical="top"/>
    </xf>
    <xf numFmtId="0" fontId="2" fillId="0" borderId="5" xfId="0" applyFont="1" applyBorder="1" applyAlignment="1">
      <alignment horizontal="right"/>
    </xf>
    <xf numFmtId="171" fontId="18" fillId="0" borderId="5" xfId="1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left" wrapText="1"/>
    </xf>
    <xf numFmtId="0" fontId="19" fillId="0" borderId="5" xfId="0" applyFont="1" applyBorder="1" applyAlignment="1">
      <alignment horizontal="center"/>
    </xf>
    <xf numFmtId="0" fontId="18" fillId="0" borderId="5" xfId="0" applyFont="1" applyBorder="1" applyAlignment="1">
      <alignment horizontal="left"/>
    </xf>
    <xf numFmtId="0" fontId="20" fillId="0" borderId="0" xfId="0" applyFont="1"/>
    <xf numFmtId="0" fontId="15" fillId="13" borderId="5" xfId="0" applyFont="1" applyFill="1" applyBorder="1"/>
    <xf numFmtId="0" fontId="21" fillId="12" borderId="5" xfId="0" applyFont="1" applyFill="1" applyBorder="1"/>
    <xf numFmtId="44" fontId="15" fillId="14" borderId="5" xfId="0" applyNumberFormat="1" applyFont="1" applyFill="1" applyBorder="1"/>
    <xf numFmtId="3" fontId="21" fillId="13" borderId="5" xfId="0" applyNumberFormat="1" applyFont="1" applyFill="1" applyBorder="1" applyAlignment="1">
      <alignment horizontal="center"/>
    </xf>
    <xf numFmtId="44" fontId="21" fillId="13" borderId="5" xfId="0" applyNumberFormat="1" applyFont="1" applyFill="1" applyBorder="1"/>
    <xf numFmtId="0" fontId="12" fillId="11" borderId="6" xfId="0" applyFont="1" applyFill="1" applyBorder="1" applyAlignment="1">
      <alignment horizontal="center" wrapText="1"/>
    </xf>
    <xf numFmtId="0" fontId="12" fillId="11" borderId="17" xfId="0" applyFont="1" applyFill="1" applyBorder="1" applyAlignment="1">
      <alignment horizontal="center" wrapText="1"/>
    </xf>
  </cellXfs>
  <cellStyles count="13">
    <cellStyle name="20% - Accent3" xfId="5" builtinId="38"/>
    <cellStyle name="Accent1" xfId="4" builtinId="29"/>
    <cellStyle name="Euro" xfId="2" xr:uid="{00000000-0005-0000-0000-000002000000}"/>
    <cellStyle name="Invoer" xfId="3" builtinId="20"/>
    <cellStyle name="Komma" xfId="1" builtinId="3"/>
    <cellStyle name="Komma 2" xfId="8" xr:uid="{00000000-0005-0000-0000-000006000000}"/>
    <cellStyle name="Kop 1" xfId="12" builtinId="16"/>
    <cellStyle name="Notitie 2" xfId="9" xr:uid="{00000000-0005-0000-0000-000009000000}"/>
    <cellStyle name="Procent 2" xfId="7" xr:uid="{00000000-0005-0000-0000-00000B000000}"/>
    <cellStyle name="Standaard" xfId="0" builtinId="0"/>
    <cellStyle name="Standaard 2" xfId="6" xr:uid="{00000000-0005-0000-0000-00000D000000}"/>
    <cellStyle name="Standaard 3" xfId="10" xr:uid="{00000000-0005-0000-0000-00000E000000}"/>
    <cellStyle name="Valuta" xfId="11" builtinId="4"/>
  </cellStyles>
  <dxfs count="0"/>
  <tableStyles count="0" defaultTableStyle="TableStyleMedium9" defaultPivotStyle="PivotStyleLight16"/>
  <colors>
    <mruColors>
      <color rgb="FFF2F5EA"/>
      <color rgb="FFF79E1F"/>
      <color rgb="FF263366"/>
      <color rgb="FF63CDC1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'G4 Prijs per m2'!$B$7:$B$9</c:f>
              <c:numCache>
                <c:formatCode>"€"\ #,##0.00</c:formatCode>
                <c:ptCount val="2"/>
                <c:pt idx="0">
                  <c:v>1.75</c:v>
                </c:pt>
                <c:pt idx="1">
                  <c:v>0.75</c:v>
                </c:pt>
              </c:numCache>
            </c:numRef>
          </c:xVal>
          <c:yVal>
            <c:numRef>
              <c:f>'G4 Prijs per m2'!$C$7:$C$9</c:f>
              <c:numCache>
                <c:formatCode>0.0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D9-410E-9327-8328A1400FC3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'G4 Prijs per m2'!$C$13</c:f>
              <c:numCache>
                <c:formatCode>_("€"* #,##0.00_);_("€"* \(#,##0.00\);_("€"* "-"??_);_(@_)</c:formatCode>
                <c:ptCount val="1"/>
                <c:pt idx="0">
                  <c:v>0</c:v>
                </c:pt>
              </c:numCache>
            </c:numRef>
          </c:xVal>
          <c:yVal>
            <c:numRef>
              <c:f>'G4 Prijs per m2'!$C$14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D9-410E-9327-8328A1400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91328"/>
        <c:axId val="120293248"/>
      </c:scatterChart>
      <c:valAx>
        <c:axId val="120291328"/>
        <c:scaling>
          <c:orientation val="minMax"/>
          <c:max val="1.7500000000000002"/>
          <c:min val="0.7500000000000001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20293248"/>
        <c:crossesAt val="0"/>
        <c:crossBetween val="midCat"/>
        <c:majorUnit val="0.25"/>
      </c:valAx>
      <c:valAx>
        <c:axId val="12029324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2029132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668655</xdr:colOff>
      <xdr:row>4</xdr:row>
      <xdr:rowOff>104775</xdr:rowOff>
    </xdr:from>
    <xdr:to>
      <xdr:col>8</xdr:col>
      <xdr:colOff>152400</xdr:colOff>
      <xdr:row>63</xdr:row>
      <xdr:rowOff>15241</xdr:rowOff>
    </xdr:to>
    <xdr:graphicFrame macro="">
      <xdr:nvGraphicFramePr>
        <xdr:cNvPr id="3" name="Grafi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1539240</xdr:colOff>
      <xdr:row>0</xdr:row>
      <xdr:rowOff>40005</xdr:rowOff>
    </xdr:from>
    <xdr:to>
      <xdr:col>6</xdr:col>
      <xdr:colOff>266700</xdr:colOff>
      <xdr:row>1</xdr:row>
      <xdr:rowOff>123825</xdr:rowOff>
    </xdr:to>
    <xdr:sp macro="" textlink="">
      <xdr:nvSpPr>
        <xdr:cNvPr id="2" name="Rechthoek: afgeronde hoeken 1">
          <a:extLst>
            <a:ext uri="{FF2B5EF4-FFF2-40B4-BE49-F238E27FC236}">
              <a16:creationId xmlns:a16="http://schemas.microsoft.com/office/drawing/2014/main" id="{F4AF6357-5A19-4984-905F-23D57267CD79}"/>
            </a:ext>
          </a:extLst>
        </xdr:cNvPr>
        <xdr:cNvSpPr/>
      </xdr:nvSpPr>
      <xdr:spPr>
        <a:xfrm>
          <a:off x="5006340" y="40005"/>
          <a:ext cx="4385310" cy="264795"/>
        </a:xfrm>
        <a:prstGeom prst="roundRect">
          <a:avLst/>
        </a:prstGeom>
        <a:noFill/>
        <a:ln>
          <a:solidFill>
            <a:srgbClr val="F79E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100" b="1">
              <a:solidFill>
                <a:srgbClr val="263366"/>
              </a:solidFill>
            </a:rPr>
            <a:t>Let</a:t>
          </a:r>
          <a:r>
            <a:rPr lang="nl-NL" sz="1100" b="1" baseline="0">
              <a:solidFill>
                <a:srgbClr val="263366"/>
              </a:solidFill>
            </a:rPr>
            <a:t> </a:t>
          </a:r>
          <a:r>
            <a:rPr lang="nl-NL" sz="1100" b="1">
              <a:solidFill>
                <a:srgbClr val="263366"/>
              </a:solidFill>
            </a:rPr>
            <a:t>op</a:t>
          </a:r>
          <a:r>
            <a:rPr lang="nl-NL" sz="1100">
              <a:solidFill>
                <a:srgbClr val="263366"/>
              </a:solidFill>
            </a:rPr>
            <a:t>: Inschrijver</a:t>
          </a:r>
          <a:r>
            <a:rPr lang="nl-NL" sz="1100" baseline="0">
              <a:solidFill>
                <a:srgbClr val="263366"/>
              </a:solidFill>
            </a:rPr>
            <a:t> dient enkel de oranje gemarkeerde velden in te vullen</a:t>
          </a:r>
          <a:r>
            <a:rPr lang="nl-NL" sz="1100">
              <a:solidFill>
                <a:srgbClr val="263366"/>
              </a:solidFill>
            </a:rPr>
            <a:t> </a:t>
          </a:r>
          <a:r>
            <a:rPr lang="nl-NL" sz="1100"/>
            <a:t>enkel de roodgemarkeerde velden in te vullente vullen</a:t>
          </a:r>
        </a:p>
      </xdr:txBody>
    </xdr:sp>
    <xdr:clientData/>
  </xdr:twoCellAnchor>
  <xdr:twoCellAnchor>
    <xdr:from>
      <xdr:col>2</xdr:col>
      <xdr:colOff>1123950</xdr:colOff>
      <xdr:row>0</xdr:row>
      <xdr:rowOff>139065</xdr:rowOff>
    </xdr:from>
    <xdr:to>
      <xdr:col>2</xdr:col>
      <xdr:colOff>1501140</xdr:colOff>
      <xdr:row>1</xdr:row>
      <xdr:rowOff>95250</xdr:rowOff>
    </xdr:to>
    <xdr:sp macro="" textlink="">
      <xdr:nvSpPr>
        <xdr:cNvPr id="4" name="Pijl: gebogen omhoog 3">
          <a:extLst>
            <a:ext uri="{FF2B5EF4-FFF2-40B4-BE49-F238E27FC236}">
              <a16:creationId xmlns:a16="http://schemas.microsoft.com/office/drawing/2014/main" id="{B3B95003-9C8E-4960-97AA-557CB478E993}"/>
            </a:ext>
          </a:extLst>
        </xdr:cNvPr>
        <xdr:cNvSpPr/>
      </xdr:nvSpPr>
      <xdr:spPr>
        <a:xfrm rot="10800000">
          <a:off x="4591050" y="139065"/>
          <a:ext cx="377190" cy="137160"/>
        </a:xfrm>
        <a:prstGeom prst="bentUpArrow">
          <a:avLst/>
        </a:prstGeom>
        <a:solidFill>
          <a:srgbClr val="F79E1F"/>
        </a:solidFill>
        <a:ln>
          <a:solidFill>
            <a:srgbClr val="F79E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showGridLines="0" tabSelected="1" zoomScaleNormal="100" workbookViewId="0">
      <selection activeCell="C16" sqref="C16"/>
    </sheetView>
  </sheetViews>
  <sheetFormatPr defaultColWidth="0" defaultRowHeight="14.4" customHeight="1" zeroHeight="1" x14ac:dyDescent="0.3"/>
  <cols>
    <col min="1" max="1" width="2.88671875" style="4" customWidth="1"/>
    <col min="2" max="2" width="35" style="19" customWidth="1"/>
    <col min="3" max="3" width="32.88671875" style="4" customWidth="1"/>
    <col min="4" max="4" width="14.6640625" style="4" customWidth="1"/>
    <col min="5" max="5" width="24.109375" style="4" customWidth="1"/>
    <col min="6" max="7" width="14.33203125" style="4" customWidth="1"/>
    <col min="8" max="8" width="2.44140625" style="4" customWidth="1"/>
    <col min="9" max="9" width="14.33203125" style="4" customWidth="1"/>
    <col min="10" max="10" width="16.33203125" style="4" customWidth="1"/>
    <col min="11" max="11" width="2.44140625" style="4" customWidth="1"/>
    <col min="12" max="13" width="14.33203125" style="5" hidden="1" customWidth="1"/>
    <col min="14" max="17" width="9.109375" style="5" hidden="1" customWidth="1"/>
    <col min="18" max="16384" width="9.109375" hidden="1"/>
  </cols>
  <sheetData>
    <row r="1" spans="1:17" ht="14.4" customHeight="1" x14ac:dyDescent="0.3">
      <c r="B1" s="25" t="s">
        <v>0</v>
      </c>
      <c r="C1" s="27"/>
    </row>
    <row r="2" spans="1:17" ht="14.4" customHeight="1" thickBot="1" x14ac:dyDescent="0.35">
      <c r="B2" s="26"/>
      <c r="C2" s="27"/>
    </row>
    <row r="3" spans="1:17" ht="15" customHeight="1" thickBot="1" x14ac:dyDescent="0.35">
      <c r="B3" s="37" t="s">
        <v>1</v>
      </c>
      <c r="C3" s="43"/>
    </row>
    <row r="4" spans="1:17" ht="14.4" customHeight="1" x14ac:dyDescent="0.3">
      <c r="B4" s="25"/>
      <c r="C4" s="27"/>
      <c r="E4"/>
    </row>
    <row r="5" spans="1:17" ht="14.4" customHeight="1" thickBot="1" x14ac:dyDescent="0.35">
      <c r="B5" s="25"/>
      <c r="C5" s="27"/>
      <c r="E5"/>
    </row>
    <row r="6" spans="1:17" ht="15" customHeight="1" thickTop="1" thickBot="1" x14ac:dyDescent="0.4">
      <c r="A6" s="21"/>
      <c r="B6" s="34" t="s">
        <v>2</v>
      </c>
      <c r="C6" s="38" t="s">
        <v>3</v>
      </c>
      <c r="D6" s="24"/>
      <c r="E6" s="6"/>
      <c r="I6" s="24"/>
      <c r="J6" s="24"/>
      <c r="K6" s="5"/>
      <c r="Q6"/>
    </row>
    <row r="7" spans="1:17" ht="15" customHeight="1" thickBot="1" x14ac:dyDescent="0.4">
      <c r="A7" s="23"/>
      <c r="B7" s="31">
        <v>1.75</v>
      </c>
      <c r="C7" s="32">
        <v>0</v>
      </c>
      <c r="D7" s="11"/>
      <c r="E7" s="3"/>
      <c r="F7" s="10"/>
      <c r="G7" s="12"/>
      <c r="H7" s="3"/>
      <c r="I7" s="3"/>
      <c r="J7" s="24"/>
      <c r="K7" s="5"/>
      <c r="Q7"/>
    </row>
    <row r="8" spans="1:17" ht="15" hidden="1" customHeight="1" thickBot="1" x14ac:dyDescent="0.35">
      <c r="A8" s="23"/>
      <c r="B8" s="35">
        <f>B7</f>
        <v>1.75</v>
      </c>
      <c r="C8" s="30">
        <f>C7</f>
        <v>0</v>
      </c>
      <c r="D8" s="11"/>
      <c r="E8" s="3"/>
      <c r="F8" s="10"/>
      <c r="G8" s="12"/>
      <c r="H8" s="3"/>
      <c r="I8" s="3"/>
      <c r="J8" s="3"/>
      <c r="K8" s="5"/>
      <c r="Q8"/>
    </row>
    <row r="9" spans="1:17" ht="15" customHeight="1" thickBot="1" x14ac:dyDescent="0.35">
      <c r="A9" s="23"/>
      <c r="B9" s="36">
        <v>0.75</v>
      </c>
      <c r="C9" s="33">
        <v>100</v>
      </c>
      <c r="D9" s="11"/>
      <c r="E9" s="3"/>
      <c r="F9" s="10"/>
      <c r="G9" s="12"/>
      <c r="H9" s="3"/>
      <c r="I9" s="3"/>
      <c r="J9" s="3"/>
      <c r="K9" s="5"/>
      <c r="Q9"/>
    </row>
    <row r="10" spans="1:17" x14ac:dyDescent="0.3">
      <c r="A10" s="20"/>
      <c r="B10" s="28"/>
      <c r="C10" s="29"/>
      <c r="D10" s="11"/>
      <c r="E10" s="3"/>
      <c r="F10" s="10"/>
      <c r="G10" s="12"/>
      <c r="H10" s="3"/>
      <c r="I10" s="3"/>
      <c r="J10" s="3"/>
      <c r="K10" s="5"/>
      <c r="Q10"/>
    </row>
    <row r="11" spans="1:17" x14ac:dyDescent="0.3">
      <c r="A11" s="20"/>
      <c r="B11" s="28"/>
      <c r="C11" s="29"/>
      <c r="D11" s="11"/>
      <c r="E11" s="3"/>
      <c r="F11" s="10"/>
      <c r="G11" s="12"/>
      <c r="H11" s="3"/>
      <c r="I11" s="3"/>
      <c r="J11" s="3"/>
      <c r="K11" s="5"/>
      <c r="Q11"/>
    </row>
    <row r="12" spans="1:17" ht="15" thickBot="1" x14ac:dyDescent="0.35">
      <c r="A12" s="20"/>
      <c r="B12" s="28"/>
      <c r="C12" s="29"/>
      <c r="D12" s="11"/>
      <c r="E12" s="3"/>
      <c r="F12" s="10"/>
      <c r="G12" s="12"/>
      <c r="H12" s="3"/>
      <c r="I12" s="3"/>
      <c r="J12" s="3"/>
      <c r="K12" s="5"/>
      <c r="Q12"/>
    </row>
    <row r="13" spans="1:17" ht="15" customHeight="1" thickBot="1" x14ac:dyDescent="0.35">
      <c r="A13" s="20"/>
      <c r="B13" s="41" t="s">
        <v>4</v>
      </c>
      <c r="C13" s="44">
        <v>0</v>
      </c>
      <c r="E13" s="11"/>
      <c r="F13" s="3"/>
      <c r="G13" s="3"/>
      <c r="H13" s="3"/>
      <c r="I13" s="3"/>
      <c r="J13" s="3"/>
      <c r="K13" s="3"/>
    </row>
    <row r="14" spans="1:17" ht="15" customHeight="1" thickBot="1" x14ac:dyDescent="0.35">
      <c r="B14" s="39" t="s">
        <v>5</v>
      </c>
      <c r="C14" s="42" t="str">
        <f>IF(C13="","",IF(C13&gt;B7,"niet toegestaan",IF(C13&lt;B9,"100",IF(C13&lt;&gt;"",IF(IF(B$9&gt;=B$7,C13&gt;=B$8,C13&lt;=B$8),MIN(C$9,MAX(C$8,C$9-(C13-B$9)/((B$8-B$9)/(C$9-C$8)))),MIN(C$8,MAX(C$7,C$8-(C13-B$8)/((B$7-B$8)/(C$8-C$7))))),""))))</f>
        <v>100</v>
      </c>
      <c r="E14" s="13"/>
      <c r="F14" s="3"/>
      <c r="G14" s="3"/>
      <c r="H14" s="3"/>
      <c r="I14" s="3"/>
      <c r="J14" s="3"/>
      <c r="K14" s="3"/>
    </row>
    <row r="15" spans="1:17" ht="15" customHeight="1" thickBot="1" x14ac:dyDescent="0.35">
      <c r="B15" s="69" t="s">
        <v>6</v>
      </c>
      <c r="C15" s="70"/>
      <c r="D15" s="40"/>
      <c r="E15" s="13"/>
      <c r="F15" s="3"/>
      <c r="G15" s="3"/>
      <c r="H15" s="3"/>
      <c r="I15" s="3"/>
      <c r="J15" s="14"/>
      <c r="K15" s="3"/>
    </row>
    <row r="16" spans="1:17" ht="15" customHeight="1" thickBot="1" x14ac:dyDescent="0.35">
      <c r="B16" s="41" t="s">
        <v>7</v>
      </c>
      <c r="C16" s="45">
        <v>0</v>
      </c>
      <c r="E16" s="13"/>
      <c r="F16" s="3"/>
      <c r="G16" s="3"/>
      <c r="H16" s="3"/>
      <c r="I16" s="3"/>
      <c r="J16"/>
      <c r="K16" s="3"/>
    </row>
    <row r="17" spans="1:11" hidden="1" x14ac:dyDescent="0.3">
      <c r="B17" s="4"/>
      <c r="J17" s="1"/>
    </row>
    <row r="18" spans="1:11" hidden="1" x14ac:dyDescent="0.3">
      <c r="B18" s="4"/>
      <c r="J18" s="1"/>
    </row>
    <row r="19" spans="1:11" hidden="1" x14ac:dyDescent="0.3">
      <c r="B19" s="4"/>
      <c r="J19" s="1"/>
    </row>
    <row r="20" spans="1:11" hidden="1" x14ac:dyDescent="0.3">
      <c r="A20" s="19"/>
      <c r="B20" s="4"/>
      <c r="F20" s="5"/>
      <c r="G20" s="5"/>
      <c r="H20" s="5"/>
      <c r="I20" s="5"/>
      <c r="J20" s="5"/>
      <c r="K20" s="7"/>
    </row>
    <row r="21" spans="1:11" ht="15" hidden="1" customHeight="1" x14ac:dyDescent="0.3">
      <c r="A21" s="19"/>
      <c r="B21" s="4"/>
      <c r="F21" s="17"/>
      <c r="G21" s="16"/>
      <c r="H21" s="18"/>
      <c r="I21" s="17"/>
      <c r="J21" s="22"/>
      <c r="K21" s="22"/>
    </row>
    <row r="22" spans="1:11" hidden="1" x14ac:dyDescent="0.3">
      <c r="B22" s="4"/>
      <c r="F22" s="17"/>
      <c r="G22" s="16"/>
      <c r="H22" s="18"/>
      <c r="I22" s="17"/>
      <c r="J22" s="22"/>
      <c r="K22" s="22"/>
    </row>
    <row r="23" spans="1:11" hidden="1" x14ac:dyDescent="0.3">
      <c r="B23" s="4"/>
      <c r="F23" s="3"/>
      <c r="G23" s="10"/>
      <c r="H23" s="12"/>
      <c r="I23" s="3"/>
      <c r="J23" s="13"/>
      <c r="K23" s="13"/>
    </row>
    <row r="24" spans="1:11" hidden="1" x14ac:dyDescent="0.3">
      <c r="B24" s="4"/>
      <c r="F24" s="2"/>
      <c r="G24" s="2"/>
      <c r="H24" s="2"/>
      <c r="I24" s="2"/>
      <c r="J24" s="11"/>
      <c r="K24" s="2"/>
    </row>
    <row r="25" spans="1:11" hidden="1" x14ac:dyDescent="0.3">
      <c r="B25" s="4"/>
      <c r="F25" s="2"/>
      <c r="G25" s="2"/>
      <c r="H25" s="2"/>
      <c r="I25" s="2"/>
      <c r="J25" s="2"/>
      <c r="K25" s="2"/>
    </row>
    <row r="26" spans="1:11" hidden="1" x14ac:dyDescent="0.3">
      <c r="A26" s="20"/>
      <c r="B26" s="9"/>
      <c r="C26" s="9"/>
      <c r="D26" s="9"/>
      <c r="E26" s="15"/>
      <c r="F26" s="2"/>
      <c r="G26" s="2"/>
      <c r="H26" s="2"/>
      <c r="I26" s="2"/>
      <c r="J26" s="2"/>
      <c r="K26" s="2"/>
    </row>
    <row r="27" spans="1:11" hidden="1" x14ac:dyDescent="0.3">
      <c r="A27" s="2"/>
      <c r="B27" s="9"/>
      <c r="C27" s="9"/>
      <c r="D27" s="9"/>
      <c r="F27" s="8"/>
    </row>
    <row r="28" spans="1:11" hidden="1" x14ac:dyDescent="0.3">
      <c r="B28" s="9"/>
      <c r="C28" s="9"/>
      <c r="D28" s="9"/>
    </row>
    <row r="29" spans="1:11" hidden="1" x14ac:dyDescent="0.3">
      <c r="B29" s="9"/>
      <c r="C29" s="9"/>
      <c r="D29" s="9"/>
    </row>
    <row r="30" spans="1:11" hidden="1" x14ac:dyDescent="0.3"/>
    <row r="31" spans="1:11" hidden="1" x14ac:dyDescent="0.3"/>
    <row r="32" spans="1:11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spans="6:6" hidden="1" x14ac:dyDescent="0.3"/>
    <row r="50" spans="6:6" hidden="1" x14ac:dyDescent="0.3"/>
    <row r="51" spans="6:6" hidden="1" x14ac:dyDescent="0.3"/>
    <row r="52" spans="6:6" hidden="1" x14ac:dyDescent="0.3"/>
    <row r="53" spans="6:6" hidden="1" x14ac:dyDescent="0.3"/>
    <row r="54" spans="6:6" hidden="1" x14ac:dyDescent="0.3"/>
    <row r="55" spans="6:6" hidden="1" x14ac:dyDescent="0.3"/>
    <row r="56" spans="6:6" hidden="1" x14ac:dyDescent="0.3"/>
    <row r="57" spans="6:6" hidden="1" x14ac:dyDescent="0.3"/>
    <row r="58" spans="6:6" hidden="1" x14ac:dyDescent="0.3"/>
    <row r="59" spans="6:6" hidden="1" x14ac:dyDescent="0.3"/>
    <row r="60" spans="6:6" hidden="1" x14ac:dyDescent="0.3"/>
    <row r="61" spans="6:6" hidden="1" x14ac:dyDescent="0.3"/>
    <row r="62" spans="6:6" hidden="1" x14ac:dyDescent="0.3"/>
    <row r="64" spans="6:6" ht="14.4" customHeight="1" x14ac:dyDescent="0.3">
      <c r="F64"/>
    </row>
    <row r="65" spans="2:17" ht="14.4" customHeight="1" x14ac:dyDescent="0.3"/>
    <row r="66" spans="2:17" ht="14.4" customHeight="1" x14ac:dyDescent="0.3"/>
    <row r="67" spans="2:17" ht="14.4" customHeight="1" x14ac:dyDescent="0.3"/>
    <row r="68" spans="2:17" ht="14.4" customHeight="1" x14ac:dyDescent="0.3"/>
    <row r="69" spans="2:17" ht="14.4" customHeight="1" x14ac:dyDescent="0.3">
      <c r="B69" s="4"/>
      <c r="J69" s="5"/>
      <c r="K69" s="5"/>
      <c r="P69"/>
      <c r="Q69"/>
    </row>
    <row r="70" spans="2:17" ht="14.4" customHeight="1" x14ac:dyDescent="0.3">
      <c r="B70" s="4"/>
      <c r="J70" s="5"/>
      <c r="K70" s="5"/>
      <c r="P70"/>
      <c r="Q70"/>
    </row>
    <row r="71" spans="2:17" ht="14.4" customHeight="1" x14ac:dyDescent="0.3">
      <c r="B71" s="4"/>
      <c r="J71" s="5"/>
      <c r="K71" s="5"/>
      <c r="P71"/>
      <c r="Q71"/>
    </row>
    <row r="72" spans="2:17" ht="14.4" customHeight="1" x14ac:dyDescent="0.3">
      <c r="B72" s="4"/>
      <c r="J72" s="5"/>
      <c r="K72" s="5"/>
      <c r="P72"/>
      <c r="Q72"/>
    </row>
    <row r="73" spans="2:17" ht="14.4" customHeight="1" x14ac:dyDescent="0.3">
      <c r="B73" s="4"/>
      <c r="J73" s="5"/>
      <c r="K73" s="5"/>
      <c r="P73"/>
      <c r="Q73"/>
    </row>
    <row r="74" spans="2:17" ht="14.4" customHeight="1" x14ac:dyDescent="0.3"/>
    <row r="75" spans="2:17" ht="14.4" customHeight="1" x14ac:dyDescent="0.3"/>
    <row r="76" spans="2:17" ht="14.4" customHeight="1" x14ac:dyDescent="0.3"/>
    <row r="77" spans="2:17" ht="14.4" customHeight="1" x14ac:dyDescent="0.3"/>
    <row r="78" spans="2:17" ht="14.4" customHeight="1" x14ac:dyDescent="0.3"/>
    <row r="79" spans="2:17" ht="14.4" customHeight="1" x14ac:dyDescent="0.3"/>
    <row r="80" spans="2:17" ht="14.4" customHeight="1" x14ac:dyDescent="0.3"/>
    <row r="81" ht="14.4" customHeight="1" x14ac:dyDescent="0.3"/>
    <row r="82" ht="14.4" customHeight="1" x14ac:dyDescent="0.3"/>
    <row r="83" ht="14.4" customHeight="1" x14ac:dyDescent="0.3"/>
    <row r="88" ht="14.4" customHeight="1" x14ac:dyDescent="0.3"/>
    <row r="89" ht="14.4" customHeight="1" x14ac:dyDescent="0.3"/>
    <row r="90" ht="14.4" customHeight="1" x14ac:dyDescent="0.3"/>
    <row r="91" ht="14.4" customHeight="1" x14ac:dyDescent="0.3"/>
    <row r="92" ht="14.4" customHeight="1" x14ac:dyDescent="0.3"/>
  </sheetData>
  <sheetProtection algorithmName="SHA-512" hashValue="A7kUzX+f2TRtOWype7U+vvOsaNkCHlojG/xkY8Ga+qIEDb+Z7Pw+ItKSkn+nHYJcFbgPZwaz9ykcvOzYB1VsDQ==" saltValue="Xugo7n+SMIxHZv9JmgwVlQ==" spinCount="100000" sheet="1" objects="1" scenarios="1" selectLockedCells="1"/>
  <mergeCells count="1">
    <mergeCell ref="B15:C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8C6D-9F20-42BE-80C6-74C720CD0262}">
  <dimension ref="A1:H105"/>
  <sheetViews>
    <sheetView topLeftCell="A58" workbookViewId="0">
      <selection sqref="A1:XFD1048576"/>
    </sheetView>
  </sheetViews>
  <sheetFormatPr defaultColWidth="9.109375" defaultRowHeight="13.2" x14ac:dyDescent="0.25"/>
  <cols>
    <col min="1" max="1" width="9.109375" style="46"/>
    <col min="2" max="2" width="38.44140625" style="46" customWidth="1"/>
    <col min="3" max="3" width="15.5546875" style="46" customWidth="1"/>
    <col min="4" max="4" width="30.33203125" style="46" customWidth="1"/>
    <col min="5" max="5" width="19.88671875" style="46" customWidth="1"/>
    <col min="6" max="6" width="12.44140625" style="46" customWidth="1"/>
    <col min="7" max="8" width="19" style="46" customWidth="1"/>
    <col min="9" max="16384" width="9.109375" style="46"/>
  </cols>
  <sheetData>
    <row r="1" spans="1:8" x14ac:dyDescent="0.25">
      <c r="A1" s="47" t="s">
        <v>8</v>
      </c>
      <c r="B1" s="48" t="s">
        <v>9</v>
      </c>
      <c r="C1" s="48" t="s">
        <v>10</v>
      </c>
      <c r="D1" s="48" t="s">
        <v>11</v>
      </c>
      <c r="E1" s="48" t="s">
        <v>12</v>
      </c>
      <c r="F1" s="48" t="s">
        <v>13</v>
      </c>
      <c r="G1" s="65" t="s">
        <v>223</v>
      </c>
      <c r="H1" s="65" t="s">
        <v>14</v>
      </c>
    </row>
    <row r="2" spans="1:8" x14ac:dyDescent="0.25">
      <c r="A2" s="47">
        <v>1</v>
      </c>
      <c r="B2" s="49" t="s">
        <v>15</v>
      </c>
      <c r="C2" s="49" t="s">
        <v>16</v>
      </c>
      <c r="D2" s="49" t="s">
        <v>17</v>
      </c>
      <c r="E2" s="49" t="s">
        <v>18</v>
      </c>
      <c r="F2" s="50">
        <v>3915</v>
      </c>
      <c r="G2" s="66">
        <f>'G4 Prijs per m2'!C13</f>
        <v>0</v>
      </c>
      <c r="H2" s="66">
        <f>$F2*$G2</f>
        <v>0</v>
      </c>
    </row>
    <row r="3" spans="1:8" x14ac:dyDescent="0.25">
      <c r="A3" s="47">
        <v>2</v>
      </c>
      <c r="B3" s="49" t="s">
        <v>19</v>
      </c>
      <c r="C3" s="49" t="s">
        <v>20</v>
      </c>
      <c r="D3" s="49" t="s">
        <v>17</v>
      </c>
      <c r="E3" s="49" t="s">
        <v>18</v>
      </c>
      <c r="F3" s="50">
        <v>513</v>
      </c>
      <c r="G3" s="66">
        <f>'G4 Prijs per m2'!C13</f>
        <v>0</v>
      </c>
      <c r="H3" s="66">
        <f t="shared" ref="H3:H66" si="0">$F3*$G3</f>
        <v>0</v>
      </c>
    </row>
    <row r="4" spans="1:8" x14ac:dyDescent="0.25">
      <c r="A4" s="47">
        <v>3</v>
      </c>
      <c r="B4" s="49" t="s">
        <v>21</v>
      </c>
      <c r="C4" s="49" t="s">
        <v>20</v>
      </c>
      <c r="D4" s="49" t="s">
        <v>22</v>
      </c>
      <c r="E4" s="49" t="s">
        <v>18</v>
      </c>
      <c r="F4" s="51">
        <v>2766</v>
      </c>
      <c r="G4" s="66">
        <f>'G4 Prijs per m2'!C13</f>
        <v>0</v>
      </c>
      <c r="H4" s="66">
        <f t="shared" si="0"/>
        <v>0</v>
      </c>
    </row>
    <row r="5" spans="1:8" x14ac:dyDescent="0.25">
      <c r="A5" s="47">
        <v>4</v>
      </c>
      <c r="B5" s="49" t="s">
        <v>21</v>
      </c>
      <c r="C5" s="49" t="s">
        <v>16</v>
      </c>
      <c r="D5" s="49" t="s">
        <v>23</v>
      </c>
      <c r="E5" s="49" t="s">
        <v>18</v>
      </c>
      <c r="F5" s="50">
        <v>2087</v>
      </c>
      <c r="G5" s="66">
        <f>'G4 Prijs per m2'!C13</f>
        <v>0</v>
      </c>
      <c r="H5" s="66">
        <f t="shared" si="0"/>
        <v>0</v>
      </c>
    </row>
    <row r="6" spans="1:8" x14ac:dyDescent="0.25">
      <c r="A6" s="47">
        <v>5</v>
      </c>
      <c r="B6" s="49" t="s">
        <v>24</v>
      </c>
      <c r="C6" s="49" t="s">
        <v>16</v>
      </c>
      <c r="D6" s="49" t="s">
        <v>25</v>
      </c>
      <c r="E6" s="49" t="s">
        <v>18</v>
      </c>
      <c r="F6" s="50">
        <v>1498</v>
      </c>
      <c r="G6" s="66">
        <f>'G4 Prijs per m2'!C13</f>
        <v>0</v>
      </c>
      <c r="H6" s="66">
        <f t="shared" si="0"/>
        <v>0</v>
      </c>
    </row>
    <row r="7" spans="1:8" x14ac:dyDescent="0.25">
      <c r="A7" s="47">
        <v>6</v>
      </c>
      <c r="B7" s="49" t="s">
        <v>26</v>
      </c>
      <c r="C7" s="49" t="s">
        <v>16</v>
      </c>
      <c r="D7" s="49" t="s">
        <v>27</v>
      </c>
      <c r="E7" s="49" t="s">
        <v>18</v>
      </c>
      <c r="F7" s="50">
        <v>1329</v>
      </c>
      <c r="G7" s="66">
        <f>'G4 Prijs per m2'!C13</f>
        <v>0</v>
      </c>
      <c r="H7" s="66">
        <f t="shared" si="0"/>
        <v>0</v>
      </c>
    </row>
    <row r="8" spans="1:8" x14ac:dyDescent="0.25">
      <c r="A8" s="47">
        <v>7</v>
      </c>
      <c r="B8" s="49" t="s">
        <v>28</v>
      </c>
      <c r="C8" s="49" t="s">
        <v>16</v>
      </c>
      <c r="D8" s="49" t="s">
        <v>29</v>
      </c>
      <c r="E8" s="49" t="s">
        <v>18</v>
      </c>
      <c r="F8" s="50">
        <v>2029</v>
      </c>
      <c r="G8" s="66">
        <f>'G4 Prijs per m2'!C13</f>
        <v>0</v>
      </c>
      <c r="H8" s="66">
        <f t="shared" si="0"/>
        <v>0</v>
      </c>
    </row>
    <row r="9" spans="1:8" x14ac:dyDescent="0.25">
      <c r="A9" s="47">
        <v>8</v>
      </c>
      <c r="B9" s="49" t="s">
        <v>30</v>
      </c>
      <c r="C9" s="49" t="s">
        <v>16</v>
      </c>
      <c r="D9" s="49" t="s">
        <v>31</v>
      </c>
      <c r="E9" s="49" t="s">
        <v>18</v>
      </c>
      <c r="F9" s="50">
        <v>3078</v>
      </c>
      <c r="G9" s="66">
        <f>'G4 Prijs per m2'!C13</f>
        <v>0</v>
      </c>
      <c r="H9" s="66">
        <f t="shared" si="0"/>
        <v>0</v>
      </c>
    </row>
    <row r="10" spans="1:8" x14ac:dyDescent="0.25">
      <c r="A10" s="47">
        <v>9</v>
      </c>
      <c r="B10" s="49" t="s">
        <v>32</v>
      </c>
      <c r="C10" s="49" t="s">
        <v>16</v>
      </c>
      <c r="D10" s="49" t="s">
        <v>33</v>
      </c>
      <c r="E10" s="49" t="s">
        <v>18</v>
      </c>
      <c r="F10" s="50">
        <v>1683</v>
      </c>
      <c r="G10" s="66">
        <f>'G4 Prijs per m2'!C13</f>
        <v>0</v>
      </c>
      <c r="H10" s="66">
        <f t="shared" si="0"/>
        <v>0</v>
      </c>
    </row>
    <row r="11" spans="1:8" x14ac:dyDescent="0.25">
      <c r="A11" s="47">
        <v>10</v>
      </c>
      <c r="B11" s="49" t="s">
        <v>34</v>
      </c>
      <c r="C11" s="49" t="s">
        <v>20</v>
      </c>
      <c r="D11" s="49" t="s">
        <v>35</v>
      </c>
      <c r="E11" s="49" t="s">
        <v>36</v>
      </c>
      <c r="F11" s="50">
        <v>760</v>
      </c>
      <c r="G11" s="66">
        <f>'G4 Prijs per m2'!C13</f>
        <v>0</v>
      </c>
      <c r="H11" s="66">
        <f t="shared" si="0"/>
        <v>0</v>
      </c>
    </row>
    <row r="12" spans="1:8" x14ac:dyDescent="0.25">
      <c r="A12" s="47">
        <v>11</v>
      </c>
      <c r="B12" s="49" t="s">
        <v>34</v>
      </c>
      <c r="C12" s="49" t="s">
        <v>16</v>
      </c>
      <c r="D12" s="49" t="s">
        <v>37</v>
      </c>
      <c r="E12" s="49" t="s">
        <v>36</v>
      </c>
      <c r="F12" s="50">
        <v>3116</v>
      </c>
      <c r="G12" s="66">
        <f>'G4 Prijs per m2'!C13</f>
        <v>0</v>
      </c>
      <c r="H12" s="66">
        <f t="shared" si="0"/>
        <v>0</v>
      </c>
    </row>
    <row r="13" spans="1:8" x14ac:dyDescent="0.25">
      <c r="A13" s="47">
        <v>12</v>
      </c>
      <c r="B13" s="49" t="s">
        <v>38</v>
      </c>
      <c r="C13" s="49" t="s">
        <v>16</v>
      </c>
      <c r="D13" s="49" t="s">
        <v>39</v>
      </c>
      <c r="E13" s="49" t="s">
        <v>18</v>
      </c>
      <c r="F13" s="50">
        <v>2361</v>
      </c>
      <c r="G13" s="66">
        <f>'G4 Prijs per m2'!C13</f>
        <v>0</v>
      </c>
      <c r="H13" s="66">
        <f t="shared" si="0"/>
        <v>0</v>
      </c>
    </row>
    <row r="14" spans="1:8" x14ac:dyDescent="0.25">
      <c r="A14" s="47">
        <v>13</v>
      </c>
      <c r="B14" s="49" t="s">
        <v>38</v>
      </c>
      <c r="C14" s="49" t="s">
        <v>20</v>
      </c>
      <c r="D14" s="49" t="s">
        <v>40</v>
      </c>
      <c r="E14" s="49" t="s">
        <v>18</v>
      </c>
      <c r="F14" s="50">
        <v>540</v>
      </c>
      <c r="G14" s="66">
        <f>'G4 Prijs per m2'!C13</f>
        <v>0</v>
      </c>
      <c r="H14" s="66">
        <f t="shared" si="0"/>
        <v>0</v>
      </c>
    </row>
    <row r="15" spans="1:8" x14ac:dyDescent="0.25">
      <c r="A15" s="47">
        <v>14</v>
      </c>
      <c r="B15" s="49" t="s">
        <v>41</v>
      </c>
      <c r="C15" s="49" t="s">
        <v>16</v>
      </c>
      <c r="D15" s="49" t="s">
        <v>42</v>
      </c>
      <c r="E15" s="49" t="s">
        <v>43</v>
      </c>
      <c r="F15" s="50">
        <v>3217</v>
      </c>
      <c r="G15" s="66">
        <f>'G4 Prijs per m2'!C13</f>
        <v>0</v>
      </c>
      <c r="H15" s="66">
        <f t="shared" si="0"/>
        <v>0</v>
      </c>
    </row>
    <row r="16" spans="1:8" x14ac:dyDescent="0.25">
      <c r="A16" s="47">
        <v>15</v>
      </c>
      <c r="B16" s="49" t="s">
        <v>44</v>
      </c>
      <c r="C16" s="49" t="s">
        <v>16</v>
      </c>
      <c r="D16" s="49" t="s">
        <v>45</v>
      </c>
      <c r="E16" s="49" t="s">
        <v>18</v>
      </c>
      <c r="F16" s="50">
        <v>5432</v>
      </c>
      <c r="G16" s="66">
        <f>'G4 Prijs per m2'!C13</f>
        <v>0</v>
      </c>
      <c r="H16" s="66">
        <f t="shared" si="0"/>
        <v>0</v>
      </c>
    </row>
    <row r="17" spans="1:8" x14ac:dyDescent="0.25">
      <c r="A17" s="47">
        <v>16</v>
      </c>
      <c r="B17" s="49" t="s">
        <v>46</v>
      </c>
      <c r="C17" s="49" t="s">
        <v>16</v>
      </c>
      <c r="D17" s="49" t="s">
        <v>47</v>
      </c>
      <c r="E17" s="49" t="s">
        <v>18</v>
      </c>
      <c r="F17" s="50">
        <v>3039</v>
      </c>
      <c r="G17" s="66">
        <f>'G4 Prijs per m2'!C13</f>
        <v>0</v>
      </c>
      <c r="H17" s="66">
        <f t="shared" si="0"/>
        <v>0</v>
      </c>
    </row>
    <row r="18" spans="1:8" x14ac:dyDescent="0.25">
      <c r="A18" s="47">
        <v>17</v>
      </c>
      <c r="B18" s="49" t="s">
        <v>48</v>
      </c>
      <c r="C18" s="49" t="s">
        <v>16</v>
      </c>
      <c r="D18" s="49" t="s">
        <v>49</v>
      </c>
      <c r="E18" s="49" t="s">
        <v>18</v>
      </c>
      <c r="F18" s="50">
        <v>3708</v>
      </c>
      <c r="G18" s="66">
        <f>'G4 Prijs per m2'!C13</f>
        <v>0</v>
      </c>
      <c r="H18" s="66">
        <f t="shared" si="0"/>
        <v>0</v>
      </c>
    </row>
    <row r="19" spans="1:8" x14ac:dyDescent="0.25">
      <c r="A19" s="47">
        <v>18</v>
      </c>
      <c r="B19" s="49" t="s">
        <v>50</v>
      </c>
      <c r="C19" s="49" t="s">
        <v>16</v>
      </c>
      <c r="D19" s="49" t="s">
        <v>51</v>
      </c>
      <c r="E19" s="52" t="s">
        <v>43</v>
      </c>
      <c r="F19" s="50">
        <v>4422</v>
      </c>
      <c r="G19" s="66">
        <f>'G4 Prijs per m2'!C13</f>
        <v>0</v>
      </c>
      <c r="H19" s="66">
        <f t="shared" si="0"/>
        <v>0</v>
      </c>
    </row>
    <row r="20" spans="1:8" x14ac:dyDescent="0.25">
      <c r="A20" s="47">
        <v>19</v>
      </c>
      <c r="B20" s="49" t="s">
        <v>52</v>
      </c>
      <c r="C20" s="49" t="s">
        <v>16</v>
      </c>
      <c r="D20" s="49" t="s">
        <v>53</v>
      </c>
      <c r="E20" s="49" t="s">
        <v>54</v>
      </c>
      <c r="F20" s="50">
        <v>691.65</v>
      </c>
      <c r="G20" s="66">
        <f>'G4 Prijs per m2'!C13</f>
        <v>0</v>
      </c>
      <c r="H20" s="66">
        <f t="shared" si="0"/>
        <v>0</v>
      </c>
    </row>
    <row r="21" spans="1:8" x14ac:dyDescent="0.25">
      <c r="A21" s="47">
        <v>20</v>
      </c>
      <c r="B21" s="49" t="s">
        <v>55</v>
      </c>
      <c r="C21" s="49" t="s">
        <v>16</v>
      </c>
      <c r="D21" s="49" t="s">
        <v>56</v>
      </c>
      <c r="E21" s="52" t="s">
        <v>18</v>
      </c>
      <c r="F21" s="50">
        <v>6127</v>
      </c>
      <c r="G21" s="66">
        <f>'G4 Prijs per m2'!C13</f>
        <v>0</v>
      </c>
      <c r="H21" s="66">
        <f t="shared" si="0"/>
        <v>0</v>
      </c>
    </row>
    <row r="22" spans="1:8" x14ac:dyDescent="0.25">
      <c r="A22" s="47">
        <v>21</v>
      </c>
      <c r="B22" s="49" t="s">
        <v>57</v>
      </c>
      <c r="C22" s="49" t="s">
        <v>16</v>
      </c>
      <c r="D22" s="49" t="s">
        <v>58</v>
      </c>
      <c r="E22" s="52" t="s">
        <v>18</v>
      </c>
      <c r="F22" s="50">
        <f>2749.74-478.2</f>
        <v>2271.54</v>
      </c>
      <c r="G22" s="66">
        <f>'G4 Prijs per m2'!C13</f>
        <v>0</v>
      </c>
      <c r="H22" s="66">
        <f t="shared" si="0"/>
        <v>0</v>
      </c>
    </row>
    <row r="23" spans="1:8" x14ac:dyDescent="0.25">
      <c r="A23" s="47">
        <v>22</v>
      </c>
      <c r="B23" s="49" t="s">
        <v>59</v>
      </c>
      <c r="C23" s="49" t="s">
        <v>16</v>
      </c>
      <c r="D23" s="49" t="s">
        <v>60</v>
      </c>
      <c r="E23" s="49" t="s">
        <v>18</v>
      </c>
      <c r="F23" s="50">
        <v>1787</v>
      </c>
      <c r="G23" s="66">
        <f>'G4 Prijs per m2'!C13</f>
        <v>0</v>
      </c>
      <c r="H23" s="66">
        <f t="shared" si="0"/>
        <v>0</v>
      </c>
    </row>
    <row r="24" spans="1:8" x14ac:dyDescent="0.25">
      <c r="A24" s="47">
        <v>23</v>
      </c>
      <c r="B24" s="49" t="s">
        <v>61</v>
      </c>
      <c r="C24" s="49" t="s">
        <v>16</v>
      </c>
      <c r="D24" s="49" t="s">
        <v>62</v>
      </c>
      <c r="E24" s="49" t="s">
        <v>43</v>
      </c>
      <c r="F24" s="50">
        <v>2298</v>
      </c>
      <c r="G24" s="66">
        <f>'G4 Prijs per m2'!C13</f>
        <v>0</v>
      </c>
      <c r="H24" s="66">
        <f t="shared" si="0"/>
        <v>0</v>
      </c>
    </row>
    <row r="25" spans="1:8" x14ac:dyDescent="0.25">
      <c r="A25" s="47">
        <v>24</v>
      </c>
      <c r="B25" s="49" t="s">
        <v>63</v>
      </c>
      <c r="C25" s="49" t="s">
        <v>64</v>
      </c>
      <c r="D25" s="49" t="s">
        <v>65</v>
      </c>
      <c r="E25" s="52" t="s">
        <v>18</v>
      </c>
      <c r="F25" s="50">
        <f>6148+1074</f>
        <v>7222</v>
      </c>
      <c r="G25" s="66">
        <f>'G4 Prijs per m2'!C13</f>
        <v>0</v>
      </c>
      <c r="H25" s="66">
        <f t="shared" si="0"/>
        <v>0</v>
      </c>
    </row>
    <row r="26" spans="1:8" x14ac:dyDescent="0.25">
      <c r="A26" s="47">
        <v>25</v>
      </c>
      <c r="B26" s="49" t="s">
        <v>66</v>
      </c>
      <c r="C26" s="49" t="s">
        <v>16</v>
      </c>
      <c r="D26" s="49" t="s">
        <v>67</v>
      </c>
      <c r="E26" s="49" t="s">
        <v>68</v>
      </c>
      <c r="F26" s="54">
        <v>2697</v>
      </c>
      <c r="G26" s="66">
        <f>'G4 Prijs per m2'!C13</f>
        <v>0</v>
      </c>
      <c r="H26" s="66">
        <f t="shared" si="0"/>
        <v>0</v>
      </c>
    </row>
    <row r="27" spans="1:8" x14ac:dyDescent="0.25">
      <c r="A27" s="47">
        <v>26</v>
      </c>
      <c r="B27" s="49" t="s">
        <v>69</v>
      </c>
      <c r="C27" s="49" t="s">
        <v>16</v>
      </c>
      <c r="D27" s="49" t="s">
        <v>70</v>
      </c>
      <c r="E27" s="49" t="s">
        <v>18</v>
      </c>
      <c r="F27" s="50">
        <v>3352</v>
      </c>
      <c r="G27" s="66">
        <f>'G4 Prijs per m2'!C13</f>
        <v>0</v>
      </c>
      <c r="H27" s="66">
        <f t="shared" si="0"/>
        <v>0</v>
      </c>
    </row>
    <row r="28" spans="1:8" x14ac:dyDescent="0.25">
      <c r="A28" s="47">
        <v>27</v>
      </c>
      <c r="B28" s="49" t="s">
        <v>71</v>
      </c>
      <c r="C28" s="49" t="s">
        <v>16</v>
      </c>
      <c r="D28" s="49" t="s">
        <v>72</v>
      </c>
      <c r="E28" s="49" t="s">
        <v>18</v>
      </c>
      <c r="F28" s="50">
        <v>5792</v>
      </c>
      <c r="G28" s="66">
        <f>'G4 Prijs per m2'!C13</f>
        <v>0</v>
      </c>
      <c r="H28" s="66">
        <f t="shared" si="0"/>
        <v>0</v>
      </c>
    </row>
    <row r="29" spans="1:8" x14ac:dyDescent="0.25">
      <c r="A29" s="47">
        <v>28</v>
      </c>
      <c r="B29" s="49" t="s">
        <v>73</v>
      </c>
      <c r="C29" s="49" t="s">
        <v>16</v>
      </c>
      <c r="D29" s="49" t="s">
        <v>74</v>
      </c>
      <c r="E29" s="49" t="s">
        <v>43</v>
      </c>
      <c r="F29" s="50">
        <v>1943</v>
      </c>
      <c r="G29" s="66">
        <f>'G4 Prijs per m2'!C13</f>
        <v>0</v>
      </c>
      <c r="H29" s="66">
        <f t="shared" si="0"/>
        <v>0</v>
      </c>
    </row>
    <row r="30" spans="1:8" x14ac:dyDescent="0.25">
      <c r="A30" s="47">
        <v>29</v>
      </c>
      <c r="B30" s="49" t="s">
        <v>75</v>
      </c>
      <c r="C30" s="49" t="s">
        <v>16</v>
      </c>
      <c r="D30" s="49" t="s">
        <v>76</v>
      </c>
      <c r="E30" s="49" t="s">
        <v>18</v>
      </c>
      <c r="F30" s="50">
        <f>3403-449</f>
        <v>2954</v>
      </c>
      <c r="G30" s="66">
        <f>'G4 Prijs per m2'!C13</f>
        <v>0</v>
      </c>
      <c r="H30" s="66">
        <f t="shared" si="0"/>
        <v>0</v>
      </c>
    </row>
    <row r="31" spans="1:8" x14ac:dyDescent="0.25">
      <c r="A31" s="47">
        <v>30</v>
      </c>
      <c r="B31" s="49" t="s">
        <v>77</v>
      </c>
      <c r="C31" s="49" t="s">
        <v>16</v>
      </c>
      <c r="D31" s="49" t="s">
        <v>78</v>
      </c>
      <c r="E31" s="52" t="s">
        <v>18</v>
      </c>
      <c r="F31" s="50">
        <v>7872</v>
      </c>
      <c r="G31" s="66">
        <f>'G4 Prijs per m2'!C13</f>
        <v>0</v>
      </c>
      <c r="H31" s="66">
        <f t="shared" si="0"/>
        <v>0</v>
      </c>
    </row>
    <row r="32" spans="1:8" x14ac:dyDescent="0.25">
      <c r="A32" s="47">
        <v>31</v>
      </c>
      <c r="B32" s="49" t="s">
        <v>79</v>
      </c>
      <c r="C32" s="49" t="s">
        <v>16</v>
      </c>
      <c r="D32" s="49" t="s">
        <v>80</v>
      </c>
      <c r="E32" s="49" t="s">
        <v>18</v>
      </c>
      <c r="F32" s="50">
        <v>8392</v>
      </c>
      <c r="G32" s="66">
        <f>'G4 Prijs per m2'!C13</f>
        <v>0</v>
      </c>
      <c r="H32" s="66">
        <f t="shared" si="0"/>
        <v>0</v>
      </c>
    </row>
    <row r="33" spans="1:8" x14ac:dyDescent="0.25">
      <c r="A33" s="47">
        <v>32</v>
      </c>
      <c r="B33" s="49" t="s">
        <v>81</v>
      </c>
      <c r="C33" s="49" t="s">
        <v>16</v>
      </c>
      <c r="D33" s="49" t="s">
        <v>82</v>
      </c>
      <c r="E33" s="49" t="s">
        <v>18</v>
      </c>
      <c r="F33" s="50">
        <v>3539</v>
      </c>
      <c r="G33" s="66">
        <f>'G4 Prijs per m2'!C13</f>
        <v>0</v>
      </c>
      <c r="H33" s="66">
        <f t="shared" si="0"/>
        <v>0</v>
      </c>
    </row>
    <row r="34" spans="1:8" x14ac:dyDescent="0.25">
      <c r="A34" s="47">
        <v>33</v>
      </c>
      <c r="B34" s="49" t="s">
        <v>83</v>
      </c>
      <c r="C34" s="49" t="s">
        <v>16</v>
      </c>
      <c r="D34" s="49" t="s">
        <v>84</v>
      </c>
      <c r="E34" s="49" t="s">
        <v>85</v>
      </c>
      <c r="F34" s="50">
        <v>1581</v>
      </c>
      <c r="G34" s="66">
        <f>'G4 Prijs per m2'!C13</f>
        <v>0</v>
      </c>
      <c r="H34" s="66">
        <f t="shared" si="0"/>
        <v>0</v>
      </c>
    </row>
    <row r="35" spans="1:8" x14ac:dyDescent="0.25">
      <c r="A35" s="47">
        <v>34</v>
      </c>
      <c r="B35" s="49" t="s">
        <v>86</v>
      </c>
      <c r="C35" s="49" t="s">
        <v>16</v>
      </c>
      <c r="D35" s="49" t="s">
        <v>87</v>
      </c>
      <c r="E35" s="52" t="s">
        <v>88</v>
      </c>
      <c r="F35" s="50">
        <v>8790</v>
      </c>
      <c r="G35" s="66">
        <f>'G4 Prijs per m2'!C13</f>
        <v>0</v>
      </c>
      <c r="H35" s="66">
        <f t="shared" si="0"/>
        <v>0</v>
      </c>
    </row>
    <row r="36" spans="1:8" x14ac:dyDescent="0.25">
      <c r="A36" s="47">
        <v>35</v>
      </c>
      <c r="B36" s="49" t="s">
        <v>89</v>
      </c>
      <c r="C36" s="49" t="s">
        <v>16</v>
      </c>
      <c r="D36" s="49" t="s">
        <v>90</v>
      </c>
      <c r="E36" s="49" t="s">
        <v>91</v>
      </c>
      <c r="F36" s="50">
        <v>13355</v>
      </c>
      <c r="G36" s="66">
        <f>'G4 Prijs per m2'!C13</f>
        <v>0</v>
      </c>
      <c r="H36" s="66">
        <f t="shared" si="0"/>
        <v>0</v>
      </c>
    </row>
    <row r="37" spans="1:8" x14ac:dyDescent="0.25">
      <c r="A37" s="47">
        <v>36</v>
      </c>
      <c r="B37" s="49" t="s">
        <v>92</v>
      </c>
      <c r="C37" s="49" t="s">
        <v>16</v>
      </c>
      <c r="D37" s="49" t="s">
        <v>93</v>
      </c>
      <c r="E37" s="49" t="s">
        <v>94</v>
      </c>
      <c r="F37" s="50">
        <v>3841</v>
      </c>
      <c r="G37" s="66">
        <f>'G4 Prijs per m2'!C13</f>
        <v>0</v>
      </c>
      <c r="H37" s="66">
        <f t="shared" si="0"/>
        <v>0</v>
      </c>
    </row>
    <row r="38" spans="1:8" x14ac:dyDescent="0.25">
      <c r="A38" s="47">
        <v>37</v>
      </c>
      <c r="B38" s="55" t="s">
        <v>95</v>
      </c>
      <c r="C38" s="55" t="s">
        <v>16</v>
      </c>
      <c r="D38" s="55" t="s">
        <v>96</v>
      </c>
      <c r="E38" s="56" t="s">
        <v>88</v>
      </c>
      <c r="F38" s="57">
        <v>5854</v>
      </c>
      <c r="G38" s="66">
        <f>'G4 Prijs per m2'!C13</f>
        <v>0</v>
      </c>
      <c r="H38" s="66">
        <f t="shared" si="0"/>
        <v>0</v>
      </c>
    </row>
    <row r="39" spans="1:8" x14ac:dyDescent="0.25">
      <c r="A39" s="47">
        <v>38</v>
      </c>
      <c r="B39" s="55" t="s">
        <v>97</v>
      </c>
      <c r="C39" s="55" t="s">
        <v>16</v>
      </c>
      <c r="D39" s="55" t="s">
        <v>98</v>
      </c>
      <c r="E39" s="55" t="s">
        <v>91</v>
      </c>
      <c r="F39" s="57">
        <v>4235</v>
      </c>
      <c r="G39" s="66">
        <f>'G4 Prijs per m2'!C13</f>
        <v>0</v>
      </c>
      <c r="H39" s="66">
        <f t="shared" si="0"/>
        <v>0</v>
      </c>
    </row>
    <row r="40" spans="1:8" x14ac:dyDescent="0.25">
      <c r="A40" s="47">
        <v>39</v>
      </c>
      <c r="B40" s="49" t="s">
        <v>99</v>
      </c>
      <c r="C40" s="49" t="s">
        <v>16</v>
      </c>
      <c r="D40" s="49" t="s">
        <v>100</v>
      </c>
      <c r="E40" s="49" t="s">
        <v>91</v>
      </c>
      <c r="F40" s="50">
        <v>7737</v>
      </c>
      <c r="G40" s="66">
        <f>'G4 Prijs per m2'!C13</f>
        <v>0</v>
      </c>
      <c r="H40" s="66">
        <f t="shared" si="0"/>
        <v>0</v>
      </c>
    </row>
    <row r="41" spans="1:8" x14ac:dyDescent="0.25">
      <c r="A41" s="47">
        <v>40</v>
      </c>
      <c r="B41" s="49" t="s">
        <v>101</v>
      </c>
      <c r="C41" s="49" t="s">
        <v>16</v>
      </c>
      <c r="D41" s="49" t="s">
        <v>102</v>
      </c>
      <c r="E41" s="49" t="s">
        <v>18</v>
      </c>
      <c r="F41" s="50">
        <v>1893</v>
      </c>
      <c r="G41" s="66">
        <f>'G4 Prijs per m2'!C13</f>
        <v>0</v>
      </c>
      <c r="H41" s="66">
        <f t="shared" si="0"/>
        <v>0</v>
      </c>
    </row>
    <row r="42" spans="1:8" x14ac:dyDescent="0.25">
      <c r="A42" s="47">
        <v>41</v>
      </c>
      <c r="B42" s="49" t="s">
        <v>103</v>
      </c>
      <c r="C42" s="49" t="s">
        <v>16</v>
      </c>
      <c r="D42" s="49" t="s">
        <v>104</v>
      </c>
      <c r="E42" s="49" t="s">
        <v>18</v>
      </c>
      <c r="F42" s="50">
        <v>2363</v>
      </c>
      <c r="G42" s="66">
        <f>'G4 Prijs per m2'!C13</f>
        <v>0</v>
      </c>
      <c r="H42" s="66">
        <f t="shared" si="0"/>
        <v>0</v>
      </c>
    </row>
    <row r="43" spans="1:8" x14ac:dyDescent="0.25">
      <c r="A43" s="47">
        <v>42</v>
      </c>
      <c r="B43" s="49" t="s">
        <v>103</v>
      </c>
      <c r="C43" s="49" t="s">
        <v>20</v>
      </c>
      <c r="D43" s="49" t="s">
        <v>105</v>
      </c>
      <c r="E43" s="49" t="s">
        <v>18</v>
      </c>
      <c r="F43" s="50">
        <v>405</v>
      </c>
      <c r="G43" s="66">
        <f>'G4 Prijs per m2'!C13</f>
        <v>0</v>
      </c>
      <c r="H43" s="66">
        <f t="shared" si="0"/>
        <v>0</v>
      </c>
    </row>
    <row r="44" spans="1:8" x14ac:dyDescent="0.25">
      <c r="A44" s="47">
        <v>43</v>
      </c>
      <c r="B44" s="49" t="s">
        <v>106</v>
      </c>
      <c r="C44" s="49" t="s">
        <v>107</v>
      </c>
      <c r="D44" s="49" t="s">
        <v>29</v>
      </c>
      <c r="E44" s="49" t="s">
        <v>18</v>
      </c>
      <c r="F44" s="58">
        <v>2029</v>
      </c>
      <c r="G44" s="66">
        <f>'G4 Prijs per m2'!C13</f>
        <v>0</v>
      </c>
      <c r="H44" s="66">
        <f t="shared" si="0"/>
        <v>0</v>
      </c>
    </row>
    <row r="45" spans="1:8" x14ac:dyDescent="0.25">
      <c r="A45" s="47">
        <v>44</v>
      </c>
      <c r="B45" s="49" t="s">
        <v>108</v>
      </c>
      <c r="C45" s="49" t="s">
        <v>16</v>
      </c>
      <c r="D45" s="49" t="s">
        <v>109</v>
      </c>
      <c r="E45" s="49" t="s">
        <v>18</v>
      </c>
      <c r="F45" s="59">
        <v>1917</v>
      </c>
      <c r="G45" s="66">
        <f>'G4 Prijs per m2'!C13</f>
        <v>0</v>
      </c>
      <c r="H45" s="66">
        <f t="shared" si="0"/>
        <v>0</v>
      </c>
    </row>
    <row r="46" spans="1:8" x14ac:dyDescent="0.25">
      <c r="A46" s="47">
        <v>45</v>
      </c>
      <c r="B46" s="56" t="s">
        <v>110</v>
      </c>
      <c r="C46" s="55" t="s">
        <v>16</v>
      </c>
      <c r="D46" s="55" t="s">
        <v>111</v>
      </c>
      <c r="E46" s="55" t="s">
        <v>18</v>
      </c>
      <c r="F46" s="57">
        <f>5143-1390</f>
        <v>3753</v>
      </c>
      <c r="G46" s="66">
        <f>'G4 Prijs per m2'!C13</f>
        <v>0</v>
      </c>
      <c r="H46" s="66">
        <f t="shared" si="0"/>
        <v>0</v>
      </c>
    </row>
    <row r="47" spans="1:8" x14ac:dyDescent="0.25">
      <c r="A47" s="47">
        <v>46</v>
      </c>
      <c r="B47" s="49" t="s">
        <v>112</v>
      </c>
      <c r="C47" s="49" t="s">
        <v>16</v>
      </c>
      <c r="D47" s="49" t="s">
        <v>113</v>
      </c>
      <c r="E47" s="49" t="s">
        <v>18</v>
      </c>
      <c r="F47" s="50">
        <v>2286</v>
      </c>
      <c r="G47" s="66">
        <f>'G4 Prijs per m2'!C13</f>
        <v>0</v>
      </c>
      <c r="H47" s="66">
        <f t="shared" si="0"/>
        <v>0</v>
      </c>
    </row>
    <row r="48" spans="1:8" x14ac:dyDescent="0.25">
      <c r="A48" s="47">
        <v>47</v>
      </c>
      <c r="B48" s="49" t="s">
        <v>114</v>
      </c>
      <c r="C48" s="49" t="s">
        <v>20</v>
      </c>
      <c r="D48" s="49" t="s">
        <v>222</v>
      </c>
      <c r="E48" s="49" t="s">
        <v>18</v>
      </c>
      <c r="F48" s="50">
        <f>1438</f>
        <v>1438</v>
      </c>
      <c r="G48" s="66">
        <f>'G4 Prijs per m2'!C13</f>
        <v>0</v>
      </c>
      <c r="H48" s="66">
        <f t="shared" si="0"/>
        <v>0</v>
      </c>
    </row>
    <row r="49" spans="1:8" x14ac:dyDescent="0.25">
      <c r="A49" s="47">
        <v>48</v>
      </c>
      <c r="B49" s="49" t="s">
        <v>115</v>
      </c>
      <c r="C49" s="49" t="s">
        <v>16</v>
      </c>
      <c r="D49" s="49" t="s">
        <v>116</v>
      </c>
      <c r="E49" s="49" t="s">
        <v>117</v>
      </c>
      <c r="F49" s="50">
        <f>1413+762</f>
        <v>2175</v>
      </c>
      <c r="G49" s="66">
        <f>'G4 Prijs per m2'!C13</f>
        <v>0</v>
      </c>
      <c r="H49" s="66">
        <f t="shared" si="0"/>
        <v>0</v>
      </c>
    </row>
    <row r="50" spans="1:8" x14ac:dyDescent="0.25">
      <c r="A50" s="47">
        <v>49</v>
      </c>
      <c r="B50" s="49" t="s">
        <v>118</v>
      </c>
      <c r="C50" s="49" t="s">
        <v>16</v>
      </c>
      <c r="D50" s="49" t="s">
        <v>119</v>
      </c>
      <c r="E50" s="49" t="s">
        <v>36</v>
      </c>
      <c r="F50" s="50">
        <v>2338</v>
      </c>
      <c r="G50" s="66">
        <f>'G4 Prijs per m2'!C13</f>
        <v>0</v>
      </c>
      <c r="H50" s="66">
        <f t="shared" si="0"/>
        <v>0</v>
      </c>
    </row>
    <row r="51" spans="1:8" x14ac:dyDescent="0.25">
      <c r="A51" s="47">
        <v>50</v>
      </c>
      <c r="B51" s="49" t="s">
        <v>120</v>
      </c>
      <c r="C51" s="49" t="s">
        <v>16</v>
      </c>
      <c r="D51" s="49" t="s">
        <v>121</v>
      </c>
      <c r="E51" s="49" t="s">
        <v>18</v>
      </c>
      <c r="F51" s="50">
        <v>1803</v>
      </c>
      <c r="G51" s="66">
        <f>'G4 Prijs per m2'!C13</f>
        <v>0</v>
      </c>
      <c r="H51" s="66">
        <f t="shared" si="0"/>
        <v>0</v>
      </c>
    </row>
    <row r="52" spans="1:8" x14ac:dyDescent="0.25">
      <c r="A52" s="47">
        <v>51</v>
      </c>
      <c r="B52" s="49" t="s">
        <v>122</v>
      </c>
      <c r="C52" s="49" t="s">
        <v>16</v>
      </c>
      <c r="D52" s="49" t="s">
        <v>123</v>
      </c>
      <c r="E52" s="49" t="s">
        <v>18</v>
      </c>
      <c r="F52" s="50">
        <v>2085</v>
      </c>
      <c r="G52" s="66">
        <f>'G4 Prijs per m2'!C13</f>
        <v>0</v>
      </c>
      <c r="H52" s="66">
        <f t="shared" si="0"/>
        <v>0</v>
      </c>
    </row>
    <row r="53" spans="1:8" x14ac:dyDescent="0.25">
      <c r="A53" s="47">
        <v>52</v>
      </c>
      <c r="B53" s="49" t="s">
        <v>124</v>
      </c>
      <c r="C53" s="49" t="s">
        <v>16</v>
      </c>
      <c r="D53" s="49" t="s">
        <v>125</v>
      </c>
      <c r="E53" s="49" t="s">
        <v>36</v>
      </c>
      <c r="F53" s="50">
        <v>2284</v>
      </c>
      <c r="G53" s="66">
        <f>'G4 Prijs per m2'!C13</f>
        <v>0</v>
      </c>
      <c r="H53" s="66">
        <f t="shared" si="0"/>
        <v>0</v>
      </c>
    </row>
    <row r="54" spans="1:8" x14ac:dyDescent="0.25">
      <c r="A54" s="47">
        <v>53</v>
      </c>
      <c r="B54" s="49" t="s">
        <v>126</v>
      </c>
      <c r="C54" s="49" t="s">
        <v>16</v>
      </c>
      <c r="D54" s="49" t="s">
        <v>127</v>
      </c>
      <c r="E54" s="49" t="s">
        <v>18</v>
      </c>
      <c r="F54" s="50">
        <v>9709</v>
      </c>
      <c r="G54" s="66">
        <f>'G4 Prijs per m2'!C13</f>
        <v>0</v>
      </c>
      <c r="H54" s="66">
        <f t="shared" si="0"/>
        <v>0</v>
      </c>
    </row>
    <row r="55" spans="1:8" x14ac:dyDescent="0.25">
      <c r="A55" s="47">
        <v>54</v>
      </c>
      <c r="B55" s="49" t="s">
        <v>128</v>
      </c>
      <c r="C55" s="49" t="s">
        <v>16</v>
      </c>
      <c r="D55" s="53" t="s">
        <v>129</v>
      </c>
      <c r="E55" s="49" t="s">
        <v>130</v>
      </c>
      <c r="F55" s="50">
        <v>12883</v>
      </c>
      <c r="G55" s="66">
        <f>'G4 Prijs per m2'!C13</f>
        <v>0</v>
      </c>
      <c r="H55" s="66">
        <f t="shared" si="0"/>
        <v>0</v>
      </c>
    </row>
    <row r="56" spans="1:8" x14ac:dyDescent="0.25">
      <c r="A56" s="47">
        <v>55</v>
      </c>
      <c r="B56" s="49" t="s">
        <v>131</v>
      </c>
      <c r="C56" s="49" t="s">
        <v>16</v>
      </c>
      <c r="D56" s="49" t="s">
        <v>132</v>
      </c>
      <c r="E56" s="49" t="s">
        <v>18</v>
      </c>
      <c r="F56" s="50">
        <v>2554</v>
      </c>
      <c r="G56" s="66">
        <f>'G4 Prijs per m2'!C13</f>
        <v>0</v>
      </c>
      <c r="H56" s="66">
        <f t="shared" si="0"/>
        <v>0</v>
      </c>
    </row>
    <row r="57" spans="1:8" x14ac:dyDescent="0.25">
      <c r="A57" s="47">
        <v>56</v>
      </c>
      <c r="B57" s="49" t="s">
        <v>133</v>
      </c>
      <c r="C57" s="49" t="s">
        <v>16</v>
      </c>
      <c r="D57" s="49" t="s">
        <v>134</v>
      </c>
      <c r="E57" s="49" t="s">
        <v>18</v>
      </c>
      <c r="F57" s="50">
        <v>2325</v>
      </c>
      <c r="G57" s="66">
        <f>'G4 Prijs per m2'!C13</f>
        <v>0</v>
      </c>
      <c r="H57" s="66">
        <f t="shared" si="0"/>
        <v>0</v>
      </c>
    </row>
    <row r="58" spans="1:8" x14ac:dyDescent="0.25">
      <c r="A58" s="47">
        <v>57</v>
      </c>
      <c r="B58" s="49" t="s">
        <v>135</v>
      </c>
      <c r="C58" s="49" t="s">
        <v>16</v>
      </c>
      <c r="D58" s="49" t="s">
        <v>136</v>
      </c>
      <c r="E58" s="49" t="s">
        <v>18</v>
      </c>
      <c r="F58" s="50">
        <v>1810</v>
      </c>
      <c r="G58" s="66">
        <f>'G4 Prijs per m2'!C13</f>
        <v>0</v>
      </c>
      <c r="H58" s="66">
        <f t="shared" si="0"/>
        <v>0</v>
      </c>
    </row>
    <row r="59" spans="1:8" x14ac:dyDescent="0.25">
      <c r="A59" s="47">
        <v>58</v>
      </c>
      <c r="B59" s="49" t="s">
        <v>137</v>
      </c>
      <c r="C59" s="49" t="s">
        <v>16</v>
      </c>
      <c r="D59" s="49" t="s">
        <v>138</v>
      </c>
      <c r="E59" s="49" t="s">
        <v>18</v>
      </c>
      <c r="F59" s="50">
        <v>2214</v>
      </c>
      <c r="G59" s="66">
        <f>'G4 Prijs per m2'!C13</f>
        <v>0</v>
      </c>
      <c r="H59" s="66">
        <f t="shared" si="0"/>
        <v>0</v>
      </c>
    </row>
    <row r="60" spans="1:8" x14ac:dyDescent="0.25">
      <c r="A60" s="47">
        <v>59</v>
      </c>
      <c r="B60" s="49" t="s">
        <v>139</v>
      </c>
      <c r="C60" s="49" t="s">
        <v>16</v>
      </c>
      <c r="D60" s="49" t="s">
        <v>140</v>
      </c>
      <c r="E60" s="49" t="s">
        <v>18</v>
      </c>
      <c r="F60" s="50">
        <v>1814</v>
      </c>
      <c r="G60" s="66">
        <f>'G4 Prijs per m2'!C13</f>
        <v>0</v>
      </c>
      <c r="H60" s="66">
        <f t="shared" si="0"/>
        <v>0</v>
      </c>
    </row>
    <row r="61" spans="1:8" x14ac:dyDescent="0.25">
      <c r="A61" s="47">
        <v>60</v>
      </c>
      <c r="B61" s="49" t="s">
        <v>141</v>
      </c>
      <c r="C61" s="49" t="s">
        <v>20</v>
      </c>
      <c r="D61" s="49" t="s">
        <v>142</v>
      </c>
      <c r="E61" s="49" t="s">
        <v>18</v>
      </c>
      <c r="F61" s="50">
        <v>1865</v>
      </c>
      <c r="G61" s="66">
        <f>'G4 Prijs per m2'!C13</f>
        <v>0</v>
      </c>
      <c r="H61" s="66">
        <f t="shared" si="0"/>
        <v>0</v>
      </c>
    </row>
    <row r="62" spans="1:8" x14ac:dyDescent="0.25">
      <c r="A62" s="47">
        <v>61</v>
      </c>
      <c r="B62" s="55" t="s">
        <v>141</v>
      </c>
      <c r="C62" s="55" t="s">
        <v>16</v>
      </c>
      <c r="D62" s="55" t="s">
        <v>143</v>
      </c>
      <c r="E62" s="55" t="s">
        <v>18</v>
      </c>
      <c r="F62" s="57">
        <v>2150</v>
      </c>
      <c r="G62" s="66">
        <f>'G4 Prijs per m2'!C13</f>
        <v>0</v>
      </c>
      <c r="H62" s="66">
        <f t="shared" si="0"/>
        <v>0</v>
      </c>
    </row>
    <row r="63" spans="1:8" x14ac:dyDescent="0.25">
      <c r="A63" s="47">
        <v>62</v>
      </c>
      <c r="B63" s="55" t="s">
        <v>141</v>
      </c>
      <c r="C63" s="55" t="s">
        <v>20</v>
      </c>
      <c r="D63" s="55" t="s">
        <v>144</v>
      </c>
      <c r="E63" s="55" t="s">
        <v>18</v>
      </c>
      <c r="F63" s="57">
        <v>304</v>
      </c>
      <c r="G63" s="66">
        <f>'G4 Prijs per m2'!C13</f>
        <v>0</v>
      </c>
      <c r="H63" s="66">
        <f t="shared" si="0"/>
        <v>0</v>
      </c>
    </row>
    <row r="64" spans="1:8" x14ac:dyDescent="0.25">
      <c r="A64" s="47">
        <v>63</v>
      </c>
      <c r="B64" s="49" t="s">
        <v>145</v>
      </c>
      <c r="C64" s="49" t="s">
        <v>16</v>
      </c>
      <c r="D64" s="49" t="s">
        <v>146</v>
      </c>
      <c r="E64" s="49" t="s">
        <v>18</v>
      </c>
      <c r="F64" s="50">
        <v>1848</v>
      </c>
      <c r="G64" s="66">
        <f>'G4 Prijs per m2'!C13</f>
        <v>0</v>
      </c>
      <c r="H64" s="66">
        <f t="shared" si="0"/>
        <v>0</v>
      </c>
    </row>
    <row r="65" spans="1:8" x14ac:dyDescent="0.25">
      <c r="A65" s="47">
        <v>64</v>
      </c>
      <c r="B65" s="52" t="s">
        <v>147</v>
      </c>
      <c r="C65" s="49" t="s">
        <v>148</v>
      </c>
      <c r="D65" s="49" t="s">
        <v>149</v>
      </c>
      <c r="E65" s="49" t="s">
        <v>18</v>
      </c>
      <c r="F65" s="50">
        <v>1507</v>
      </c>
      <c r="G65" s="66">
        <f>'G4 Prijs per m2'!C13</f>
        <v>0</v>
      </c>
      <c r="H65" s="66">
        <f t="shared" si="0"/>
        <v>0</v>
      </c>
    </row>
    <row r="66" spans="1:8" x14ac:dyDescent="0.25">
      <c r="A66" s="47">
        <v>65</v>
      </c>
      <c r="B66" s="52" t="s">
        <v>147</v>
      </c>
      <c r="C66" s="49" t="s">
        <v>148</v>
      </c>
      <c r="D66" s="49" t="s">
        <v>150</v>
      </c>
      <c r="E66" s="49" t="s">
        <v>18</v>
      </c>
      <c r="F66" s="50">
        <v>652</v>
      </c>
      <c r="G66" s="66">
        <f>'G4 Prijs per m2'!C13</f>
        <v>0</v>
      </c>
      <c r="H66" s="66">
        <f t="shared" si="0"/>
        <v>0</v>
      </c>
    </row>
    <row r="67" spans="1:8" x14ac:dyDescent="0.25">
      <c r="A67" s="47">
        <v>66</v>
      </c>
      <c r="B67" s="56" t="s">
        <v>147</v>
      </c>
      <c r="C67" s="55" t="s">
        <v>16</v>
      </c>
      <c r="D67" s="55" t="s">
        <v>151</v>
      </c>
      <c r="E67" s="55" t="s">
        <v>18</v>
      </c>
      <c r="F67" s="57">
        <v>2931</v>
      </c>
      <c r="G67" s="66">
        <f>'G4 Prijs per m2'!C13</f>
        <v>0</v>
      </c>
      <c r="H67" s="66">
        <f t="shared" ref="H67:H104" si="1">$F67*$G67</f>
        <v>0</v>
      </c>
    </row>
    <row r="68" spans="1:8" x14ac:dyDescent="0.25">
      <c r="A68" s="47">
        <v>67</v>
      </c>
      <c r="B68" s="49" t="s">
        <v>152</v>
      </c>
      <c r="C68" s="49" t="s">
        <v>16</v>
      </c>
      <c r="D68" s="49" t="s">
        <v>153</v>
      </c>
      <c r="E68" s="49" t="s">
        <v>18</v>
      </c>
      <c r="F68" s="50">
        <v>2504</v>
      </c>
      <c r="G68" s="66">
        <f>'G4 Prijs per m2'!C13</f>
        <v>0</v>
      </c>
      <c r="H68" s="66">
        <f t="shared" si="1"/>
        <v>0</v>
      </c>
    </row>
    <row r="69" spans="1:8" x14ac:dyDescent="0.25">
      <c r="A69" s="47">
        <v>68</v>
      </c>
      <c r="B69" s="49" t="s">
        <v>152</v>
      </c>
      <c r="C69" s="49" t="s">
        <v>16</v>
      </c>
      <c r="D69" s="49" t="s">
        <v>154</v>
      </c>
      <c r="E69" s="49" t="s">
        <v>18</v>
      </c>
      <c r="F69" s="50">
        <v>724</v>
      </c>
      <c r="G69" s="66">
        <f>'G4 Prijs per m2'!C13</f>
        <v>0</v>
      </c>
      <c r="H69" s="66">
        <f t="shared" si="1"/>
        <v>0</v>
      </c>
    </row>
    <row r="70" spans="1:8" x14ac:dyDescent="0.25">
      <c r="A70" s="47">
        <v>69</v>
      </c>
      <c r="B70" s="49" t="s">
        <v>155</v>
      </c>
      <c r="C70" s="49" t="s">
        <v>16</v>
      </c>
      <c r="D70" s="49" t="s">
        <v>156</v>
      </c>
      <c r="E70" s="49" t="s">
        <v>18</v>
      </c>
      <c r="F70" s="50">
        <v>1929</v>
      </c>
      <c r="G70" s="66">
        <f>'G4 Prijs per m2'!C13</f>
        <v>0</v>
      </c>
      <c r="H70" s="66">
        <f t="shared" si="1"/>
        <v>0</v>
      </c>
    </row>
    <row r="71" spans="1:8" x14ac:dyDescent="0.25">
      <c r="A71" s="47">
        <v>70</v>
      </c>
      <c r="B71" s="49" t="s">
        <v>157</v>
      </c>
      <c r="C71" s="49" t="s">
        <v>16</v>
      </c>
      <c r="D71" s="49" t="s">
        <v>158</v>
      </c>
      <c r="E71" s="49" t="s">
        <v>18</v>
      </c>
      <c r="F71" s="50">
        <v>2775</v>
      </c>
      <c r="G71" s="66">
        <f>'G4 Prijs per m2'!C13</f>
        <v>0</v>
      </c>
      <c r="H71" s="66">
        <f t="shared" si="1"/>
        <v>0</v>
      </c>
    </row>
    <row r="72" spans="1:8" x14ac:dyDescent="0.25">
      <c r="A72" s="47">
        <v>71</v>
      </c>
      <c r="B72" s="49" t="s">
        <v>159</v>
      </c>
      <c r="C72" s="49" t="s">
        <v>16</v>
      </c>
      <c r="D72" s="53" t="s">
        <v>160</v>
      </c>
      <c r="E72" s="49" t="s">
        <v>130</v>
      </c>
      <c r="F72" s="50">
        <v>6975</v>
      </c>
      <c r="G72" s="66">
        <f>'G4 Prijs per m2'!C13</f>
        <v>0</v>
      </c>
      <c r="H72" s="66">
        <f t="shared" si="1"/>
        <v>0</v>
      </c>
    </row>
    <row r="73" spans="1:8" x14ac:dyDescent="0.25">
      <c r="A73" s="47">
        <v>72</v>
      </c>
      <c r="B73" s="49" t="s">
        <v>161</v>
      </c>
      <c r="C73" s="49" t="s">
        <v>16</v>
      </c>
      <c r="D73" s="49" t="s">
        <v>162</v>
      </c>
      <c r="E73" s="49" t="s">
        <v>130</v>
      </c>
      <c r="F73" s="50">
        <v>2230</v>
      </c>
      <c r="G73" s="66">
        <f>'G4 Prijs per m2'!C13</f>
        <v>0</v>
      </c>
      <c r="H73" s="66">
        <f t="shared" si="1"/>
        <v>0</v>
      </c>
    </row>
    <row r="74" spans="1:8" x14ac:dyDescent="0.25">
      <c r="A74" s="47">
        <v>73</v>
      </c>
      <c r="B74" s="49" t="s">
        <v>163</v>
      </c>
      <c r="C74" s="49" t="s">
        <v>16</v>
      </c>
      <c r="D74" s="49" t="s">
        <v>164</v>
      </c>
      <c r="E74" s="49" t="s">
        <v>36</v>
      </c>
      <c r="F74" s="50">
        <v>1545</v>
      </c>
      <c r="G74" s="66">
        <f>'G4 Prijs per m2'!C13</f>
        <v>0</v>
      </c>
      <c r="H74" s="66">
        <f t="shared" si="1"/>
        <v>0</v>
      </c>
    </row>
    <row r="75" spans="1:8" x14ac:dyDescent="0.25">
      <c r="A75" s="47">
        <v>74</v>
      </c>
      <c r="B75" s="49" t="s">
        <v>165</v>
      </c>
      <c r="C75" s="49" t="s">
        <v>16</v>
      </c>
      <c r="D75" s="49" t="s">
        <v>166</v>
      </c>
      <c r="E75" s="49" t="s">
        <v>18</v>
      </c>
      <c r="F75" s="50">
        <v>2698</v>
      </c>
      <c r="G75" s="66">
        <f>'G4 Prijs per m2'!C13</f>
        <v>0</v>
      </c>
      <c r="H75" s="66">
        <f t="shared" si="1"/>
        <v>0</v>
      </c>
    </row>
    <row r="76" spans="1:8" x14ac:dyDescent="0.25">
      <c r="A76" s="47">
        <v>75</v>
      </c>
      <c r="B76" s="49" t="s">
        <v>165</v>
      </c>
      <c r="C76" s="49" t="s">
        <v>20</v>
      </c>
      <c r="D76" s="49" t="s">
        <v>167</v>
      </c>
      <c r="E76" s="49" t="s">
        <v>18</v>
      </c>
      <c r="F76" s="50">
        <v>370</v>
      </c>
      <c r="G76" s="66">
        <f>'G4 Prijs per m2'!C13</f>
        <v>0</v>
      </c>
      <c r="H76" s="66">
        <f t="shared" si="1"/>
        <v>0</v>
      </c>
    </row>
    <row r="77" spans="1:8" x14ac:dyDescent="0.25">
      <c r="A77" s="47">
        <v>76</v>
      </c>
      <c r="B77" s="49" t="s">
        <v>168</v>
      </c>
      <c r="C77" s="49" t="s">
        <v>16</v>
      </c>
      <c r="D77" s="49" t="s">
        <v>169</v>
      </c>
      <c r="E77" s="49" t="s">
        <v>18</v>
      </c>
      <c r="F77" s="50">
        <v>7364</v>
      </c>
      <c r="G77" s="66">
        <f>'G4 Prijs per m2'!C13</f>
        <v>0</v>
      </c>
      <c r="H77" s="66">
        <f t="shared" si="1"/>
        <v>0</v>
      </c>
    </row>
    <row r="78" spans="1:8" x14ac:dyDescent="0.25">
      <c r="A78" s="47">
        <v>77</v>
      </c>
      <c r="B78" s="49" t="s">
        <v>170</v>
      </c>
      <c r="C78" s="49" t="s">
        <v>16</v>
      </c>
      <c r="D78" s="49" t="s">
        <v>111</v>
      </c>
      <c r="E78" s="49" t="s">
        <v>18</v>
      </c>
      <c r="F78" s="50">
        <v>1390</v>
      </c>
      <c r="G78" s="66">
        <f>'G4 Prijs per m2'!C13</f>
        <v>0</v>
      </c>
      <c r="H78" s="66">
        <f t="shared" si="1"/>
        <v>0</v>
      </c>
    </row>
    <row r="79" spans="1:8" x14ac:dyDescent="0.25">
      <c r="A79" s="47">
        <v>78</v>
      </c>
      <c r="B79" s="60" t="s">
        <v>171</v>
      </c>
      <c r="C79" s="60" t="s">
        <v>16</v>
      </c>
      <c r="D79" s="60" t="s">
        <v>172</v>
      </c>
      <c r="E79" s="60" t="s">
        <v>18</v>
      </c>
      <c r="F79" s="54">
        <v>2548</v>
      </c>
      <c r="G79" s="66">
        <f>'G4 Prijs per m2'!C13</f>
        <v>0</v>
      </c>
      <c r="H79" s="66">
        <f t="shared" si="1"/>
        <v>0</v>
      </c>
    </row>
    <row r="80" spans="1:8" x14ac:dyDescent="0.25">
      <c r="A80" s="47">
        <v>79</v>
      </c>
      <c r="B80" s="49" t="s">
        <v>173</v>
      </c>
      <c r="C80" s="49" t="s">
        <v>16</v>
      </c>
      <c r="D80" s="49" t="s">
        <v>174</v>
      </c>
      <c r="E80" s="49" t="s">
        <v>18</v>
      </c>
      <c r="F80" s="50">
        <v>1300</v>
      </c>
      <c r="G80" s="66">
        <f>'G4 Prijs per m2'!C13</f>
        <v>0</v>
      </c>
      <c r="H80" s="66">
        <f t="shared" si="1"/>
        <v>0</v>
      </c>
    </row>
    <row r="81" spans="1:8" x14ac:dyDescent="0.25">
      <c r="A81" s="47">
        <v>80</v>
      </c>
      <c r="B81" s="49" t="s">
        <v>175</v>
      </c>
      <c r="C81" s="49" t="s">
        <v>16</v>
      </c>
      <c r="D81" s="49" t="s">
        <v>176</v>
      </c>
      <c r="E81" s="49" t="s">
        <v>68</v>
      </c>
      <c r="F81" s="50">
        <v>2053</v>
      </c>
      <c r="G81" s="66">
        <f>'G4 Prijs per m2'!C13</f>
        <v>0</v>
      </c>
      <c r="H81" s="66">
        <f t="shared" si="1"/>
        <v>0</v>
      </c>
    </row>
    <row r="82" spans="1:8" s="63" customFormat="1" x14ac:dyDescent="0.25">
      <c r="A82" s="61">
        <v>81</v>
      </c>
      <c r="B82" s="62" t="s">
        <v>177</v>
      </c>
      <c r="C82" s="62" t="s">
        <v>64</v>
      </c>
      <c r="D82" s="62" t="s">
        <v>178</v>
      </c>
      <c r="E82" s="62" t="s">
        <v>36</v>
      </c>
      <c r="F82" s="59">
        <v>2547.8000000000002</v>
      </c>
      <c r="G82" s="66">
        <f>'G4 Prijs per m2'!C13</f>
        <v>0</v>
      </c>
      <c r="H82" s="66">
        <f t="shared" si="1"/>
        <v>0</v>
      </c>
    </row>
    <row r="83" spans="1:8" x14ac:dyDescent="0.25">
      <c r="A83" s="47">
        <v>82</v>
      </c>
      <c r="B83" s="49" t="s">
        <v>179</v>
      </c>
      <c r="C83" s="49" t="s">
        <v>16</v>
      </c>
      <c r="D83" s="49" t="s">
        <v>180</v>
      </c>
      <c r="E83" s="49" t="s">
        <v>36</v>
      </c>
      <c r="F83" s="50">
        <v>5100</v>
      </c>
      <c r="G83" s="66">
        <f>'G4 Prijs per m2'!C13</f>
        <v>0</v>
      </c>
      <c r="H83" s="66">
        <f t="shared" si="1"/>
        <v>0</v>
      </c>
    </row>
    <row r="84" spans="1:8" x14ac:dyDescent="0.25">
      <c r="A84" s="47">
        <v>83</v>
      </c>
      <c r="B84" s="49" t="s">
        <v>181</v>
      </c>
      <c r="C84" s="49" t="s">
        <v>16</v>
      </c>
      <c r="D84" s="49" t="s">
        <v>182</v>
      </c>
      <c r="E84" s="49" t="s">
        <v>85</v>
      </c>
      <c r="F84" s="50">
        <v>5008</v>
      </c>
      <c r="G84" s="66">
        <f>'G4 Prijs per m2'!C13</f>
        <v>0</v>
      </c>
      <c r="H84" s="66">
        <f t="shared" si="1"/>
        <v>0</v>
      </c>
    </row>
    <row r="85" spans="1:8" x14ac:dyDescent="0.25">
      <c r="A85" s="47">
        <v>84</v>
      </c>
      <c r="B85" s="49" t="s">
        <v>183</v>
      </c>
      <c r="C85" s="49" t="s">
        <v>16</v>
      </c>
      <c r="D85" s="49" t="s">
        <v>184</v>
      </c>
      <c r="E85" s="49" t="s">
        <v>185</v>
      </c>
      <c r="F85" s="50">
        <v>7734</v>
      </c>
      <c r="G85" s="66">
        <f>'G4 Prijs per m2'!C13</f>
        <v>0</v>
      </c>
      <c r="H85" s="66">
        <f t="shared" si="1"/>
        <v>0</v>
      </c>
    </row>
    <row r="86" spans="1:8" x14ac:dyDescent="0.25">
      <c r="A86" s="47">
        <v>85</v>
      </c>
      <c r="B86" s="49" t="s">
        <v>186</v>
      </c>
      <c r="C86" s="49" t="s">
        <v>20</v>
      </c>
      <c r="D86" s="49" t="s">
        <v>187</v>
      </c>
      <c r="E86" s="49" t="s">
        <v>36</v>
      </c>
      <c r="F86" s="50">
        <v>299</v>
      </c>
      <c r="G86" s="66">
        <f>'G4 Prijs per m2'!C13</f>
        <v>0</v>
      </c>
      <c r="H86" s="66">
        <f t="shared" si="1"/>
        <v>0</v>
      </c>
    </row>
    <row r="87" spans="1:8" x14ac:dyDescent="0.25">
      <c r="A87" s="47">
        <v>86</v>
      </c>
      <c r="B87" s="49" t="s">
        <v>188</v>
      </c>
      <c r="C87" s="49" t="s">
        <v>16</v>
      </c>
      <c r="D87" s="49" t="s">
        <v>189</v>
      </c>
      <c r="E87" s="49" t="s">
        <v>85</v>
      </c>
      <c r="F87" s="50">
        <v>8804</v>
      </c>
      <c r="G87" s="66">
        <f>'G4 Prijs per m2'!C13</f>
        <v>0</v>
      </c>
      <c r="H87" s="66">
        <f t="shared" si="1"/>
        <v>0</v>
      </c>
    </row>
    <row r="88" spans="1:8" x14ac:dyDescent="0.25">
      <c r="A88" s="47">
        <v>87</v>
      </c>
      <c r="B88" s="49" t="s">
        <v>190</v>
      </c>
      <c r="C88" s="49" t="s">
        <v>16</v>
      </c>
      <c r="D88" s="49" t="s">
        <v>191</v>
      </c>
      <c r="E88" s="49" t="s">
        <v>36</v>
      </c>
      <c r="F88" s="50">
        <v>2639</v>
      </c>
      <c r="G88" s="66">
        <f>'G4 Prijs per m2'!C13</f>
        <v>0</v>
      </c>
      <c r="H88" s="66">
        <f t="shared" si="1"/>
        <v>0</v>
      </c>
    </row>
    <row r="89" spans="1:8" x14ac:dyDescent="0.25">
      <c r="A89" s="47">
        <v>88</v>
      </c>
      <c r="B89" s="49" t="s">
        <v>192</v>
      </c>
      <c r="C89" s="49" t="s">
        <v>16</v>
      </c>
      <c r="D89" s="49" t="s">
        <v>193</v>
      </c>
      <c r="E89" s="49" t="s">
        <v>85</v>
      </c>
      <c r="F89" s="50">
        <v>11685</v>
      </c>
      <c r="G89" s="66">
        <f>'G4 Prijs per m2'!C13</f>
        <v>0</v>
      </c>
      <c r="H89" s="66">
        <f t="shared" si="1"/>
        <v>0</v>
      </c>
    </row>
    <row r="90" spans="1:8" x14ac:dyDescent="0.25">
      <c r="A90" s="47">
        <v>89</v>
      </c>
      <c r="B90" s="49" t="s">
        <v>194</v>
      </c>
      <c r="C90" s="49" t="s">
        <v>16</v>
      </c>
      <c r="D90" s="49" t="s">
        <v>195</v>
      </c>
      <c r="E90" s="49" t="s">
        <v>18</v>
      </c>
      <c r="F90" s="50">
        <v>2181</v>
      </c>
      <c r="G90" s="66">
        <f>'G4 Prijs per m2'!C13</f>
        <v>0</v>
      </c>
      <c r="H90" s="66">
        <f t="shared" si="1"/>
        <v>0</v>
      </c>
    </row>
    <row r="91" spans="1:8" x14ac:dyDescent="0.25">
      <c r="A91" s="47">
        <v>90</v>
      </c>
      <c r="B91" s="49" t="s">
        <v>196</v>
      </c>
      <c r="C91" s="49" t="s">
        <v>64</v>
      </c>
      <c r="D91" s="49" t="s">
        <v>197</v>
      </c>
      <c r="E91" s="49" t="s">
        <v>18</v>
      </c>
      <c r="F91" s="50">
        <v>2240</v>
      </c>
      <c r="G91" s="66">
        <f>'G4 Prijs per m2'!C13</f>
        <v>0</v>
      </c>
      <c r="H91" s="66">
        <f t="shared" si="1"/>
        <v>0</v>
      </c>
    </row>
    <row r="92" spans="1:8" x14ac:dyDescent="0.25">
      <c r="A92" s="47">
        <v>91</v>
      </c>
      <c r="B92" s="49" t="s">
        <v>198</v>
      </c>
      <c r="C92" s="49" t="s">
        <v>16</v>
      </c>
      <c r="D92" s="49" t="s">
        <v>199</v>
      </c>
      <c r="E92" s="49" t="s">
        <v>18</v>
      </c>
      <c r="F92" s="50">
        <v>3736</v>
      </c>
      <c r="G92" s="66">
        <f>'G4 Prijs per m2'!C13</f>
        <v>0</v>
      </c>
      <c r="H92" s="66">
        <f t="shared" si="1"/>
        <v>0</v>
      </c>
    </row>
    <row r="93" spans="1:8" x14ac:dyDescent="0.25">
      <c r="A93" s="47">
        <v>92</v>
      </c>
      <c r="B93" s="49" t="s">
        <v>200</v>
      </c>
      <c r="C93" s="49" t="s">
        <v>16</v>
      </c>
      <c r="D93" s="49" t="s">
        <v>201</v>
      </c>
      <c r="E93" s="49" t="s">
        <v>68</v>
      </c>
      <c r="F93" s="50">
        <v>1996</v>
      </c>
      <c r="G93" s="66">
        <f>'G4 Prijs per m2'!C13</f>
        <v>0</v>
      </c>
      <c r="H93" s="66">
        <f t="shared" si="1"/>
        <v>0</v>
      </c>
    </row>
    <row r="94" spans="1:8" x14ac:dyDescent="0.25">
      <c r="A94" s="47">
        <v>93</v>
      </c>
      <c r="B94" s="49" t="s">
        <v>202</v>
      </c>
      <c r="C94" s="49" t="s">
        <v>16</v>
      </c>
      <c r="D94" s="49" t="s">
        <v>203</v>
      </c>
      <c r="E94" s="49" t="s">
        <v>18</v>
      </c>
      <c r="F94" s="50">
        <v>2553</v>
      </c>
      <c r="G94" s="66">
        <f>'G4 Prijs per m2'!C13</f>
        <v>0</v>
      </c>
      <c r="H94" s="66">
        <f t="shared" si="1"/>
        <v>0</v>
      </c>
    </row>
    <row r="95" spans="1:8" x14ac:dyDescent="0.25">
      <c r="A95" s="47">
        <v>94</v>
      </c>
      <c r="B95" s="55" t="s">
        <v>204</v>
      </c>
      <c r="C95" s="55" t="s">
        <v>16</v>
      </c>
      <c r="D95" s="55" t="s">
        <v>205</v>
      </c>
      <c r="E95" s="55" t="s">
        <v>43</v>
      </c>
      <c r="F95" s="57">
        <v>1670</v>
      </c>
      <c r="G95" s="66">
        <f>'G4 Prijs per m2'!C13</f>
        <v>0</v>
      </c>
      <c r="H95" s="66">
        <f t="shared" si="1"/>
        <v>0</v>
      </c>
    </row>
    <row r="96" spans="1:8" x14ac:dyDescent="0.25">
      <c r="A96" s="47">
        <v>95</v>
      </c>
      <c r="B96" s="49" t="s">
        <v>206</v>
      </c>
      <c r="C96" s="49" t="s">
        <v>20</v>
      </c>
      <c r="D96" s="49" t="s">
        <v>207</v>
      </c>
      <c r="E96" s="49" t="s">
        <v>18</v>
      </c>
      <c r="F96" s="50">
        <v>1144</v>
      </c>
      <c r="G96" s="66">
        <f>'G4 Prijs per m2'!C13</f>
        <v>0</v>
      </c>
      <c r="H96" s="66">
        <f t="shared" si="1"/>
        <v>0</v>
      </c>
    </row>
    <row r="97" spans="1:8" x14ac:dyDescent="0.25">
      <c r="A97" s="47">
        <v>96</v>
      </c>
      <c r="B97" s="49" t="s">
        <v>206</v>
      </c>
      <c r="C97" s="49" t="s">
        <v>16</v>
      </c>
      <c r="D97" s="49" t="s">
        <v>208</v>
      </c>
      <c r="E97" s="49" t="s">
        <v>18</v>
      </c>
      <c r="F97" s="50">
        <v>1686</v>
      </c>
      <c r="G97" s="66">
        <f>'G4 Prijs per m2'!C13</f>
        <v>0</v>
      </c>
      <c r="H97" s="66">
        <f t="shared" si="1"/>
        <v>0</v>
      </c>
    </row>
    <row r="98" spans="1:8" x14ac:dyDescent="0.25">
      <c r="A98" s="47">
        <v>97</v>
      </c>
      <c r="B98" s="49" t="s">
        <v>209</v>
      </c>
      <c r="C98" s="49" t="s">
        <v>16</v>
      </c>
      <c r="D98" s="49" t="s">
        <v>210</v>
      </c>
      <c r="E98" s="49" t="s">
        <v>18</v>
      </c>
      <c r="F98" s="50">
        <v>11379</v>
      </c>
      <c r="G98" s="66">
        <f>'G4 Prijs per m2'!C13</f>
        <v>0</v>
      </c>
      <c r="H98" s="66">
        <f t="shared" si="1"/>
        <v>0</v>
      </c>
    </row>
    <row r="99" spans="1:8" x14ac:dyDescent="0.25">
      <c r="A99" s="47">
        <v>98</v>
      </c>
      <c r="B99" s="55" t="s">
        <v>211</v>
      </c>
      <c r="C99" s="55" t="s">
        <v>20</v>
      </c>
      <c r="D99" s="56" t="s">
        <v>212</v>
      </c>
      <c r="E99" s="55" t="s">
        <v>117</v>
      </c>
      <c r="F99" s="57">
        <f>1184/2</f>
        <v>592</v>
      </c>
      <c r="G99" s="66">
        <f>'G4 Prijs per m2'!C13</f>
        <v>0</v>
      </c>
      <c r="H99" s="66">
        <f t="shared" si="1"/>
        <v>0</v>
      </c>
    </row>
    <row r="100" spans="1:8" x14ac:dyDescent="0.25">
      <c r="A100" s="47">
        <v>99</v>
      </c>
      <c r="B100" s="49" t="s">
        <v>213</v>
      </c>
      <c r="C100" s="49" t="s">
        <v>16</v>
      </c>
      <c r="D100" s="49" t="s">
        <v>214</v>
      </c>
      <c r="E100" s="49" t="s">
        <v>117</v>
      </c>
      <c r="F100" s="50">
        <f>2382+594</f>
        <v>2976</v>
      </c>
      <c r="G100" s="66">
        <f>'G4 Prijs per m2'!C13</f>
        <v>0</v>
      </c>
      <c r="H100" s="66">
        <f t="shared" si="1"/>
        <v>0</v>
      </c>
    </row>
    <row r="101" spans="1:8" x14ac:dyDescent="0.25">
      <c r="A101" s="47">
        <v>100</v>
      </c>
      <c r="B101" s="49" t="s">
        <v>215</v>
      </c>
      <c r="C101" s="49" t="s">
        <v>16</v>
      </c>
      <c r="D101" s="49" t="s">
        <v>111</v>
      </c>
      <c r="E101" s="49" t="s">
        <v>18</v>
      </c>
      <c r="F101" s="50">
        <v>4543</v>
      </c>
      <c r="G101" s="66">
        <f>'G4 Prijs per m2'!C13</f>
        <v>0</v>
      </c>
      <c r="H101" s="66">
        <f t="shared" si="1"/>
        <v>0</v>
      </c>
    </row>
    <row r="102" spans="1:8" x14ac:dyDescent="0.25">
      <c r="A102" s="47">
        <v>101</v>
      </c>
      <c r="B102" s="49" t="s">
        <v>216</v>
      </c>
      <c r="C102" s="49" t="s">
        <v>16</v>
      </c>
      <c r="D102" s="49" t="s">
        <v>217</v>
      </c>
      <c r="E102" s="49" t="s">
        <v>18</v>
      </c>
      <c r="F102" s="50">
        <v>6923</v>
      </c>
      <c r="G102" s="66">
        <f>'G4 Prijs per m2'!C13</f>
        <v>0</v>
      </c>
      <c r="H102" s="66">
        <f t="shared" si="1"/>
        <v>0</v>
      </c>
    </row>
    <row r="103" spans="1:8" x14ac:dyDescent="0.25">
      <c r="A103" s="47">
        <v>102</v>
      </c>
      <c r="B103" s="49" t="s">
        <v>218</v>
      </c>
      <c r="C103" s="49" t="s">
        <v>16</v>
      </c>
      <c r="D103" s="49" t="s">
        <v>219</v>
      </c>
      <c r="E103" s="49" t="s">
        <v>68</v>
      </c>
      <c r="F103" s="50">
        <v>1615</v>
      </c>
      <c r="G103" s="66">
        <f>'G4 Prijs per m2'!C13</f>
        <v>0</v>
      </c>
      <c r="H103" s="66">
        <f t="shared" si="1"/>
        <v>0</v>
      </c>
    </row>
    <row r="104" spans="1:8" x14ac:dyDescent="0.25">
      <c r="A104" s="47">
        <v>103</v>
      </c>
      <c r="B104" s="49" t="s">
        <v>220</v>
      </c>
      <c r="C104" s="49" t="s">
        <v>16</v>
      </c>
      <c r="D104" s="49" t="s">
        <v>221</v>
      </c>
      <c r="E104" s="49" t="s">
        <v>18</v>
      </c>
      <c r="F104" s="50">
        <v>8531</v>
      </c>
      <c r="G104" s="66">
        <f>'G4 Prijs per m2'!C13</f>
        <v>0</v>
      </c>
      <c r="H104" s="66">
        <f t="shared" si="1"/>
        <v>0</v>
      </c>
    </row>
    <row r="105" spans="1:8" x14ac:dyDescent="0.25">
      <c r="A105" s="64"/>
      <c r="B105" s="64"/>
      <c r="C105" s="64"/>
      <c r="D105" s="64"/>
      <c r="E105" s="64"/>
      <c r="F105" s="67">
        <f>SUM(F1:F104)</f>
        <v>353145.99</v>
      </c>
      <c r="G105" s="68">
        <f>'G4 Prijs per m2'!C13</f>
        <v>0</v>
      </c>
      <c r="H105" s="68">
        <f>$F105*$G105</f>
        <v>0</v>
      </c>
    </row>
  </sheetData>
  <sheetProtection algorithmName="SHA-512" hashValue="rw23cSJyPtf07GKsYgDY624trBQ/XVCSd9xP8TY5RAjPBT/toxs/GJ00kVquLkxOyNJ1TQwOmZkblIDCVxmSqA==" saltValue="VgG6LPA/3DrpTU8axtOJVg==" spinCount="100000" sheet="1" objects="1" scenarios="1" selectLockedCells="1"/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751B24B832B4C9A6BBFF09677CB1F" ma:contentTypeVersion="3" ma:contentTypeDescription="Een nieuw document maken." ma:contentTypeScope="" ma:versionID="749624cfd90946771be1604ee00d3a70">
  <xsd:schema xmlns:xsd="http://www.w3.org/2001/XMLSchema" xmlns:xs="http://www.w3.org/2001/XMLSchema" xmlns:p="http://schemas.microsoft.com/office/2006/metadata/properties" xmlns:ns2="f6c01d1d-0c3b-4491-b177-ac902b108077" targetNamespace="http://schemas.microsoft.com/office/2006/metadata/properties" ma:root="true" ma:fieldsID="8cb5c847d8474189de3e118a969a9833" ns2:_="">
    <xsd:import namespace="f6c01d1d-0c3b-4491-b177-ac902b108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01d1d-0c3b-4491-b177-ac902b1080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1AA617-A0CD-4E0A-8243-62E9D6487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c01d1d-0c3b-4491-b177-ac902b108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3AC17F-22C4-4A6F-98AB-CF4A4254EE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046F8-6F6C-4D8F-BC55-BEDFB1DA1C8E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f6c01d1d-0c3b-4491-b177-ac902b10807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G4 Prijs per m2</vt:lpstr>
      <vt:lpstr>Kosten per locatie</vt:lpstr>
      <vt:lpstr>'G4 Prijs per m2'!Afdrukbereik</vt:lpstr>
    </vt:vector>
  </TitlesOfParts>
  <Manager/>
  <Company>Significant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Fredo Schotanus</dc:creator>
  <cp:keywords/>
  <dc:description/>
  <cp:lastModifiedBy>Dominique Bribosia</cp:lastModifiedBy>
  <cp:revision/>
  <dcterms:created xsi:type="dcterms:W3CDTF">2010-06-17T06:50:37Z</dcterms:created>
  <dcterms:modified xsi:type="dcterms:W3CDTF">2026-02-24T09:25:50Z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0x0101000F6751B24B832B4C9A6BBFF09677CB1F</vt:lpwstr>
  </property>
</Properties>
</file>