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l.kroeze\CONTRAST\Hospitality - General\PROJECTEN LOPEND\Gemeente Lansingerland\2025.0261 Gemeente Lansingerland - AB catering\08. Aanbesteding\02. Nota van Inlichtingen\"/>
    </mc:Choice>
  </mc:AlternateContent>
  <xr:revisionPtr revIDLastSave="0" documentId="13_ncr:1_{AFC8B629-3768-4325-BBD1-CB1F6180BD18}" xr6:coauthVersionLast="47" xr6:coauthVersionMax="47" xr10:uidLastSave="{00000000-0000-0000-0000-000000000000}"/>
  <bookViews>
    <workbookView xWindow="28680" yWindow="-1095" windowWidth="29040" windowHeight="15720" tabRatio="756" xr2:uid="{99711760-6B1A-47D5-9233-0D6EF899708A}"/>
  </bookViews>
  <sheets>
    <sheet name="Invulinstructie" sheetId="1" r:id="rId1"/>
    <sheet name="1. Ondertekening" sheetId="2" r:id="rId2"/>
    <sheet name="2. Totaal" sheetId="3" r:id="rId3"/>
    <sheet name="3. Vaste Verreken Prijzen" sheetId="5" r:id="rId4"/>
    <sheet name="4. Integr. uurtarief banqueting" sheetId="6" r:id="rId5"/>
    <sheet name="5. Begrotingen" sheetId="4" r:id="rId6"/>
    <sheet name="6. Apparatuur" sheetId="7" r:id="rId7"/>
    <sheet name="7. Ingredienten" sheetId="8" r:id="rId8"/>
    <sheet name="8. Tellerstanden"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2" i="8" l="1"/>
  <c r="K40" i="8"/>
  <c r="K26" i="8"/>
  <c r="E48" i="4"/>
  <c r="E59" i="4"/>
  <c r="J15" i="5"/>
  <c r="J16" i="5"/>
  <c r="J30" i="5"/>
  <c r="I15" i="5"/>
  <c r="G48" i="4" l="1"/>
  <c r="H48" i="4" s="1"/>
  <c r="D6" i="9"/>
  <c r="D6" i="8"/>
  <c r="D6" i="7"/>
  <c r="C6" i="4"/>
  <c r="D6" i="6"/>
  <c r="D6" i="5"/>
  <c r="C6" i="3"/>
  <c r="C6" i="2"/>
  <c r="N14" i="7"/>
  <c r="I21" i="5"/>
  <c r="I22" i="5"/>
  <c r="I23" i="5"/>
  <c r="F21" i="5"/>
  <c r="J21" i="5" s="1"/>
  <c r="F22" i="5"/>
  <c r="J22" i="5" s="1"/>
  <c r="F23" i="5"/>
  <c r="J23" i="5" s="1"/>
  <c r="K16" i="8" l="1"/>
  <c r="K15" i="8"/>
  <c r="K24" i="8"/>
  <c r="K25" i="8"/>
  <c r="D34" i="9"/>
  <c r="D7" i="9"/>
  <c r="D5" i="9"/>
  <c r="D4" i="9"/>
  <c r="D3" i="9"/>
  <c r="D7" i="8"/>
  <c r="D7" i="7"/>
  <c r="D5" i="7"/>
  <c r="D4" i="7"/>
  <c r="D5" i="8"/>
  <c r="D4" i="8"/>
  <c r="D3" i="8"/>
  <c r="D3" i="7"/>
  <c r="N28" i="7"/>
  <c r="N29" i="7"/>
  <c r="N30" i="7"/>
  <c r="K38" i="8" l="1"/>
  <c r="K37" i="8"/>
  <c r="K36" i="8"/>
  <c r="K35" i="8"/>
  <c r="K34" i="8"/>
  <c r="K33" i="8"/>
  <c r="K32" i="8"/>
  <c r="K31" i="8"/>
  <c r="K30" i="8"/>
  <c r="K23" i="8"/>
  <c r="K22" i="8"/>
  <c r="K21" i="8"/>
  <c r="K20" i="8"/>
  <c r="K19" i="8"/>
  <c r="K18" i="8"/>
  <c r="K17" i="8"/>
  <c r="N33" i="7"/>
  <c r="N32" i="7"/>
  <c r="N31" i="7"/>
  <c r="N27" i="7"/>
  <c r="N26" i="7"/>
  <c r="N25" i="7"/>
  <c r="N24" i="7"/>
  <c r="N23" i="7"/>
  <c r="N22" i="7"/>
  <c r="N21" i="7"/>
  <c r="N20" i="7"/>
  <c r="N19" i="7"/>
  <c r="N18" i="7"/>
  <c r="N17" i="7"/>
  <c r="N16" i="7"/>
  <c r="N15" i="7"/>
  <c r="N35" i="7" l="1"/>
  <c r="C29" i="3" s="1"/>
  <c r="D5" i="6"/>
  <c r="D29" i="3" l="1"/>
  <c r="C30" i="3"/>
  <c r="D30" i="3" l="1"/>
  <c r="C31" i="3"/>
  <c r="D31" i="3" s="1"/>
  <c r="D33" i="3" s="1"/>
  <c r="I26" i="5"/>
  <c r="I27" i="5"/>
  <c r="F26" i="5"/>
  <c r="J26" i="5" s="1"/>
  <c r="F27" i="5"/>
  <c r="J27" i="5" s="1"/>
  <c r="C25" i="3"/>
  <c r="C27" i="4" l="1"/>
  <c r="C26" i="3" s="1"/>
  <c r="D26" i="3" s="1"/>
  <c r="C14" i="4"/>
  <c r="C15" i="4" s="1"/>
  <c r="C39" i="4"/>
  <c r="K28" i="6" l="1"/>
  <c r="K27" i="6"/>
  <c r="K26" i="6"/>
  <c r="K25" i="6"/>
  <c r="G28" i="6"/>
  <c r="G27" i="6"/>
  <c r="G26" i="6"/>
  <c r="G25" i="6"/>
  <c r="C16" i="3" l="1"/>
  <c r="C19" i="3"/>
  <c r="D25" i="3"/>
  <c r="H21" i="4"/>
  <c r="C38" i="3" s="1"/>
  <c r="D38" i="3" s="1"/>
  <c r="D41" i="3" s="1"/>
  <c r="C13" i="3" l="1"/>
  <c r="C38" i="4" l="1"/>
  <c r="C14" i="3"/>
  <c r="D14" i="3" s="1"/>
  <c r="C5" i="2" l="1"/>
  <c r="F49" i="4"/>
  <c r="G49" i="4" s="1"/>
  <c r="H49" i="4" s="1"/>
  <c r="F50" i="4"/>
  <c r="G50" i="4" s="1"/>
  <c r="H50" i="4" s="1"/>
  <c r="F51" i="4"/>
  <c r="G51" i="4" s="1"/>
  <c r="H51" i="4" s="1"/>
  <c r="F52" i="4"/>
  <c r="G52" i="4" s="1"/>
  <c r="H52" i="4" s="1"/>
  <c r="F53" i="4"/>
  <c r="G53" i="4" s="1"/>
  <c r="H53" i="4" s="1"/>
  <c r="F54" i="4"/>
  <c r="G54" i="4" s="1"/>
  <c r="H54" i="4" s="1"/>
  <c r="F55" i="4"/>
  <c r="G55" i="4" s="1"/>
  <c r="H55" i="4" s="1"/>
  <c r="F56" i="4"/>
  <c r="G56" i="4" s="1"/>
  <c r="H56" i="4" s="1"/>
  <c r="F57" i="4"/>
  <c r="G57" i="4" s="1"/>
  <c r="H57" i="4" s="1"/>
  <c r="F47" i="4"/>
  <c r="G47" i="4" s="1"/>
  <c r="H47" i="4" s="1"/>
  <c r="C3" i="2"/>
  <c r="C7" i="3"/>
  <c r="D19" i="3"/>
  <c r="C11" i="3"/>
  <c r="H59" i="4" l="1"/>
  <c r="C18" i="4" s="1"/>
  <c r="G59" i="4"/>
  <c r="C17" i="3" l="1"/>
  <c r="D13" i="3"/>
  <c r="J28" i="6"/>
  <c r="L28" i="6" s="1"/>
  <c r="F28" i="6"/>
  <c r="H28" i="6" s="1"/>
  <c r="J27" i="6"/>
  <c r="L27" i="6" s="1"/>
  <c r="F27" i="6"/>
  <c r="H27" i="6" s="1"/>
  <c r="J26" i="6"/>
  <c r="L26" i="6" s="1"/>
  <c r="F26" i="6"/>
  <c r="H26" i="6" s="1"/>
  <c r="J25" i="6"/>
  <c r="L25" i="6" s="1"/>
  <c r="F25" i="6"/>
  <c r="H25" i="6" s="1"/>
  <c r="K16" i="6"/>
  <c r="K15" i="6"/>
  <c r="K14" i="6"/>
  <c r="K13" i="6"/>
  <c r="J16" i="6"/>
  <c r="L16" i="6" s="1"/>
  <c r="J15" i="6"/>
  <c r="L15" i="6" s="1"/>
  <c r="J14" i="6"/>
  <c r="L14" i="6" s="1"/>
  <c r="J13" i="6"/>
  <c r="L13" i="6" s="1"/>
  <c r="G16" i="6"/>
  <c r="G15" i="6"/>
  <c r="G14" i="6"/>
  <c r="G13" i="6"/>
  <c r="F16" i="6"/>
  <c r="H16" i="6" s="1"/>
  <c r="F15" i="6"/>
  <c r="H15" i="6" s="1"/>
  <c r="F14" i="6"/>
  <c r="H14" i="6" s="1"/>
  <c r="F13" i="6"/>
  <c r="H13" i="6" s="1"/>
  <c r="H18" i="6" l="1"/>
  <c r="G18" i="6"/>
  <c r="D17" i="3"/>
  <c r="D16" i="3"/>
  <c r="L18" i="6"/>
  <c r="K18" i="6"/>
  <c r="G30" i="6"/>
  <c r="K30" i="6"/>
  <c r="H30" i="6"/>
  <c r="L30" i="6"/>
  <c r="G35" i="6" l="1"/>
  <c r="H38" i="6" s="1"/>
  <c r="H35" i="6"/>
  <c r="I38" i="6" s="1"/>
  <c r="D37" i="3" s="1"/>
  <c r="D18" i="6" l="1"/>
  <c r="D7" i="6"/>
  <c r="D4" i="6"/>
  <c r="D3" i="6"/>
  <c r="I28" i="5"/>
  <c r="F28" i="5"/>
  <c r="J28" i="5" s="1"/>
  <c r="I20" i="5"/>
  <c r="F20" i="5"/>
  <c r="J20" i="5" s="1"/>
  <c r="I19" i="5"/>
  <c r="F19" i="5"/>
  <c r="J19" i="5" s="1"/>
  <c r="I16" i="5"/>
  <c r="F16" i="5"/>
  <c r="I14" i="5"/>
  <c r="F14" i="5"/>
  <c r="J14" i="5" s="1"/>
  <c r="H80" i="4"/>
  <c r="C80" i="4" s="1"/>
  <c r="C82" i="4" s="1"/>
  <c r="D7" i="5"/>
  <c r="D36" i="3" l="1"/>
  <c r="D39" i="3" l="1"/>
  <c r="D5" i="5"/>
  <c r="D4" i="5"/>
  <c r="D3" i="5"/>
  <c r="H70" i="4"/>
  <c r="C68" i="4" s="1"/>
  <c r="C5" i="4"/>
  <c r="C5" i="3"/>
  <c r="C7" i="4"/>
  <c r="C4" i="4"/>
  <c r="C3" i="4"/>
  <c r="C4" i="3"/>
  <c r="C3" i="3"/>
  <c r="C4" i="2"/>
  <c r="C70" i="4" l="1"/>
  <c r="C84" i="4" s="1"/>
  <c r="C19" i="4" s="1"/>
  <c r="C37" i="4" l="1"/>
  <c r="C18" i="3"/>
  <c r="D18" i="3" s="1"/>
  <c r="C21" i="4"/>
  <c r="C20" i="3" l="1"/>
  <c r="D20" i="3" s="1"/>
  <c r="C29" i="4"/>
  <c r="C30" i="4" s="1"/>
  <c r="C23" i="4"/>
  <c r="C24" i="4" s="1"/>
  <c r="C23" i="3" l="1"/>
  <c r="C22" i="3"/>
  <c r="D22" i="3" s="1"/>
</calcChain>
</file>

<file path=xl/sharedStrings.xml><?xml version="1.0" encoding="utf-8"?>
<sst xmlns="http://schemas.openxmlformats.org/spreadsheetml/2006/main" count="381" uniqueCount="215">
  <si>
    <t>Naam opdrachtgever</t>
  </si>
  <si>
    <t>Versienummer</t>
  </si>
  <si>
    <t>Prijspeil</t>
  </si>
  <si>
    <t>INSTRUCTIES VOOR HET INVULLEN VAN HET PRIJZENBLAD</t>
  </si>
  <si>
    <t>Algemeen</t>
  </si>
  <si>
    <t>1. Ondertekening</t>
  </si>
  <si>
    <t>2. Totaal</t>
  </si>
  <si>
    <t>3. Vaste Verreken Prijzen</t>
  </si>
  <si>
    <t>4. Integraal uurtarief banqueting</t>
  </si>
  <si>
    <t>5. Begrotingen</t>
  </si>
  <si>
    <t>Leverancier</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</si>
  <si>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</si>
  <si>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</si>
  <si>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</si>
  <si>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</si>
  <si>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</si>
  <si>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</si>
  <si>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</si>
  <si>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Deelbegroting excl. BTW</t>
  </si>
  <si>
    <t>Totale omzet</t>
  </si>
  <si>
    <t>Brutomarge</t>
  </si>
  <si>
    <t>Personeelskosten</t>
  </si>
  <si>
    <t>Algemene kosten</t>
  </si>
  <si>
    <t>Managementfee</t>
  </si>
  <si>
    <t>Kengetallen</t>
  </si>
  <si>
    <t>Aantal dagelijkse pandbewoners</t>
  </si>
  <si>
    <t>Dagelijks aantal aanwezige pandbewoners</t>
  </si>
  <si>
    <t>Variabele algemene kosten in % van de omzet</t>
  </si>
  <si>
    <t>Bezettingspercentage / conversie</t>
  </si>
  <si>
    <t>Aantal openingsdagen</t>
  </si>
  <si>
    <t>Functie medewerker</t>
  </si>
  <si>
    <t>CAO-schaal</t>
  </si>
  <si>
    <t>Uurtarief</t>
  </si>
  <si>
    <t>Uren per dag</t>
  </si>
  <si>
    <t>Aantal dagen per jaar</t>
  </si>
  <si>
    <t>Aantal uren per jaar</t>
  </si>
  <si>
    <t>Kosten per jaar</t>
  </si>
  <si>
    <t>Variabele algemene kosten</t>
  </si>
  <si>
    <t>Disposables</t>
  </si>
  <si>
    <t>Diverse hulpmaterialen</t>
  </si>
  <si>
    <t>Schoonmaakmiddelen</t>
  </si>
  <si>
    <t>Wasserijkosten</t>
  </si>
  <si>
    <t>Bankkosten / transactiekosten</t>
  </si>
  <si>
    <t>Overige variabele algemene kosten</t>
  </si>
  <si>
    <t>Totaal variabele algemene kosten</t>
  </si>
  <si>
    <t>Kosten</t>
  </si>
  <si>
    <t>Specificatie overige variabele algemene kosten (indien van toepassing)</t>
  </si>
  <si>
    <t>Totaal</t>
  </si>
  <si>
    <t>Vaste algemene kosten</t>
  </si>
  <si>
    <t>Kantoormiddelen</t>
  </si>
  <si>
    <t>Verzekeringskosten</t>
  </si>
  <si>
    <t>Bacteriologisch / hygiëneonderzoek</t>
  </si>
  <si>
    <t>Presentatiemiddelen en signing</t>
  </si>
  <si>
    <t>Kledingkosten</t>
  </si>
  <si>
    <t>Onderhoud / reparatie eigen apparatuur</t>
  </si>
  <si>
    <t>Overige vaste algemene kosten</t>
  </si>
  <si>
    <t>Totaal vaste algemene kosten</t>
  </si>
  <si>
    <t>Totale algemene kosten</t>
  </si>
  <si>
    <t>VASTE VERREKEN PRIJZEN</t>
  </si>
  <si>
    <t>Vaste Verrekenprijzen</t>
  </si>
  <si>
    <t>VVP exclusief BTW</t>
  </si>
  <si>
    <t>BTW</t>
  </si>
  <si>
    <t>VVP inclusief BTW</t>
  </si>
  <si>
    <t>Maximum prijzen</t>
  </si>
  <si>
    <t>Aantallen</t>
  </si>
  <si>
    <t>Gewogen Vaste Verrekenprijs exclusief BTW</t>
  </si>
  <si>
    <t>Gewogen Vaste Verrekenprijs inclusief BTW</t>
  </si>
  <si>
    <t>Luncharrangementen</t>
  </si>
  <si>
    <t>Borrelarrangementen</t>
  </si>
  <si>
    <t>Prognose kosten vergaderservice en banqueting</t>
  </si>
  <si>
    <t>INTEGRAAL UURTARIEF BANQUETING</t>
  </si>
  <si>
    <t>Functie</t>
  </si>
  <si>
    <t>Cateringmedewerker / bediening</t>
  </si>
  <si>
    <t>Kok</t>
  </si>
  <si>
    <t>Afwas, opruimen en schoonmaak</t>
  </si>
  <si>
    <t>Management</t>
  </si>
  <si>
    <t>Weging</t>
  </si>
  <si>
    <t>Tarief excl. BTW</t>
  </si>
  <si>
    <t>Tarief incl. BTW</t>
  </si>
  <si>
    <t>Gewogen excl. BTW</t>
  </si>
  <si>
    <t>Gewogen incl. BTW</t>
  </si>
  <si>
    <t>Totaal gewogen gemiddelde aandeel</t>
  </si>
  <si>
    <t>Daguren (ma - vr : 08:00 uur - 18:00 uur)</t>
  </si>
  <si>
    <t>Avonduren (ma - vr : 18:00 uur - 06:00 uur)</t>
  </si>
  <si>
    <t>Zaterdaguren</t>
  </si>
  <si>
    <t>Zondaguren</t>
  </si>
  <si>
    <t>Gemiddeld gewogen integraal personeelstarief</t>
  </si>
  <si>
    <t>Gewogen integraal personeelstarief voor totale inschrijfprijs</t>
  </si>
  <si>
    <t>Excl. BTW</t>
  </si>
  <si>
    <t>Incl. BTW</t>
  </si>
  <si>
    <t>Aantal</t>
  </si>
  <si>
    <t>Begroting totaal</t>
  </si>
  <si>
    <t>Prognose kosten vaste verrekenprijzen</t>
  </si>
  <si>
    <t>Gewogen integraal uurtarief banqueting</t>
  </si>
  <si>
    <t>Totaal personeelsinzet</t>
  </si>
  <si>
    <t>Inschrijver vult dit tabblad in en ondertekent het rechtsgeldig.</t>
  </si>
  <si>
    <t>Inkoop ingrediënten</t>
  </si>
  <si>
    <t>Directe loonkosten</t>
  </si>
  <si>
    <t>Totaal directe kosten</t>
  </si>
  <si>
    <t>Operationeel resultaat</t>
  </si>
  <si>
    <t>Bijdrage van opdrachtgever</t>
  </si>
  <si>
    <t>Totaal commerciële afspraken</t>
  </si>
  <si>
    <t>Als % van de omzet</t>
  </si>
  <si>
    <t>Als % van de totale omzet</t>
  </si>
  <si>
    <t>Foodcost</t>
  </si>
  <si>
    <t>Kosten voor kassa en randapparatuur</t>
  </si>
  <si>
    <t>Specificatie overige vaste algemene kosten (indien van toepassing)</t>
  </si>
  <si>
    <t>Eenmalige kosten</t>
  </si>
  <si>
    <t>Totale variabele kosten voor opdrachtgever</t>
  </si>
  <si>
    <t xml:space="preserve"> </t>
  </si>
  <si>
    <t>Lunch 1, per persoon</t>
  </si>
  <si>
    <t>Lunch 2, per persoon</t>
  </si>
  <si>
    <t>Bedrijfsrestaurant</t>
  </si>
  <si>
    <t>Omzet restaurant</t>
  </si>
  <si>
    <t>Aantal gasten per dag</t>
  </si>
  <si>
    <t xml:space="preserve">Gemiddelde besteding </t>
  </si>
  <si>
    <t xml:space="preserve">- De Vaste Verreken Prijzen voor de arrangementen zoals aangegeven worden door Inschrijver ingevuld.
- Tabblad Vaste Verrekenprijzen is een fictieve begroting. Voor de te leveren hoeveelheden zijn door opdrachtgever aantallen opgegeven. Deze aantallen zijn fictieve aantallen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De inschrijver vult zelf de Vaste Verreken Prijzen exclusief BTW en het juiste BTW percentage in. Wanneer er verschillende BTW tarieven gelden binnen één arrangement dan wordt het BTW tarief berekent dat geldt voor het hoofdbestanddeel van het arrangement.
- Daar waar een maximumprijs staat genoemd in kolom G dient de Vaste Verreken Prijs inclusief BTW (in kolom F) onder dit bedrag te blijven. Indien de cel van de VVP inclusief BTW rood kleurt is maximumprijs overschreden en zal de inschrijving terzijde worden gelegd.
- De Vaste Verreken Prijzen worden indicatief uitgevraagd, en niet meegerekend in de totale inschrijfprijs. 
</t>
  </si>
  <si>
    <t xml:space="preserve">- Inschrijver vult de uurtarieven exclusief BTW voor de verschillende functies in. De uurtarieven worden automatisch berekend door het uurtarief exclusief BTW te vermenigvuldigen met 21% BTW.
- De uurtarieven zijn gebaseerd op de van toepassing zijnde cao (of zoals weergegeven in het programma van eisen) en zijn all-in tarieven. 
- De uurtarieven zijn onderveeld in verschillende typen functionarissen.
- Het gewogen uurtarief wordt gedurende de contractperiode (exclusief eventuele indexeringen) gebruikt voor alle banqueting-, evenementen en- maatwerkactiviteiten die door Inschrijver voor Opdrachtgever worden uitgevoerd. Ook wordt dit uurtarief gebruikt voor de inzet van extra uren (na goedkeuring van opdrachtgever) ten behoeve van vergaderservices en banqueting. 
- Het aantal opgenomen uren is een fictieve opname en is niet wijzigbaar door Inschrijver. 
- Het integraal uurtarief banqueting wordt indicatief uitgevraagd, en niet meegerekend in de totale inschrijfprijs. </t>
  </si>
  <si>
    <t>Gemeente Lansingerland</t>
  </si>
  <si>
    <t>Plafondbedrag</t>
  </si>
  <si>
    <t>Totaal commerciële afspraken catering (aanneemsom)</t>
  </si>
  <si>
    <t>Vaste kosten warme drankenautomaten</t>
  </si>
  <si>
    <t>Variabele kosten warme drankenautomaten</t>
  </si>
  <si>
    <t>Totale kosten warme drankenautomaten</t>
  </si>
  <si>
    <t>Apparatuur (nieuw)</t>
  </si>
  <si>
    <t>Apparatuur</t>
  </si>
  <si>
    <t>Type</t>
  </si>
  <si>
    <t>Automaten leveren per</t>
  </si>
  <si>
    <t>Zetmethodiek</t>
  </si>
  <si>
    <t>Staand of tafelmodel</t>
  </si>
  <si>
    <t>Aantal automaten</t>
  </si>
  <si>
    <t>Netto huurprijs per automaat per jaar</t>
  </si>
  <si>
    <t>TSO per automaat per jaar</t>
  </si>
  <si>
    <t>Prijs kalkfilter per jaar</t>
  </si>
  <si>
    <t>Overig per jaar</t>
  </si>
  <si>
    <t>TOTAAL</t>
  </si>
  <si>
    <t>Bonen</t>
  </si>
  <si>
    <t>Tafelmodel</t>
  </si>
  <si>
    <t xml:space="preserve">Totaal </t>
  </si>
  <si>
    <t>Ingrediënten &amp; schoonmaakartikelen</t>
  </si>
  <si>
    <t xml:space="preserve">Ingrediënt </t>
  </si>
  <si>
    <t>Eenheid</t>
  </si>
  <si>
    <t>Artikel</t>
  </si>
  <si>
    <t>Netto verkoopprijs</t>
  </si>
  <si>
    <t>Aantallen per jaar</t>
  </si>
  <si>
    <t>Espressoblend 1</t>
  </si>
  <si>
    <t>Per kilo</t>
  </si>
  <si>
    <t>Espressoblend 2</t>
  </si>
  <si>
    <t>Suikersticks</t>
  </si>
  <si>
    <t>Per 1000 stuks</t>
  </si>
  <si>
    <t>Creamersticks</t>
  </si>
  <si>
    <t>Theezakje merk 1 divers gemengd assortiment (per persoon verpakt)</t>
  </si>
  <si>
    <t>Per 20 stuks</t>
  </si>
  <si>
    <t>Per 500 stuks</t>
  </si>
  <si>
    <t>Per 2000 stuks</t>
  </si>
  <si>
    <t>Totale kosten ingrediënten</t>
  </si>
  <si>
    <t>Schoonmaakartikel</t>
  </si>
  <si>
    <t>Totale kosten schoonmaakartikelen</t>
  </si>
  <si>
    <t>TOTAAL VARIABELE KOSTEN</t>
  </si>
  <si>
    <t>Grammages</t>
  </si>
  <si>
    <t>Grammages per consumptie</t>
  </si>
  <si>
    <t>Ingrediënt</t>
  </si>
  <si>
    <t>Grammage</t>
  </si>
  <si>
    <t>Espresso</t>
  </si>
  <si>
    <t>Koffie</t>
  </si>
  <si>
    <t>Cappuccino - koffie</t>
  </si>
  <si>
    <t>Gemeentehuis: Tobias Asserlaan 1, 2662 SB Bergschenhoek</t>
  </si>
  <si>
    <t>Gemeentewerf: Veilingweg 44, 2651 BE Berkel en Rodenrijs</t>
  </si>
  <si>
    <t>Tellerstanden</t>
  </si>
  <si>
    <t>Locatie</t>
  </si>
  <si>
    <t>Totaal aantal consumpties</t>
  </si>
  <si>
    <t>Skimmed milk / topping</t>
  </si>
  <si>
    <t>Cacao</t>
  </si>
  <si>
    <t>Theezakje merk 2 divers gemengd assortiment</t>
  </si>
  <si>
    <t>Cafeïnevrije koffie per persoon verpakt</t>
  </si>
  <si>
    <t>Zoetstof per persoon verpakt</t>
  </si>
  <si>
    <t>Roerstaafje (papier of hout)</t>
  </si>
  <si>
    <t>Per 200 stuks</t>
  </si>
  <si>
    <t>Cappuccino -  topping</t>
  </si>
  <si>
    <t>Wiener melange - koffie</t>
  </si>
  <si>
    <t>Wiener melange - topping</t>
  </si>
  <si>
    <t>Wiener melange - cacao</t>
  </si>
  <si>
    <t>Warme chocolademelk - cacao</t>
  </si>
  <si>
    <t>Warme chocolademelk - topping</t>
  </si>
  <si>
    <t>schatting 2025</t>
  </si>
  <si>
    <t>6. Apparatuur</t>
  </si>
  <si>
    <t>7. Ingredienten</t>
  </si>
  <si>
    <t>8. Tellerstanden</t>
  </si>
  <si>
    <t>- In dit tabblad geeft de inschrijver de prijzen voor de losse ingrediënten en de schoonmaakartikelen weer. De schoonmaakartikelen die hier niet worden opgenomen kunnen later niet aan de Opdrachtgever worden doorberekend tenzij het andere apparatuur betreft dan weergegeven in tabblad 6.
- De inschrijver geeft de grammages per consumptie weer voor de verschillende machines. Deze dienen ter indicatie voor de opdrachtgever en worden niet beoordeeld. 
- Er zijn twee soorten koffieblends opgenomen. Deze worden voor dezelfde prijs aangeboden. Opdrachtgever kiest bij de smaaktest tussen deze blends.</t>
  </si>
  <si>
    <t>- Dit zijn het aantal tikken van de huidige machines. Aan de aantallen zijn geen rechten te ontlenen.</t>
  </si>
  <si>
    <t>Dranken</t>
  </si>
  <si>
    <t>Bier, per flesje</t>
  </si>
  <si>
    <t>Rode, rosé of witte wijn, per fles</t>
  </si>
  <si>
    <t>Frisdrank, per fles 1,5 liter</t>
  </si>
  <si>
    <t>Mineraalwater (plat of bruisend), per fles 1 liter</t>
  </si>
  <si>
    <t>Jus d'orange, per pak 1 liter</t>
  </si>
  <si>
    <t>Koud arrangement, 4 stuks per persoon</t>
  </si>
  <si>
    <t>Warme bittergarnituur, 4 stuks per persoon</t>
  </si>
  <si>
    <t>Bitterballen arrangement, per 4 stuks</t>
  </si>
  <si>
    <t>Bonen, alleen kannenfunctie</t>
  </si>
  <si>
    <r>
      <t>- In dit tabblad geeft de inschrijver de warme drankenautomaten aan die zij voorstelt en hoeveel automaten van een bepaald type er wordt geplaatst. Er wordt uitgegaan van 20</t>
    </r>
    <r>
      <rPr>
        <sz val="10"/>
        <color rgb="FFFF0000"/>
        <rFont val="Georgia"/>
        <family val="1"/>
      </rPr>
      <t xml:space="preserve">  </t>
    </r>
    <r>
      <rPr>
        <sz val="10"/>
        <rFont val="Georgia"/>
        <family val="1"/>
      </rPr>
      <t>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t>
    </r>
  </si>
  <si>
    <t>Omzet</t>
  </si>
  <si>
    <t xml:space="preserve">Deze totaalbegroting wordt automatisch gegenereerd op basis van de andere tabbladen in dit Prijzenblad. Er is een plafondbedrag van € 260.000,- per jaar. Dit bedrag mag niet overschreden worden. Binnen het plafondbedrag vallen de aanneemsom van het restaurant en de kosten van de warme drankenvoorziening. </t>
  </si>
  <si>
    <t>Documentnummer</t>
  </si>
  <si>
    <t>U25.04366</t>
  </si>
  <si>
    <t>Medewerker operating warme drankenautomaten</t>
  </si>
  <si>
    <t>Latte macchiato - koffie</t>
  </si>
  <si>
    <t>Latte macchiato - topping</t>
  </si>
  <si>
    <t xml:space="preserve">- Inschrijver vult de tarieven in het Prijzenblad (zoals dat door opdrachtgever is opgesteld) in en levert dit aan bij het indienen van de Inschrijving.
- Het Prijzenblad dient u (rechtsgeldig ondertekend) in als pdf-document en tevens in Excel format. Bij eventuele verschillen tussen deze documenten gaan wij uit van de prijzen zoals ingediend in het pdf-document.
- Alle prijzen en tarieven zijn gebaseerd op de uitvraag catering- en warme drankenvoorzieningen, zie specifiek (maar niet uitsluitend) het Programma van Eisen.
- Inschrijver vult alleen de lichtblauwe cellen in.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januari 2026.
- De prijzen en tarieven die in het Prijzenblad worden ingevuld zijn redelijk en marktconform (reëel). Niet reële tarieven en prijzen kunnen leiden tot een ongeldige inschrijving.
- Het indienen van negatieve prijzen of tarieven is niet toegestaan.
- De begrotingen zijn gebaseerd op 255 werkbare dagen. 
- Indien uurtarieven/ personeelskosten worden opgenomen in een van de tabbladen dan zijn de uurtarieven zijn gebaseerd op de van toepassing zijnde cao (of zoals weergegeven in het programma van eisen)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aanvraag VOG, eventuele overnamekosten etc. zijn opgenomen. </t>
  </si>
  <si>
    <t xml:space="preserve">- Inschrijver vult het aantal te verwachten gasten per dag en de gemiddelde besteding per gast in. Dit genereert automatisch de omzet. 
- De inkoop ingrediënten bestaan uit alle kosten van de ingekochte goederen die worden verwerkt in de verstrekkingen en zijn inclusief alle kortingen maar zonder winstmarges.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De uren voor de operating van de warme drankenautomaten wordt in deze begroting ingevuld.
- Ten behoeve van de personeelskosten voor de operating van de warme dranken vult Inschrijver de cao-schaal en functie jaar (bijvoorbeeld schaal 2.3 of 4.2), het uurtarief en het aantal uren per dag dat de medewerker werkzaam is in. De functie naam "medewerker operating warme drankenautomaten" staat daarvoor vast. 
- Ten behoeve van de personeelskosten voor de banqueting inzet met betrekking tot de gemeenteraad, vult Inschrijver de cao-schaal en functie jaar (bijvoorbeeld schaal 2.3 of 4.2) en het uurtarief in. De functie naam "medewerker banqueting mbt. de gemeenteraad, en het aantal uren per week (16) staat daarvoor vast. 
- Het uurtarief is een all-in tarief en bevat de onderdelen zoals bij Algemeen beschreven. In de uurtarieven worden geen opslagen en winsten opgenomen.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Het bedrag wordt automatisch gegeneerd in het overzicht. 
- De algemene kosten bestaan uit de kosten van goederen en diensten die niet ter consumptie worden verstrekt of worden verwerkt in verstrekkingen. We onderscheiden hierbij variabele en vaste algemene kosten. Alle algemene kosten worden opgenomen in de begroting. Variabele algemene kosten bestaan uit: schoonmaakmiddelen, disposables, diverse hulpmaterialen, bankkosten/ transactiekosten, wasserijkosten, overige variabele algemene kosten. De vaste algemene kosten bestaan uit: kantoormiddelen, verzekeringskosten, bacteriologisch/ hygiëneonderzoek, kledingkosten, presentatiemiddelen, kosten voor kassa’s, onderhoud en reparatie van eigen apparatuur en overige vaste algemene kosten.
- In het invulveld Eenmalige kosten kan Inschrijver eventueel de kosten invullen die gepaard gaan met de implementatie bij aanvang of na renovatie/ verbouwing van de locatie. 
- Bij de bijdrage van opdrachtgever vult de inschrijver het bedrag in dat hij van opdrachtgever ontvangt in de vorm van een aanneemsom om een gezonde brutomarge te realiseren.
- De brutomarge is het resultaat dat de inschrijver overhoudt om een gezonde overeenkomst te realiseren. </t>
  </si>
  <si>
    <t>Gedekte tafel lunch, per persoon</t>
  </si>
  <si>
    <t xml:space="preserve">Medewerker banqueting mbt. de gemeenteraad </t>
  </si>
  <si>
    <t>TOTALE INSCHRIJFPRIJS incl. eenmalige kosten</t>
  </si>
  <si>
    <t>Totaal aanneemsom + totale kosten warme drankenautomaten</t>
  </si>
  <si>
    <t>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</si>
</sst>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413]\ * #,##0.00_ ;_ [$€-413]\ * \-#,##0.00_ ;_ [$€-413]\ * &quot;-&quot;??_ ;_ @_ "/>
    <numFmt numFmtId="166" formatCode="#,##0_ ;\-#,##0\ "/>
  </numFmts>
  <fonts count="28"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Black"/>
      <family val="2"/>
    </font>
    <font>
      <sz val="14"/>
      <color theme="0"/>
      <name val="Arial Black"/>
      <family val="2"/>
    </font>
    <font>
      <sz val="12"/>
      <name val="System"/>
      <family val="2"/>
    </font>
    <font>
      <sz val="10"/>
      <name val="Georgia"/>
      <family val="1"/>
    </font>
    <font>
      <sz val="11"/>
      <color theme="1"/>
      <name val="Georgia"/>
      <family val="1"/>
    </font>
    <font>
      <sz val="10"/>
      <color theme="1"/>
      <name val="Georgia"/>
      <family val="1"/>
    </font>
    <font>
      <sz val="9"/>
      <color theme="1"/>
      <name val="Georgia"/>
      <family val="1"/>
    </font>
    <font>
      <sz val="10"/>
      <name val="Arial"/>
      <family val="2"/>
    </font>
    <font>
      <b/>
      <sz val="11"/>
      <color rgb="FFFFFFFF"/>
      <name val="Arial Black"/>
      <family val="2"/>
    </font>
    <font>
      <b/>
      <sz val="11"/>
      <color theme="0"/>
      <name val="Arial Black"/>
      <family val="2"/>
    </font>
    <font>
      <b/>
      <sz val="10"/>
      <color theme="1"/>
      <name val="Georgia"/>
      <family val="1"/>
    </font>
    <font>
      <i/>
      <sz val="10"/>
      <color theme="1"/>
      <name val="Georgia"/>
      <family val="1"/>
    </font>
    <font>
      <b/>
      <sz val="10"/>
      <color rgb="FFFF0000"/>
      <name val="Georgia"/>
      <family val="1"/>
    </font>
    <font>
      <b/>
      <sz val="10"/>
      <color rgb="FFFFFFFF"/>
      <name val="Georgia"/>
      <family val="1"/>
    </font>
    <font>
      <b/>
      <sz val="10"/>
      <name val="Georgia"/>
      <family val="1"/>
    </font>
    <font>
      <b/>
      <sz val="11"/>
      <color theme="1"/>
      <name val="Georgia"/>
      <family val="1"/>
    </font>
    <font>
      <sz val="11"/>
      <name val="Georgia"/>
      <family val="1"/>
    </font>
    <font>
      <sz val="14"/>
      <name val="Arial Black"/>
      <family val="2"/>
    </font>
    <font>
      <b/>
      <u/>
      <sz val="10"/>
      <name val="Georgia"/>
      <family val="1"/>
    </font>
    <font>
      <sz val="11"/>
      <name val="Aptos Narrow"/>
      <family val="2"/>
      <scheme val="minor"/>
    </font>
    <font>
      <b/>
      <sz val="10"/>
      <color rgb="FFFFFFFF"/>
      <name val="Arial Black"/>
      <family val="2"/>
    </font>
    <font>
      <sz val="10"/>
      <color rgb="FFFF0000"/>
      <name val="Georgia"/>
      <family val="1"/>
    </font>
    <font>
      <sz val="10"/>
      <color theme="1"/>
      <name val="Aptos Narrow"/>
      <family val="2"/>
      <scheme val="minor"/>
    </font>
    <font>
      <b/>
      <sz val="10"/>
      <color theme="1"/>
      <name val="Aptos Narrow"/>
      <family val="2"/>
      <scheme val="minor"/>
    </font>
    <font>
      <b/>
      <sz val="10"/>
      <color theme="0"/>
      <name val="Arial Black"/>
      <family val="2"/>
    </font>
  </fonts>
  <fills count="8">
    <fill>
      <patternFill patternType="none"/>
    </fill>
    <fill>
      <patternFill patternType="gray125"/>
    </fill>
    <fill>
      <patternFill patternType="solid">
        <fgColor theme="1"/>
        <bgColor indexed="64"/>
      </patternFill>
    </fill>
    <fill>
      <patternFill patternType="solid">
        <fgColor rgb="FF314091"/>
        <bgColor rgb="FF000000"/>
      </patternFill>
    </fill>
    <fill>
      <patternFill patternType="solid">
        <fgColor theme="0"/>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9" fontId="1" fillId="0" borderId="0" applyFont="0" applyFill="0" applyBorder="0" applyAlignment="0" applyProtection="0"/>
    <xf numFmtId="0" fontId="5" fillId="0" borderId="0"/>
    <xf numFmtId="0" fontId="1" fillId="0" borderId="0"/>
    <xf numFmtId="0" fontId="10" fillId="0" borderId="0" applyFill="0"/>
    <xf numFmtId="44" fontId="1" fillId="0" borderId="0" applyFont="0" applyFill="0" applyBorder="0" applyAlignment="0" applyProtection="0"/>
    <xf numFmtId="0" fontId="1" fillId="0" borderId="0"/>
  </cellStyleXfs>
  <cellXfs count="299">
    <xf numFmtId="0" fontId="0" fillId="0" borderId="0" xfId="0"/>
    <xf numFmtId="0" fontId="6" fillId="4" borderId="1" xfId="2" quotePrefix="1" applyFont="1" applyFill="1" applyBorder="1" applyAlignment="1">
      <alignment horizontal="left" vertical="top" wrapText="1"/>
    </xf>
    <xf numFmtId="0" fontId="6" fillId="4" borderId="1" xfId="2" applyFont="1" applyFill="1" applyBorder="1" applyAlignment="1">
      <alignment horizontal="left" vertical="top" wrapText="1"/>
    </xf>
    <xf numFmtId="0" fontId="6" fillId="4" borderId="1" xfId="0" quotePrefix="1" applyFont="1" applyFill="1" applyBorder="1" applyAlignment="1">
      <alignment horizontal="left" vertical="top" wrapText="1"/>
    </xf>
    <xf numFmtId="0" fontId="3" fillId="0" borderId="6" xfId="0" applyFont="1" applyBorder="1"/>
    <xf numFmtId="0" fontId="3" fillId="0" borderId="8" xfId="0" applyFont="1" applyBorder="1"/>
    <xf numFmtId="0" fontId="8" fillId="0" borderId="0" xfId="0" applyFont="1"/>
    <xf numFmtId="164" fontId="0" fillId="0" borderId="0" xfId="0" applyNumberFormat="1"/>
    <xf numFmtId="0" fontId="11" fillId="3" borderId="1" xfId="0" applyFont="1" applyFill="1" applyBorder="1" applyAlignment="1">
      <alignment horizontal="left" vertical="top"/>
    </xf>
    <xf numFmtId="0" fontId="8" fillId="0" borderId="4" xfId="0" applyFont="1" applyBorder="1"/>
    <xf numFmtId="0" fontId="8" fillId="0" borderId="6" xfId="0" applyFont="1" applyBorder="1"/>
    <xf numFmtId="0" fontId="8" fillId="0" borderId="2" xfId="0" applyFont="1" applyBorder="1"/>
    <xf numFmtId="0" fontId="13" fillId="0" borderId="0" xfId="0" applyFont="1"/>
    <xf numFmtId="0" fontId="13" fillId="0" borderId="8" xfId="0" applyFont="1" applyBorder="1"/>
    <xf numFmtId="0" fontId="13" fillId="0" borderId="1" xfId="0" applyFont="1" applyBorder="1"/>
    <xf numFmtId="0" fontId="8" fillId="0" borderId="8" xfId="0" applyFont="1" applyBorder="1"/>
    <xf numFmtId="0" fontId="8" fillId="0" borderId="1" xfId="0" applyFont="1" applyBorder="1"/>
    <xf numFmtId="0" fontId="7" fillId="6" borderId="1" xfId="0" applyFont="1" applyFill="1" applyBorder="1" applyAlignment="1">
      <alignment horizontal="left"/>
    </xf>
    <xf numFmtId="14" fontId="7" fillId="6" borderId="10" xfId="0" applyNumberFormat="1" applyFont="1" applyFill="1" applyBorder="1" applyAlignment="1">
      <alignment horizontal="left"/>
    </xf>
    <xf numFmtId="0" fontId="7" fillId="6" borderId="1" xfId="0" applyFont="1" applyFill="1" applyBorder="1"/>
    <xf numFmtId="0" fontId="0" fillId="0" borderId="4" xfId="0" applyBorder="1"/>
    <xf numFmtId="0" fontId="13" fillId="0" borderId="0" xfId="0" applyFont="1" applyAlignment="1">
      <alignment horizontal="left"/>
    </xf>
    <xf numFmtId="0" fontId="13" fillId="0" borderId="6" xfId="0" applyFont="1" applyBorder="1"/>
    <xf numFmtId="0" fontId="13" fillId="0" borderId="4" xfId="0" applyFont="1" applyBorder="1"/>
    <xf numFmtId="165" fontId="2" fillId="0" borderId="0" xfId="0" applyNumberFormat="1" applyFont="1" applyAlignment="1">
      <alignment horizontal="left"/>
    </xf>
    <xf numFmtId="0" fontId="7" fillId="0" borderId="0" xfId="0" applyFont="1"/>
    <xf numFmtId="0" fontId="8" fillId="0" borderId="1" xfId="0" applyFont="1" applyBorder="1" applyAlignment="1">
      <alignment vertical="top"/>
    </xf>
    <xf numFmtId="165" fontId="8" fillId="5" borderId="1" xfId="0" applyNumberFormat="1" applyFont="1" applyFill="1" applyBorder="1" applyAlignment="1">
      <alignment horizontal="left" vertical="top"/>
    </xf>
    <xf numFmtId="165" fontId="8" fillId="0" borderId="1" xfId="0" applyNumberFormat="1" applyFont="1" applyBorder="1" applyAlignment="1">
      <alignment horizontal="left" vertical="top"/>
    </xf>
    <xf numFmtId="165" fontId="8" fillId="0" borderId="1" xfId="0" applyNumberFormat="1" applyFont="1" applyBorder="1"/>
    <xf numFmtId="165" fontId="15" fillId="6" borderId="1" xfId="0" applyNumberFormat="1" applyFont="1" applyFill="1" applyBorder="1" applyAlignment="1">
      <alignment horizontal="left" vertical="top"/>
    </xf>
    <xf numFmtId="165" fontId="13" fillId="0" borderId="1" xfId="0" applyNumberFormat="1" applyFont="1" applyBorder="1" applyAlignment="1">
      <alignment horizontal="left" vertical="top"/>
    </xf>
    <xf numFmtId="165" fontId="8" fillId="5" borderId="1" xfId="0" applyNumberFormat="1" applyFont="1" applyFill="1" applyBorder="1"/>
    <xf numFmtId="0" fontId="0" fillId="0" borderId="5" xfId="0" applyBorder="1"/>
    <xf numFmtId="165" fontId="8" fillId="0" borderId="0" xfId="0" applyNumberFormat="1" applyFont="1" applyAlignment="1">
      <alignment horizontal="left" vertical="top"/>
    </xf>
    <xf numFmtId="165" fontId="13" fillId="0" borderId="15" xfId="0" applyNumberFormat="1" applyFont="1" applyBorder="1" applyAlignment="1">
      <alignment horizontal="left" vertical="top"/>
    </xf>
    <xf numFmtId="165" fontId="8" fillId="0" borderId="15" xfId="0" applyNumberFormat="1" applyFont="1" applyBorder="1" applyAlignment="1">
      <alignment horizontal="left" vertical="top"/>
    </xf>
    <xf numFmtId="0" fontId="8" fillId="0" borderId="15" xfId="0" applyFont="1" applyBorder="1"/>
    <xf numFmtId="165" fontId="13" fillId="0" borderId="15" xfId="0" applyNumberFormat="1" applyFont="1" applyBorder="1"/>
    <xf numFmtId="0" fontId="8" fillId="6" borderId="1" xfId="0" applyFont="1" applyFill="1" applyBorder="1"/>
    <xf numFmtId="0" fontId="11" fillId="3" borderId="1" xfId="0" applyFont="1" applyFill="1" applyBorder="1" applyAlignment="1">
      <alignmen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8" fillId="0" borderId="8" xfId="0" applyFont="1" applyBorder="1" applyAlignment="1">
      <alignment horizontal="center"/>
    </xf>
    <xf numFmtId="0" fontId="8" fillId="0" borderId="9" xfId="0" applyFont="1" applyBorder="1" applyAlignment="1">
      <alignment horizontal="center"/>
    </xf>
    <xf numFmtId="0" fontId="0" fillId="0" borderId="0" xfId="0" applyAlignment="1">
      <alignment horizontal="center"/>
    </xf>
    <xf numFmtId="0" fontId="12" fillId="3" borderId="8" xfId="0" applyFont="1" applyFill="1" applyBorder="1" applyAlignment="1">
      <alignment horizontal="left" vertical="center"/>
    </xf>
    <xf numFmtId="0" fontId="12" fillId="3" borderId="13" xfId="0" applyFont="1" applyFill="1" applyBorder="1" applyAlignment="1">
      <alignment horizontal="left" vertical="center"/>
    </xf>
    <xf numFmtId="0" fontId="12" fillId="3" borderId="9" xfId="0" applyFont="1" applyFill="1" applyBorder="1" applyAlignment="1">
      <alignment horizontal="left" vertical="center"/>
    </xf>
    <xf numFmtId="3" fontId="8" fillId="6" borderId="1" xfId="0" applyNumberFormat="1" applyFont="1" applyFill="1" applyBorder="1" applyAlignment="1">
      <alignment horizontal="center" vertical="top"/>
    </xf>
    <xf numFmtId="0" fontId="11" fillId="3" borderId="8" xfId="0" applyFont="1" applyFill="1" applyBorder="1" applyAlignment="1">
      <alignment vertical="center"/>
    </xf>
    <xf numFmtId="0" fontId="11" fillId="3" borderId="9" xfId="0" applyFont="1" applyFill="1" applyBorder="1" applyAlignment="1">
      <alignment vertical="center"/>
    </xf>
    <xf numFmtId="0" fontId="11" fillId="7" borderId="0" xfId="0" applyFont="1" applyFill="1" applyAlignment="1">
      <alignment vertical="center"/>
    </xf>
    <xf numFmtId="164" fontId="2" fillId="4" borderId="0" xfId="0" applyNumberFormat="1" applyFont="1" applyFill="1"/>
    <xf numFmtId="0" fontId="11" fillId="3" borderId="2" xfId="0" applyFont="1" applyFill="1" applyBorder="1" applyAlignment="1">
      <alignment vertical="center"/>
    </xf>
    <xf numFmtId="0" fontId="17" fillId="0" borderId="6" xfId="0" applyFont="1" applyBorder="1"/>
    <xf numFmtId="0" fontId="17" fillId="0" borderId="4" xfId="0" applyFont="1" applyBorder="1"/>
    <xf numFmtId="0" fontId="8" fillId="0" borderId="1" xfId="0" applyFont="1" applyBorder="1" applyAlignment="1">
      <alignment horizontal="center"/>
    </xf>
    <xf numFmtId="0" fontId="8" fillId="0" borderId="13" xfId="0" applyFont="1" applyBorder="1" applyAlignment="1">
      <alignment horizontal="center"/>
    </xf>
    <xf numFmtId="44" fontId="8" fillId="4" borderId="0" xfId="5" applyFont="1" applyFill="1" applyBorder="1" applyAlignment="1"/>
    <xf numFmtId="165" fontId="0" fillId="4" borderId="0" xfId="0" applyNumberFormat="1" applyFill="1"/>
    <xf numFmtId="165" fontId="2" fillId="4" borderId="0" xfId="0" applyNumberFormat="1" applyFont="1" applyFill="1"/>
    <xf numFmtId="0" fontId="13" fillId="0" borderId="12" xfId="0" applyFont="1" applyBorder="1"/>
    <xf numFmtId="0" fontId="13" fillId="0" borderId="7" xfId="0" applyFont="1" applyBorder="1"/>
    <xf numFmtId="44" fontId="8" fillId="0" borderId="1" xfId="5" applyFont="1" applyBorder="1" applyAlignment="1"/>
    <xf numFmtId="0" fontId="11" fillId="3" borderId="11" xfId="0" applyFont="1" applyFill="1" applyBorder="1" applyAlignment="1">
      <alignment vertical="center"/>
    </xf>
    <xf numFmtId="0" fontId="12" fillId="3" borderId="8" xfId="0" applyFont="1" applyFill="1" applyBorder="1" applyAlignment="1">
      <alignment vertical="center"/>
    </xf>
    <xf numFmtId="0" fontId="12" fillId="3" borderId="13" xfId="0" applyFont="1" applyFill="1" applyBorder="1" applyAlignment="1">
      <alignment vertical="center"/>
    </xf>
    <xf numFmtId="0" fontId="12" fillId="3" borderId="9" xfId="0" applyFont="1" applyFill="1" applyBorder="1" applyAlignment="1">
      <alignment vertical="center"/>
    </xf>
    <xf numFmtId="0" fontId="12" fillId="7" borderId="0" xfId="0" applyFont="1" applyFill="1" applyAlignment="1">
      <alignment vertical="center"/>
    </xf>
    <xf numFmtId="0" fontId="8" fillId="4" borderId="14" xfId="0" applyFont="1" applyFill="1" applyBorder="1" applyAlignment="1">
      <alignment horizontal="center"/>
    </xf>
    <xf numFmtId="0" fontId="8" fillId="4" borderId="0" xfId="0" applyFont="1" applyFill="1" applyAlignment="1">
      <alignment horizontal="center"/>
    </xf>
    <xf numFmtId="0" fontId="8" fillId="4" borderId="14" xfId="0" applyFont="1" applyFill="1" applyBorder="1"/>
    <xf numFmtId="0" fontId="18" fillId="0" borderId="1" xfId="0" applyFont="1" applyBorder="1"/>
    <xf numFmtId="0" fontId="18" fillId="0" borderId="8" xfId="0" applyFont="1" applyBorder="1" applyAlignment="1">
      <alignment horizontal="center" vertical="top"/>
    </xf>
    <xf numFmtId="0" fontId="18" fillId="0" borderId="9" xfId="0" applyFont="1" applyBorder="1" applyAlignment="1">
      <alignment horizontal="center"/>
    </xf>
    <xf numFmtId="165" fontId="18" fillId="0" borderId="1" xfId="0" applyNumberFormat="1" applyFont="1" applyBorder="1"/>
    <xf numFmtId="0" fontId="8" fillId="4" borderId="10" xfId="0" applyFont="1" applyFill="1" applyBorder="1"/>
    <xf numFmtId="0" fontId="8" fillId="4" borderId="10" xfId="0" applyFont="1" applyFill="1" applyBorder="1" applyAlignment="1">
      <alignment horizontal="center"/>
    </xf>
    <xf numFmtId="165" fontId="15" fillId="0" borderId="1" xfId="0" applyNumberFormat="1" applyFont="1" applyBorder="1"/>
    <xf numFmtId="0" fontId="16" fillId="7" borderId="2" xfId="0" applyFont="1" applyFill="1" applyBorder="1" applyAlignment="1">
      <alignment vertical="top" wrapText="1"/>
    </xf>
    <xf numFmtId="0" fontId="16" fillId="3" borderId="1" xfId="0" applyFont="1" applyFill="1" applyBorder="1" applyAlignment="1">
      <alignment horizontal="center" vertical="center" wrapText="1"/>
    </xf>
    <xf numFmtId="165" fontId="18" fillId="0" borderId="0" xfId="0" applyNumberFormat="1" applyFont="1" applyAlignment="1">
      <alignment horizontal="left"/>
    </xf>
    <xf numFmtId="9" fontId="8" fillId="0" borderId="1" xfId="1" applyFont="1" applyBorder="1" applyAlignment="1">
      <alignment horizontal="center" vertical="center"/>
    </xf>
    <xf numFmtId="0" fontId="8" fillId="6" borderId="1" xfId="0" applyFont="1" applyFill="1" applyBorder="1" applyAlignment="1">
      <alignment wrapText="1"/>
    </xf>
    <xf numFmtId="0" fontId="8" fillId="5" borderId="4" xfId="0" applyFont="1" applyFill="1" applyBorder="1" applyAlignment="1">
      <alignment horizontal="left"/>
    </xf>
    <xf numFmtId="0" fontId="8" fillId="5" borderId="0" xfId="0" applyFont="1" applyFill="1" applyAlignment="1">
      <alignment horizontal="left"/>
    </xf>
    <xf numFmtId="0" fontId="8" fillId="5" borderId="5" xfId="0" applyFont="1" applyFill="1" applyBorder="1" applyAlignment="1">
      <alignment horizontal="left"/>
    </xf>
    <xf numFmtId="0" fontId="16" fillId="0" borderId="15" xfId="0" applyFont="1" applyBorder="1" applyAlignment="1">
      <alignment vertical="top" wrapText="1"/>
    </xf>
    <xf numFmtId="0" fontId="8" fillId="0" borderId="10" xfId="0" applyFont="1" applyBorder="1"/>
    <xf numFmtId="0" fontId="8" fillId="6" borderId="14" xfId="0" applyFont="1" applyFill="1" applyBorder="1" applyAlignment="1">
      <alignment wrapText="1"/>
    </xf>
    <xf numFmtId="165" fontId="8" fillId="0" borderId="14" xfId="0" applyNumberFormat="1" applyFont="1" applyBorder="1" applyAlignment="1">
      <alignment horizontal="left" vertical="top"/>
    </xf>
    <xf numFmtId="9" fontId="8" fillId="5" borderId="1" xfId="1" applyFont="1" applyFill="1" applyBorder="1" applyAlignment="1">
      <alignment horizontal="center" vertical="top"/>
    </xf>
    <xf numFmtId="0" fontId="8" fillId="0" borderId="0" xfId="0" applyFont="1" applyAlignment="1">
      <alignment horizontal="center"/>
    </xf>
    <xf numFmtId="3" fontId="8" fillId="6" borderId="1" xfId="0" applyNumberFormat="1" applyFont="1" applyFill="1" applyBorder="1" applyAlignment="1">
      <alignment horizontal="center"/>
    </xf>
    <xf numFmtId="0" fontId="19" fillId="0" borderId="0" xfId="0" applyFont="1" applyAlignment="1">
      <alignment vertical="center"/>
    </xf>
    <xf numFmtId="165" fontId="13" fillId="0" borderId="4" xfId="0" applyNumberFormat="1" applyFont="1" applyBorder="1" applyAlignment="1">
      <alignment horizontal="left" vertical="top"/>
    </xf>
    <xf numFmtId="0" fontId="16" fillId="7" borderId="14" xfId="0" applyFont="1" applyFill="1" applyBorder="1" applyAlignment="1">
      <alignment vertical="top" wrapText="1"/>
    </xf>
    <xf numFmtId="0" fontId="16" fillId="7" borderId="15" xfId="0" applyFont="1" applyFill="1" applyBorder="1" applyAlignment="1">
      <alignment vertical="top" wrapText="1"/>
    </xf>
    <xf numFmtId="9" fontId="8" fillId="0" borderId="15" xfId="1" applyFont="1" applyBorder="1" applyAlignment="1">
      <alignment horizontal="right" vertical="top"/>
    </xf>
    <xf numFmtId="14" fontId="7" fillId="6" borderId="1" xfId="0" applyNumberFormat="1" applyFont="1" applyFill="1" applyBorder="1" applyAlignment="1">
      <alignment horizontal="left"/>
    </xf>
    <xf numFmtId="0" fontId="11" fillId="3" borderId="13" xfId="0" applyFont="1" applyFill="1" applyBorder="1" applyAlignment="1">
      <alignment horizontal="center" vertical="center" wrapText="1"/>
    </xf>
    <xf numFmtId="1" fontId="8" fillId="0" borderId="0" xfId="0" applyNumberFormat="1" applyFont="1" applyAlignment="1">
      <alignment horizontal="center"/>
    </xf>
    <xf numFmtId="0" fontId="22" fillId="0" borderId="13" xfId="0" applyFont="1" applyBorder="1"/>
    <xf numFmtId="165" fontId="2" fillId="0" borderId="1" xfId="0" applyNumberFormat="1" applyFont="1" applyBorder="1"/>
    <xf numFmtId="0" fontId="13" fillId="0" borderId="13" xfId="0" applyFont="1" applyBorder="1"/>
    <xf numFmtId="0" fontId="8" fillId="6" borderId="0" xfId="0" applyFont="1" applyFill="1" applyAlignment="1">
      <alignment horizontal="left"/>
    </xf>
    <xf numFmtId="0" fontId="8" fillId="5" borderId="2" xfId="0" applyFont="1" applyFill="1" applyBorder="1" applyAlignment="1" applyProtection="1">
      <alignment horizontal="left"/>
      <protection locked="0"/>
    </xf>
    <xf numFmtId="165" fontId="8" fillId="5" borderId="14" xfId="0" applyNumberFormat="1" applyFont="1" applyFill="1" applyBorder="1" applyAlignment="1" applyProtection="1">
      <alignment horizontal="left"/>
      <protection locked="0"/>
    </xf>
    <xf numFmtId="0" fontId="8" fillId="6" borderId="3" xfId="0" applyFont="1" applyFill="1" applyBorder="1" applyAlignment="1">
      <alignment horizontal="center"/>
    </xf>
    <xf numFmtId="165" fontId="8" fillId="0" borderId="5" xfId="0" applyNumberFormat="1" applyFont="1" applyBorder="1" applyAlignment="1">
      <alignment horizontal="left"/>
    </xf>
    <xf numFmtId="0" fontId="8" fillId="5" borderId="4" xfId="0" applyFont="1" applyFill="1" applyBorder="1" applyAlignment="1" applyProtection="1">
      <alignment horizontal="left"/>
      <protection locked="0"/>
    </xf>
    <xf numFmtId="165" fontId="8" fillId="5" borderId="15" xfId="0" applyNumberFormat="1" applyFont="1" applyFill="1" applyBorder="1" applyAlignment="1" applyProtection="1">
      <alignment horizontal="left"/>
      <protection locked="0"/>
    </xf>
    <xf numFmtId="0" fontId="8" fillId="6" borderId="5" xfId="0" applyFont="1" applyFill="1" applyBorder="1" applyAlignment="1">
      <alignment horizontal="center"/>
    </xf>
    <xf numFmtId="0" fontId="8" fillId="4" borderId="0" xfId="0" applyFont="1" applyFill="1" applyAlignment="1">
      <alignment horizontal="left"/>
    </xf>
    <xf numFmtId="0" fontId="6" fillId="4" borderId="4" xfId="4" applyFont="1" applyFill="1" applyBorder="1" applyAlignment="1" applyProtection="1">
      <alignment vertical="top" wrapText="1"/>
      <protection locked="0"/>
    </xf>
    <xf numFmtId="0" fontId="6" fillId="4" borderId="0" xfId="4" applyFont="1" applyFill="1" applyAlignment="1" applyProtection="1">
      <alignment vertical="top" wrapText="1"/>
      <protection locked="0"/>
    </xf>
    <xf numFmtId="0" fontId="8" fillId="4" borderId="5" xfId="0" applyFont="1" applyFill="1" applyBorder="1" applyAlignment="1">
      <alignment horizontal="left"/>
    </xf>
    <xf numFmtId="0" fontId="6" fillId="4" borderId="4" xfId="4" applyFont="1" applyFill="1" applyBorder="1" applyAlignment="1" applyProtection="1">
      <alignment horizontal="left" vertical="top" wrapText="1"/>
      <protection locked="0"/>
    </xf>
    <xf numFmtId="0" fontId="6" fillId="4" borderId="0" xfId="4" applyFont="1" applyFill="1" applyAlignment="1" applyProtection="1">
      <alignment horizontal="left" vertical="top" wrapText="1"/>
      <protection locked="0"/>
    </xf>
    <xf numFmtId="0" fontId="6" fillId="4" borderId="5" xfId="4" applyFont="1" applyFill="1" applyBorder="1" applyAlignment="1" applyProtection="1">
      <alignment horizontal="left" vertical="top" wrapText="1"/>
      <protection locked="0"/>
    </xf>
    <xf numFmtId="0" fontId="8" fillId="5" borderId="6" xfId="0" applyFont="1" applyFill="1" applyBorder="1" applyAlignment="1" applyProtection="1">
      <alignment horizontal="left"/>
      <protection locked="0"/>
    </xf>
    <xf numFmtId="165" fontId="8" fillId="5" borderId="10" xfId="0" applyNumberFormat="1" applyFont="1" applyFill="1" applyBorder="1" applyAlignment="1" applyProtection="1">
      <alignment horizontal="left"/>
      <protection locked="0"/>
    </xf>
    <xf numFmtId="0" fontId="8" fillId="6" borderId="7" xfId="0" applyFont="1" applyFill="1" applyBorder="1" applyAlignment="1">
      <alignment horizontal="center"/>
    </xf>
    <xf numFmtId="0" fontId="13" fillId="0" borderId="14" xfId="0" applyFont="1" applyBorder="1"/>
    <xf numFmtId="0" fontId="8" fillId="5" borderId="15" xfId="0" applyFont="1" applyFill="1" applyBorder="1" applyAlignment="1" applyProtection="1">
      <alignment horizontal="left"/>
      <protection locked="0"/>
    </xf>
    <xf numFmtId="1" fontId="8" fillId="5" borderId="0" xfId="0" applyNumberFormat="1" applyFont="1" applyFill="1" applyAlignment="1" applyProtection="1">
      <alignment horizontal="center"/>
      <protection locked="0"/>
    </xf>
    <xf numFmtId="165" fontId="8" fillId="0" borderId="15" xfId="0" applyNumberFormat="1" applyFont="1" applyBorder="1" applyAlignment="1">
      <alignment horizontal="left"/>
    </xf>
    <xf numFmtId="0" fontId="8" fillId="0" borderId="6" xfId="0" applyFont="1" applyBorder="1" applyAlignment="1">
      <alignment horizontal="left"/>
    </xf>
    <xf numFmtId="0" fontId="8" fillId="0" borderId="12" xfId="0" applyFont="1" applyBorder="1" applyAlignment="1">
      <alignment horizontal="left"/>
    </xf>
    <xf numFmtId="0" fontId="8" fillId="0" borderId="7" xfId="0" applyFont="1" applyBorder="1" applyAlignment="1">
      <alignment horizontal="left"/>
    </xf>
    <xf numFmtId="0" fontId="8" fillId="0" borderId="10" xfId="0" applyFont="1" applyBorder="1" applyAlignment="1">
      <alignment horizontal="left"/>
    </xf>
    <xf numFmtId="165" fontId="8" fillId="0" borderId="10" xfId="0" applyNumberFormat="1" applyFont="1" applyBorder="1" applyAlignment="1">
      <alignment horizontal="left"/>
    </xf>
    <xf numFmtId="165" fontId="13" fillId="0" borderId="1" xfId="0" applyNumberFormat="1" applyFont="1" applyBorder="1"/>
    <xf numFmtId="0" fontId="8" fillId="5" borderId="14" xfId="0" applyFont="1" applyFill="1" applyBorder="1" applyProtection="1">
      <protection locked="0"/>
    </xf>
    <xf numFmtId="0" fontId="8" fillId="5" borderId="15" xfId="0" applyFont="1" applyFill="1" applyBorder="1" applyProtection="1">
      <protection locked="0"/>
    </xf>
    <xf numFmtId="0" fontId="8" fillId="0" borderId="12" xfId="0" applyFont="1" applyBorder="1"/>
    <xf numFmtId="0" fontId="8" fillId="0" borderId="7" xfId="0" applyFont="1" applyBorder="1"/>
    <xf numFmtId="0" fontId="8" fillId="0" borderId="15" xfId="6" applyFont="1" applyBorder="1"/>
    <xf numFmtId="14" fontId="8" fillId="6" borderId="0" xfId="0" applyNumberFormat="1" applyFont="1" applyFill="1" applyAlignment="1">
      <alignment horizontal="center"/>
    </xf>
    <xf numFmtId="0" fontId="8" fillId="6" borderId="0" xfId="0" applyFont="1" applyFill="1" applyAlignment="1">
      <alignment horizontal="center"/>
    </xf>
    <xf numFmtId="165" fontId="8" fillId="5" borderId="0" xfId="0" applyNumberFormat="1" applyFont="1" applyFill="1" applyAlignment="1" applyProtection="1">
      <alignment horizontal="left"/>
      <protection locked="0"/>
    </xf>
    <xf numFmtId="14" fontId="8" fillId="0" borderId="0" xfId="0" applyNumberFormat="1" applyFont="1" applyAlignment="1">
      <alignment horizontal="center"/>
    </xf>
    <xf numFmtId="165" fontId="8" fillId="0" borderId="0" xfId="0" applyNumberFormat="1" applyFont="1" applyAlignment="1">
      <alignment horizontal="left"/>
    </xf>
    <xf numFmtId="0" fontId="8" fillId="4" borderId="6" xfId="0" applyFont="1" applyFill="1" applyBorder="1"/>
    <xf numFmtId="0" fontId="8" fillId="4" borderId="12" xfId="0" applyFont="1" applyFill="1" applyBorder="1"/>
    <xf numFmtId="0" fontId="8" fillId="0" borderId="15" xfId="0" applyFont="1" applyBorder="1" applyAlignment="1">
      <alignment horizontal="center"/>
    </xf>
    <xf numFmtId="0" fontId="8" fillId="6" borderId="15" xfId="0" applyFont="1" applyFill="1" applyBorder="1" applyAlignment="1">
      <alignment horizontal="center"/>
    </xf>
    <xf numFmtId="1" fontId="8" fillId="0" borderId="15" xfId="0" applyNumberFormat="1" applyFont="1" applyBorder="1" applyAlignment="1">
      <alignment horizontal="center"/>
    </xf>
    <xf numFmtId="1" fontId="8" fillId="6" borderId="15" xfId="0" applyNumberFormat="1" applyFont="1" applyFill="1" applyBorder="1" applyAlignment="1">
      <alignment horizontal="center"/>
    </xf>
    <xf numFmtId="165" fontId="8" fillId="0" borderId="15" xfId="0" applyNumberFormat="1" applyFont="1" applyBorder="1"/>
    <xf numFmtId="0" fontId="23" fillId="3" borderId="1" xfId="6" applyFont="1" applyFill="1" applyBorder="1" applyAlignment="1">
      <alignment horizontal="left" vertical="center"/>
    </xf>
    <xf numFmtId="0" fontId="23" fillId="0" borderId="15" xfId="6" applyFont="1" applyBorder="1" applyAlignment="1">
      <alignment horizontal="left" vertical="center"/>
    </xf>
    <xf numFmtId="0" fontId="1" fillId="0" borderId="14" xfId="6" applyBorder="1"/>
    <xf numFmtId="3" fontId="8" fillId="0" borderId="15" xfId="6" applyNumberFormat="1" applyFont="1" applyBorder="1" applyAlignment="1">
      <alignment horizontal="center"/>
    </xf>
    <xf numFmtId="0" fontId="8" fillId="0" borderId="10" xfId="6" applyFont="1" applyBorder="1"/>
    <xf numFmtId="3" fontId="8" fillId="0" borderId="10" xfId="6" applyNumberFormat="1" applyFont="1" applyBorder="1" applyAlignment="1">
      <alignment horizontal="center"/>
    </xf>
    <xf numFmtId="0" fontId="13" fillId="0" borderId="8" xfId="6" applyFont="1" applyBorder="1"/>
    <xf numFmtId="0" fontId="7" fillId="5" borderId="4" xfId="0" applyFont="1" applyFill="1" applyBorder="1" applyAlignment="1" applyProtection="1">
      <alignment horizontal="left"/>
      <protection locked="0"/>
    </xf>
    <xf numFmtId="3" fontId="13" fillId="0" borderId="9" xfId="6" applyNumberFormat="1" applyFont="1" applyBorder="1" applyAlignment="1">
      <alignment horizontal="center"/>
    </xf>
    <xf numFmtId="1" fontId="23" fillId="3" borderId="1" xfId="6" applyNumberFormat="1" applyFont="1" applyFill="1" applyBorder="1" applyAlignment="1">
      <alignment horizontal="center" vertical="center"/>
    </xf>
    <xf numFmtId="0" fontId="15" fillId="0" borderId="8" xfId="0" applyFont="1" applyBorder="1"/>
    <xf numFmtId="0" fontId="3" fillId="0" borderId="1" xfId="0" applyFont="1" applyBorder="1"/>
    <xf numFmtId="0" fontId="7" fillId="0" borderId="1" xfId="0" applyFont="1" applyBorder="1" applyAlignment="1">
      <alignment horizontal="left"/>
    </xf>
    <xf numFmtId="0" fontId="8" fillId="5" borderId="0" xfId="0" applyFont="1" applyFill="1" applyAlignment="1">
      <alignment horizontal="center"/>
    </xf>
    <xf numFmtId="165" fontId="8" fillId="5" borderId="15" xfId="0" applyNumberFormat="1" applyFont="1" applyFill="1" applyBorder="1" applyAlignment="1">
      <alignment horizontal="left"/>
    </xf>
    <xf numFmtId="0" fontId="8" fillId="5" borderId="15" xfId="0" applyFont="1" applyFill="1" applyBorder="1"/>
    <xf numFmtId="0" fontId="8" fillId="5" borderId="15" xfId="0" applyFont="1" applyFill="1" applyBorder="1" applyAlignment="1">
      <alignment horizontal="center"/>
    </xf>
    <xf numFmtId="44" fontId="8" fillId="5" borderId="14" xfId="5" applyFont="1" applyFill="1" applyBorder="1" applyAlignment="1"/>
    <xf numFmtId="44" fontId="8" fillId="5" borderId="15" xfId="5" applyFont="1" applyFill="1" applyBorder="1" applyAlignment="1"/>
    <xf numFmtId="165" fontId="8" fillId="5" borderId="15" xfId="0" applyNumberFormat="1" applyFont="1" applyFill="1" applyBorder="1"/>
    <xf numFmtId="165" fontId="13" fillId="0" borderId="10" xfId="0" applyNumberFormat="1" applyFont="1" applyBorder="1"/>
    <xf numFmtId="165" fontId="8" fillId="5" borderId="14" xfId="0" applyNumberFormat="1" applyFont="1" applyFill="1" applyBorder="1"/>
    <xf numFmtId="165" fontId="25" fillId="4" borderId="0" xfId="0" applyNumberFormat="1" applyFont="1" applyFill="1"/>
    <xf numFmtId="165" fontId="26" fillId="4" borderId="0" xfId="0" applyNumberFormat="1" applyFont="1" applyFill="1"/>
    <xf numFmtId="0" fontId="25" fillId="0" borderId="4" xfId="0" applyFont="1" applyBorder="1"/>
    <xf numFmtId="0" fontId="25" fillId="0" borderId="0" xfId="0" applyFont="1"/>
    <xf numFmtId="164" fontId="13" fillId="0" borderId="15" xfId="0" applyNumberFormat="1" applyFont="1" applyBorder="1"/>
    <xf numFmtId="164" fontId="26" fillId="4" borderId="0" xfId="0" applyNumberFormat="1" applyFont="1" applyFill="1"/>
    <xf numFmtId="0" fontId="16" fillId="7" borderId="14" xfId="0" applyFont="1" applyFill="1" applyBorder="1" applyAlignment="1">
      <alignment vertical="center"/>
    </xf>
    <xf numFmtId="164" fontId="8" fillId="0" borderId="15" xfId="0" applyNumberFormat="1" applyFont="1" applyBorder="1"/>
    <xf numFmtId="164" fontId="25" fillId="4" borderId="0" xfId="0" applyNumberFormat="1" applyFont="1" applyFill="1"/>
    <xf numFmtId="164" fontId="8" fillId="5" borderId="15" xfId="0" applyNumberFormat="1" applyFont="1" applyFill="1" applyBorder="1"/>
    <xf numFmtId="0" fontId="25" fillId="0" borderId="5" xfId="0" applyFont="1" applyBorder="1"/>
    <xf numFmtId="0" fontId="25" fillId="0" borderId="15" xfId="0" applyFont="1" applyBorder="1"/>
    <xf numFmtId="164" fontId="13" fillId="4" borderId="10" xfId="0" applyNumberFormat="1" applyFont="1" applyFill="1" applyBorder="1"/>
    <xf numFmtId="9" fontId="8" fillId="0" borderId="15" xfId="1" applyFont="1" applyBorder="1" applyAlignment="1"/>
    <xf numFmtId="0" fontId="27" fillId="7" borderId="0" xfId="0" applyFont="1" applyFill="1" applyAlignment="1">
      <alignment vertical="center"/>
    </xf>
    <xf numFmtId="0" fontId="23" fillId="7" borderId="0" xfId="0" applyFont="1" applyFill="1" applyAlignment="1">
      <alignment vertical="center"/>
    </xf>
    <xf numFmtId="164" fontId="13" fillId="0" borderId="10" xfId="0" applyNumberFormat="1" applyFont="1" applyBorder="1"/>
    <xf numFmtId="3" fontId="8" fillId="6" borderId="15" xfId="0" applyNumberFormat="1" applyFont="1" applyFill="1" applyBorder="1" applyAlignment="1">
      <alignment horizontal="center"/>
    </xf>
    <xf numFmtId="9" fontId="8" fillId="0" borderId="15" xfId="1" applyFont="1" applyBorder="1" applyAlignment="1">
      <alignment horizontal="center"/>
    </xf>
    <xf numFmtId="166" fontId="8" fillId="5" borderId="15" xfId="0" applyNumberFormat="1" applyFont="1" applyFill="1" applyBorder="1" applyAlignment="1">
      <alignment horizontal="center"/>
    </xf>
    <xf numFmtId="0" fontId="8" fillId="0" borderId="10" xfId="0" applyFont="1" applyBorder="1" applyAlignment="1">
      <alignment horizontal="center"/>
    </xf>
    <xf numFmtId="0" fontId="16" fillId="3" borderId="8" xfId="0" applyFont="1" applyFill="1" applyBorder="1" applyAlignment="1">
      <alignment horizontal="left" vertical="center" wrapText="1"/>
    </xf>
    <xf numFmtId="0" fontId="4" fillId="2" borderId="0" xfId="0" applyFont="1" applyFill="1" applyAlignment="1">
      <alignment horizontal="center"/>
    </xf>
    <xf numFmtId="0" fontId="8" fillId="5" borderId="4" xfId="0" applyFont="1" applyFill="1" applyBorder="1" applyAlignment="1">
      <alignment horizontal="left"/>
    </xf>
    <xf numFmtId="0" fontId="8" fillId="5" borderId="0" xfId="0" applyFont="1" applyFill="1" applyAlignment="1">
      <alignment horizontal="left"/>
    </xf>
    <xf numFmtId="0" fontId="8" fillId="5" borderId="5" xfId="0" applyFont="1" applyFill="1" applyBorder="1" applyAlignment="1">
      <alignment horizontal="left"/>
    </xf>
    <xf numFmtId="0" fontId="8" fillId="5" borderId="6" xfId="0" applyFont="1" applyFill="1" applyBorder="1" applyAlignment="1">
      <alignment horizontal="left"/>
    </xf>
    <xf numFmtId="0" fontId="8" fillId="5" borderId="12" xfId="0" applyFont="1" applyFill="1" applyBorder="1" applyAlignment="1">
      <alignment horizontal="left"/>
    </xf>
    <xf numFmtId="0" fontId="8" fillId="5" borderId="7" xfId="0" applyFont="1" applyFill="1" applyBorder="1" applyAlignment="1">
      <alignment horizontal="left"/>
    </xf>
    <xf numFmtId="0" fontId="6" fillId="4" borderId="0" xfId="4" applyFont="1" applyFill="1" applyAlignment="1">
      <alignment horizontal="left" vertical="top" wrapText="1"/>
    </xf>
    <xf numFmtId="0" fontId="7" fillId="0" borderId="1" xfId="0" applyFont="1" applyBorder="1" applyAlignment="1">
      <alignment horizontal="left"/>
    </xf>
    <xf numFmtId="14" fontId="7" fillId="0" borderId="1" xfId="0" applyNumberFormat="1" applyFont="1" applyBorder="1" applyAlignment="1">
      <alignment horizontal="left"/>
    </xf>
    <xf numFmtId="0" fontId="7" fillId="5" borderId="1" xfId="0" applyFont="1" applyFill="1" applyBorder="1" applyAlignment="1">
      <alignment horizontal="left"/>
    </xf>
    <xf numFmtId="0" fontId="4" fillId="2" borderId="8" xfId="0" applyFont="1" applyFill="1" applyBorder="1" applyAlignment="1">
      <alignment horizontal="center"/>
    </xf>
    <xf numFmtId="0" fontId="4" fillId="2" borderId="13" xfId="0" applyFont="1" applyFill="1" applyBorder="1" applyAlignment="1">
      <alignment horizontal="center"/>
    </xf>
    <xf numFmtId="0" fontId="4" fillId="2" borderId="9" xfId="0" applyFont="1" applyFill="1" applyBorder="1" applyAlignment="1">
      <alignment horizontal="center"/>
    </xf>
    <xf numFmtId="0" fontId="11" fillId="3" borderId="2" xfId="0" applyFont="1" applyFill="1" applyBorder="1" applyAlignment="1">
      <alignment horizontal="left" vertical="center"/>
    </xf>
    <xf numFmtId="0" fontId="11" fillId="3" borderId="11" xfId="0" applyFont="1" applyFill="1" applyBorder="1" applyAlignment="1">
      <alignment horizontal="left" vertical="center"/>
    </xf>
    <xf numFmtId="0" fontId="11" fillId="3" borderId="3" xfId="0" applyFont="1" applyFill="1" applyBorder="1" applyAlignment="1">
      <alignment horizontal="left" vertical="center"/>
    </xf>
    <xf numFmtId="0" fontId="11" fillId="3" borderId="4" xfId="0" applyFont="1" applyFill="1" applyBorder="1" applyAlignment="1">
      <alignment horizontal="left" vertical="center"/>
    </xf>
    <xf numFmtId="0" fontId="11" fillId="3" borderId="0" xfId="0" applyFont="1" applyFill="1" applyAlignment="1">
      <alignment horizontal="left" vertical="center"/>
    </xf>
    <xf numFmtId="0" fontId="11" fillId="3" borderId="5" xfId="0" applyFont="1" applyFill="1" applyBorder="1" applyAlignment="1">
      <alignment horizontal="left" vertical="center"/>
    </xf>
    <xf numFmtId="14" fontId="7" fillId="0" borderId="8" xfId="0" applyNumberFormat="1" applyFont="1" applyBorder="1" applyAlignment="1">
      <alignment horizontal="left"/>
    </xf>
    <xf numFmtId="14" fontId="7" fillId="0" borderId="9" xfId="0" applyNumberFormat="1" applyFont="1" applyBorder="1" applyAlignment="1">
      <alignment horizontal="left"/>
    </xf>
    <xf numFmtId="0" fontId="15" fillId="0" borderId="1" xfId="0" applyFont="1" applyBorder="1" applyAlignment="1">
      <alignment horizontal="left"/>
    </xf>
    <xf numFmtId="0" fontId="7" fillId="0" borderId="1" xfId="0" applyFont="1" applyBorder="1" applyAlignment="1">
      <alignment horizontal="left" vertical="top"/>
    </xf>
    <xf numFmtId="0" fontId="9" fillId="0" borderId="1" xfId="0" applyFont="1" applyBorder="1" applyAlignment="1">
      <alignment horizontal="left" vertical="center"/>
    </xf>
    <xf numFmtId="14" fontId="7" fillId="0" borderId="1" xfId="0" applyNumberFormat="1" applyFont="1" applyBorder="1" applyAlignment="1">
      <alignment horizontal="left" vertical="top"/>
    </xf>
    <xf numFmtId="165" fontId="15" fillId="0" borderId="13" xfId="0" applyNumberFormat="1" applyFont="1" applyBorder="1" applyAlignment="1">
      <alignment vertical="center" wrapText="1"/>
    </xf>
    <xf numFmtId="165" fontId="15" fillId="0" borderId="9" xfId="0" applyNumberFormat="1" applyFont="1" applyBorder="1" applyAlignment="1">
      <alignment vertical="center" wrapText="1"/>
    </xf>
    <xf numFmtId="14" fontId="7" fillId="0" borderId="8" xfId="0" applyNumberFormat="1" applyFont="1" applyBorder="1" applyAlignment="1">
      <alignment horizontal="left" vertical="top"/>
    </xf>
    <xf numFmtId="14" fontId="7" fillId="0" borderId="9" xfId="0" applyNumberFormat="1" applyFont="1" applyBorder="1" applyAlignment="1">
      <alignment horizontal="left" vertical="top"/>
    </xf>
    <xf numFmtId="0" fontId="13" fillId="0" borderId="8" xfId="0" applyFont="1" applyBorder="1" applyAlignment="1">
      <alignment horizontal="left"/>
    </xf>
    <xf numFmtId="0" fontId="13" fillId="0" borderId="13" xfId="0" applyFont="1" applyBorder="1" applyAlignment="1">
      <alignment horizontal="left"/>
    </xf>
    <xf numFmtId="0" fontId="13" fillId="0" borderId="9" xfId="0" applyFont="1" applyBorder="1" applyAlignment="1">
      <alignment horizontal="left"/>
    </xf>
    <xf numFmtId="0" fontId="7" fillId="6" borderId="8" xfId="0" applyFont="1" applyFill="1" applyBorder="1" applyAlignment="1">
      <alignment horizontal="left"/>
    </xf>
    <xf numFmtId="0" fontId="7" fillId="6" borderId="13" xfId="0" applyFont="1" applyFill="1" applyBorder="1" applyAlignment="1">
      <alignment horizontal="left"/>
    </xf>
    <xf numFmtId="0" fontId="7" fillId="6" borderId="9" xfId="0" applyFont="1" applyFill="1" applyBorder="1" applyAlignment="1">
      <alignment horizontal="left"/>
    </xf>
    <xf numFmtId="0" fontId="7" fillId="0" borderId="8" xfId="0" applyFont="1" applyBorder="1" applyAlignment="1">
      <alignment horizontal="left"/>
    </xf>
    <xf numFmtId="0" fontId="7" fillId="0" borderId="13" xfId="0" applyFont="1" applyBorder="1" applyAlignment="1">
      <alignment horizontal="left"/>
    </xf>
    <xf numFmtId="0" fontId="7" fillId="0" borderId="9" xfId="0" applyFont="1" applyBorder="1" applyAlignment="1">
      <alignment horizontal="left"/>
    </xf>
    <xf numFmtId="14" fontId="7" fillId="0" borderId="13" xfId="0" applyNumberFormat="1" applyFont="1" applyBorder="1" applyAlignment="1">
      <alignment horizontal="left"/>
    </xf>
    <xf numFmtId="0" fontId="7" fillId="6" borderId="1" xfId="0" applyFont="1" applyFill="1" applyBorder="1" applyAlignment="1">
      <alignment horizontal="left"/>
    </xf>
    <xf numFmtId="0" fontId="11" fillId="3" borderId="1" xfId="0" applyFont="1" applyFill="1" applyBorder="1" applyAlignment="1">
      <alignment horizontal="center" vertical="top" wrapText="1"/>
    </xf>
    <xf numFmtId="9" fontId="8" fillId="6" borderId="8" xfId="1" applyFont="1" applyFill="1" applyBorder="1" applyAlignment="1">
      <alignment horizontal="center"/>
    </xf>
    <xf numFmtId="9" fontId="8" fillId="6" borderId="13" xfId="1" applyFont="1" applyFill="1" applyBorder="1" applyAlignment="1">
      <alignment horizontal="center"/>
    </xf>
    <xf numFmtId="9" fontId="8" fillId="6" borderId="9" xfId="1" applyFont="1" applyFill="1" applyBorder="1" applyAlignment="1">
      <alignment horizontal="center"/>
    </xf>
    <xf numFmtId="0" fontId="11" fillId="3" borderId="1" xfId="0" applyFont="1" applyFill="1" applyBorder="1" applyAlignment="1">
      <alignment horizontal="left" vertical="top"/>
    </xf>
    <xf numFmtId="0" fontId="11" fillId="3" borderId="8" xfId="0" applyFont="1" applyFill="1" applyBorder="1" applyAlignment="1">
      <alignment horizontal="left" vertical="top"/>
    </xf>
    <xf numFmtId="0" fontId="8" fillId="0" borderId="8" xfId="0" applyFont="1" applyBorder="1" applyAlignment="1">
      <alignment horizontal="left"/>
    </xf>
    <xf numFmtId="0" fontId="8" fillId="0" borderId="9" xfId="0" applyFont="1" applyBorder="1" applyAlignment="1">
      <alignment horizontal="left"/>
    </xf>
    <xf numFmtId="0" fontId="8" fillId="0" borderId="8" xfId="0" applyFont="1" applyBorder="1" applyAlignment="1">
      <alignment horizontal="center"/>
    </xf>
    <xf numFmtId="0" fontId="8" fillId="0" borderId="9" xfId="0" applyFont="1" applyBorder="1" applyAlignment="1">
      <alignment horizontal="center"/>
    </xf>
    <xf numFmtId="0" fontId="25" fillId="0" borderId="4" xfId="0" applyFont="1" applyBorder="1" applyAlignment="1">
      <alignment horizontal="center"/>
    </xf>
    <xf numFmtId="0" fontId="25" fillId="0" borderId="0" xfId="0" applyFont="1" applyAlignment="1">
      <alignment horizontal="center"/>
    </xf>
    <xf numFmtId="0" fontId="25" fillId="0" borderId="5" xfId="0" applyFont="1" applyBorder="1" applyAlignment="1">
      <alignment horizontal="center"/>
    </xf>
    <xf numFmtId="0" fontId="4" fillId="2" borderId="0" xfId="0" applyFont="1" applyFill="1" applyAlignment="1">
      <alignment horizontal="left"/>
    </xf>
    <xf numFmtId="0" fontId="8" fillId="0" borderId="2" xfId="0" applyFont="1" applyBorder="1" applyAlignment="1">
      <alignment horizontal="left"/>
    </xf>
    <xf numFmtId="0" fontId="8" fillId="0" borderId="11" xfId="0" applyFont="1" applyBorder="1" applyAlignment="1">
      <alignment horizontal="left"/>
    </xf>
    <xf numFmtId="0" fontId="8" fillId="0" borderId="3" xfId="0" applyFont="1" applyBorder="1" applyAlignment="1">
      <alignment horizontal="left"/>
    </xf>
    <xf numFmtId="0" fontId="14" fillId="0" borderId="8" xfId="0" applyFont="1" applyBorder="1" applyAlignment="1">
      <alignment horizontal="left"/>
    </xf>
    <xf numFmtId="0" fontId="14" fillId="0" borderId="13" xfId="0" applyFont="1" applyBorder="1" applyAlignment="1">
      <alignment horizontal="left"/>
    </xf>
    <xf numFmtId="0" fontId="14" fillId="0" borderId="9" xfId="0" applyFont="1" applyBorder="1" applyAlignment="1">
      <alignment horizontal="left"/>
    </xf>
    <xf numFmtId="0" fontId="8" fillId="5" borderId="2" xfId="0" applyFont="1" applyFill="1" applyBorder="1" applyAlignment="1">
      <alignment horizontal="left"/>
    </xf>
    <xf numFmtId="0" fontId="8" fillId="5" borderId="11" xfId="0" applyFont="1" applyFill="1" applyBorder="1" applyAlignment="1">
      <alignment horizontal="left"/>
    </xf>
    <xf numFmtId="0" fontId="8" fillId="5" borderId="3" xfId="0" applyFont="1" applyFill="1" applyBorder="1" applyAlignment="1">
      <alignment horizontal="left"/>
    </xf>
    <xf numFmtId="0" fontId="13" fillId="0" borderId="6" xfId="0" applyFont="1" applyBorder="1" applyAlignment="1">
      <alignment horizontal="left"/>
    </xf>
    <xf numFmtId="0" fontId="13" fillId="0" borderId="12" xfId="0" applyFont="1" applyBorder="1" applyAlignment="1">
      <alignment horizontal="left"/>
    </xf>
    <xf numFmtId="0" fontId="13" fillId="0" borderId="7" xfId="0" applyFont="1" applyBorder="1" applyAlignment="1">
      <alignment horizontal="left"/>
    </xf>
    <xf numFmtId="0" fontId="11" fillId="3" borderId="8" xfId="0" applyFont="1" applyFill="1" applyBorder="1" applyAlignment="1">
      <alignment horizontal="left" vertical="center" wrapText="1"/>
    </xf>
    <xf numFmtId="0" fontId="11" fillId="3" borderId="13" xfId="0" applyFont="1" applyFill="1" applyBorder="1" applyAlignment="1">
      <alignment horizontal="left" vertical="center" wrapText="1"/>
    </xf>
    <xf numFmtId="14" fontId="7" fillId="6" borderId="1" xfId="0" applyNumberFormat="1" applyFont="1" applyFill="1" applyBorder="1" applyAlignment="1">
      <alignment horizontal="left"/>
    </xf>
    <xf numFmtId="0" fontId="20" fillId="0" borderId="8" xfId="0" applyFont="1" applyBorder="1" applyAlignment="1">
      <alignment horizontal="left"/>
    </xf>
    <xf numFmtId="0" fontId="20" fillId="0" borderId="13" xfId="0" applyFont="1" applyBorder="1" applyAlignment="1">
      <alignment horizontal="left"/>
    </xf>
    <xf numFmtId="0" fontId="20" fillId="0" borderId="9" xfId="0" applyFont="1" applyBorder="1" applyAlignment="1">
      <alignment horizontal="left"/>
    </xf>
    <xf numFmtId="14" fontId="7" fillId="6" borderId="8" xfId="0" applyNumberFormat="1" applyFont="1" applyFill="1" applyBorder="1" applyAlignment="1">
      <alignment horizontal="left"/>
    </xf>
    <xf numFmtId="14" fontId="7" fillId="6" borderId="13" xfId="0" applyNumberFormat="1" applyFont="1" applyFill="1" applyBorder="1" applyAlignment="1">
      <alignment horizontal="left"/>
    </xf>
    <xf numFmtId="14" fontId="7" fillId="6" borderId="9" xfId="0" applyNumberFormat="1" applyFont="1" applyFill="1" applyBorder="1" applyAlignment="1">
      <alignment horizontal="left"/>
    </xf>
    <xf numFmtId="0" fontId="8" fillId="0" borderId="4" xfId="6" applyFont="1" applyBorder="1" applyAlignment="1">
      <alignment horizontal="left"/>
    </xf>
    <xf numFmtId="0" fontId="8" fillId="0" borderId="0" xfId="6" applyFont="1" applyAlignment="1">
      <alignment horizontal="left"/>
    </xf>
    <xf numFmtId="0" fontId="21" fillId="0" borderId="8" xfId="0" applyFont="1" applyBorder="1" applyAlignment="1">
      <alignment horizontal="left" vertical="center" wrapText="1"/>
    </xf>
    <xf numFmtId="0" fontId="21" fillId="0" borderId="13" xfId="0" applyFont="1" applyBorder="1" applyAlignment="1">
      <alignment horizontal="left" vertical="center" wrapText="1"/>
    </xf>
    <xf numFmtId="0" fontId="8" fillId="6" borderId="4" xfId="0" applyFont="1" applyFill="1" applyBorder="1" applyAlignment="1">
      <alignment horizontal="left"/>
    </xf>
    <xf numFmtId="0" fontId="8" fillId="6" borderId="0" xfId="0" applyFont="1" applyFill="1" applyAlignment="1">
      <alignment horizontal="left"/>
    </xf>
    <xf numFmtId="0" fontId="8" fillId="6" borderId="5" xfId="0" applyFont="1" applyFill="1" applyBorder="1" applyAlignment="1">
      <alignment horizontal="left"/>
    </xf>
    <xf numFmtId="0" fontId="11" fillId="3" borderId="2"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8" fillId="6" borderId="2" xfId="0" applyFont="1" applyFill="1" applyBorder="1" applyAlignment="1">
      <alignment horizontal="left"/>
    </xf>
    <xf numFmtId="0" fontId="8" fillId="6" borderId="11" xfId="0" applyFont="1" applyFill="1" applyBorder="1" applyAlignment="1">
      <alignment horizontal="left"/>
    </xf>
    <xf numFmtId="0" fontId="8" fillId="6" borderId="3" xfId="0" applyFont="1" applyFill="1" applyBorder="1" applyAlignment="1">
      <alignment horizontal="left"/>
    </xf>
    <xf numFmtId="0" fontId="8" fillId="4" borderId="4" xfId="0" applyFont="1" applyFill="1" applyBorder="1" applyAlignment="1">
      <alignment horizontal="left" vertical="top"/>
    </xf>
    <xf numFmtId="0" fontId="8" fillId="4" borderId="0" xfId="0" applyFont="1" applyFill="1" applyAlignment="1">
      <alignment horizontal="left" vertical="top"/>
    </xf>
    <xf numFmtId="0" fontId="8" fillId="4" borderId="5" xfId="0" applyFont="1" applyFill="1" applyBorder="1" applyAlignment="1">
      <alignment horizontal="left" vertical="top"/>
    </xf>
    <xf numFmtId="0" fontId="6" fillId="4" borderId="4" xfId="4" applyFont="1" applyFill="1" applyBorder="1" applyAlignment="1" applyProtection="1">
      <alignment horizontal="left" vertical="top" wrapText="1"/>
      <protection locked="0"/>
    </xf>
    <xf numFmtId="0" fontId="6" fillId="4" borderId="0" xfId="4" applyFont="1" applyFill="1" applyAlignment="1" applyProtection="1">
      <alignment horizontal="left" vertical="top" wrapText="1"/>
      <protection locked="0"/>
    </xf>
    <xf numFmtId="0" fontId="6" fillId="4" borderId="5" xfId="4" applyFont="1" applyFill="1" applyBorder="1" applyAlignment="1" applyProtection="1">
      <alignment horizontal="left" vertical="top" wrapText="1"/>
      <protection locked="0"/>
    </xf>
    <xf numFmtId="0" fontId="8" fillId="5" borderId="4" xfId="0" applyFont="1" applyFill="1" applyBorder="1" applyAlignment="1" applyProtection="1">
      <alignment horizontal="left"/>
      <protection locked="0"/>
    </xf>
    <xf numFmtId="0" fontId="8" fillId="5" borderId="0" xfId="0" applyFont="1" applyFill="1" applyAlignment="1" applyProtection="1">
      <alignment horizontal="left"/>
      <protection locked="0"/>
    </xf>
    <xf numFmtId="0" fontId="8" fillId="5" borderId="5" xfId="0" applyFont="1" applyFill="1" applyBorder="1" applyAlignment="1" applyProtection="1">
      <alignment horizontal="left"/>
      <protection locked="0"/>
    </xf>
    <xf numFmtId="0" fontId="13" fillId="0" borderId="8" xfId="0" applyFont="1" applyBorder="1" applyAlignment="1">
      <alignment horizontal="center"/>
    </xf>
    <xf numFmtId="0" fontId="13" fillId="0" borderId="13" xfId="0" applyFont="1" applyBorder="1" applyAlignment="1">
      <alignment horizontal="center"/>
    </xf>
    <xf numFmtId="0" fontId="13" fillId="0" borderId="12" xfId="0" applyFont="1" applyBorder="1" applyAlignment="1">
      <alignment horizontal="center"/>
    </xf>
    <xf numFmtId="0" fontId="13" fillId="0" borderId="9" xfId="0" applyFont="1" applyBorder="1" applyAlignment="1">
      <alignment horizontal="center"/>
    </xf>
    <xf numFmtId="0" fontId="11" fillId="3" borderId="6" xfId="0" applyFont="1" applyFill="1" applyBorder="1" applyAlignment="1">
      <alignment horizontal="left" vertical="center" wrapText="1"/>
    </xf>
    <xf numFmtId="0" fontId="11" fillId="3" borderId="12" xfId="0" applyFont="1" applyFill="1" applyBorder="1" applyAlignment="1">
      <alignment horizontal="left" vertical="center" wrapText="1"/>
    </xf>
  </cellXfs>
  <cellStyles count="7">
    <cellStyle name="Procent" xfId="1" builtinId="5"/>
    <cellStyle name="Standaard" xfId="0" builtinId="0"/>
    <cellStyle name="Standaard 2" xfId="6" xr:uid="{6B9063B1-B235-4830-8474-68D65DA69D0A}"/>
    <cellStyle name="Standaard_Gemeente Nijmegen-begrotingsmodel" xfId="4" xr:uid="{41300179-CED0-40DE-9AB6-8CCB7EC2F2E4}"/>
    <cellStyle name="Standard 2" xfId="3" xr:uid="{37091E84-ED15-491C-9AA5-176EA066A7D3}"/>
    <cellStyle name="Standard_Ecklohn Baden Württemberg 2" xfId="2" xr:uid="{332D7D2A-7B7C-4A67-81D4-D3FBE4D47653}"/>
    <cellStyle name="Valuta" xfId="5" builtinId="4"/>
  </cellStyles>
  <dxfs count="27">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rgb="FFFF000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s>
  <tableStyles count="0" defaultTableStyle="TableStyleMedium2" defaultPivotStyle="PivotStyleLight16"/>
  <colors>
    <mruColors>
      <color rgb="FFFF9F8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56B7-6E48-4AE8-97DE-8FC205621FA6}">
  <dimension ref="B3:C18"/>
  <sheetViews>
    <sheetView showGridLines="0" tabSelected="1" zoomScale="80" zoomScaleNormal="80" workbookViewId="0">
      <selection activeCell="C10" sqref="C10"/>
    </sheetView>
  </sheetViews>
  <sheetFormatPr defaultRowHeight="14.4" x14ac:dyDescent="0.3"/>
  <cols>
    <col min="2" max="2" width="39" customWidth="1"/>
    <col min="3" max="3" width="184.88671875" customWidth="1"/>
  </cols>
  <sheetData>
    <row r="3" spans="2:3" ht="16.2" x14ac:dyDescent="0.4">
      <c r="B3" s="5" t="s">
        <v>0</v>
      </c>
      <c r="C3" s="17" t="s">
        <v>118</v>
      </c>
    </row>
    <row r="4" spans="2:3" ht="16.2" x14ac:dyDescent="0.4">
      <c r="B4" s="5" t="s">
        <v>1</v>
      </c>
      <c r="C4" s="19" t="s">
        <v>214</v>
      </c>
    </row>
    <row r="5" spans="2:3" ht="16.2" x14ac:dyDescent="0.4">
      <c r="B5" s="4" t="s">
        <v>2</v>
      </c>
      <c r="C5" s="18">
        <v>46023</v>
      </c>
    </row>
    <row r="6" spans="2:3" ht="16.2" x14ac:dyDescent="0.4">
      <c r="B6" s="162" t="s">
        <v>203</v>
      </c>
      <c r="C6" s="100" t="s">
        <v>204</v>
      </c>
    </row>
    <row r="8" spans="2:3" ht="21" x14ac:dyDescent="0.5">
      <c r="B8" s="195" t="s">
        <v>3</v>
      </c>
      <c r="C8" s="195"/>
    </row>
    <row r="10" spans="2:3" ht="219.6" customHeight="1" x14ac:dyDescent="0.3">
      <c r="B10" s="8" t="s">
        <v>4</v>
      </c>
      <c r="C10" s="1" t="s">
        <v>208</v>
      </c>
    </row>
    <row r="11" spans="2:3" ht="23.4" customHeight="1" x14ac:dyDescent="0.3">
      <c r="B11" s="8" t="s">
        <v>5</v>
      </c>
      <c r="C11" s="2" t="s">
        <v>95</v>
      </c>
    </row>
    <row r="12" spans="2:3" ht="39.6" customHeight="1" x14ac:dyDescent="0.3">
      <c r="B12" s="8" t="s">
        <v>6</v>
      </c>
      <c r="C12" s="3" t="s">
        <v>202</v>
      </c>
    </row>
    <row r="13" spans="2:3" ht="149.4" customHeight="1" x14ac:dyDescent="0.3">
      <c r="B13" s="8" t="s">
        <v>7</v>
      </c>
      <c r="C13" s="3" t="s">
        <v>116</v>
      </c>
    </row>
    <row r="14" spans="2:3" ht="123" customHeight="1" x14ac:dyDescent="0.3">
      <c r="B14" s="8" t="s">
        <v>8</v>
      </c>
      <c r="C14" s="3" t="s">
        <v>117</v>
      </c>
    </row>
    <row r="15" spans="2:3" ht="286.8" customHeight="1" x14ac:dyDescent="0.3">
      <c r="B15" s="8" t="s">
        <v>9</v>
      </c>
      <c r="C15" s="3" t="s">
        <v>209</v>
      </c>
    </row>
    <row r="16" spans="2:3" ht="49.2" customHeight="1" x14ac:dyDescent="0.3">
      <c r="B16" s="8" t="s">
        <v>185</v>
      </c>
      <c r="C16" s="1" t="s">
        <v>200</v>
      </c>
    </row>
    <row r="17" spans="2:3" ht="61.2" customHeight="1" x14ac:dyDescent="0.3">
      <c r="B17" s="8" t="s">
        <v>186</v>
      </c>
      <c r="C17" s="3" t="s">
        <v>188</v>
      </c>
    </row>
    <row r="18" spans="2:3" ht="24" customHeight="1" x14ac:dyDescent="0.3">
      <c r="B18" s="8" t="s">
        <v>187</v>
      </c>
      <c r="C18" s="3" t="s">
        <v>189</v>
      </c>
    </row>
  </sheetData>
  <mergeCells count="1">
    <mergeCell ref="B8:C8"/>
  </mergeCells>
  <conditionalFormatting sqref="C3:C6">
    <cfRule type="notContainsBlanks" dxfId="26" priority="3">
      <formula>LEN(TRIM(C3))&gt;0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708D2-CAAF-404A-9354-8798625C8C02}">
  <dimension ref="B3:D26"/>
  <sheetViews>
    <sheetView showGridLines="0" zoomScale="80" zoomScaleNormal="80" workbookViewId="0">
      <selection activeCell="B6" sqref="B6"/>
    </sheetView>
  </sheetViews>
  <sheetFormatPr defaultRowHeight="14.4" x14ac:dyDescent="0.3"/>
  <cols>
    <col min="2" max="2" width="29.21875" customWidth="1"/>
    <col min="3" max="3" width="26.33203125" customWidth="1"/>
    <col min="4" max="4" width="101.77734375" customWidth="1"/>
  </cols>
  <sheetData>
    <row r="3" spans="2:4" ht="16.2" x14ac:dyDescent="0.4">
      <c r="B3" s="5" t="s">
        <v>0</v>
      </c>
      <c r="C3" s="203" t="str">
        <f>Invulinstructie!C3</f>
        <v>Gemeente Lansingerland</v>
      </c>
      <c r="D3" s="203"/>
    </row>
    <row r="4" spans="2:4" ht="16.2" x14ac:dyDescent="0.4">
      <c r="B4" s="5" t="s">
        <v>1</v>
      </c>
      <c r="C4" s="203" t="str">
        <f>Invulinstructie!C4</f>
        <v>V2.0</v>
      </c>
      <c r="D4" s="203"/>
    </row>
    <row r="5" spans="2:4" ht="16.2" x14ac:dyDescent="0.4">
      <c r="B5" s="4" t="s">
        <v>2</v>
      </c>
      <c r="C5" s="204">
        <f>Invulinstructie!C5</f>
        <v>46023</v>
      </c>
      <c r="D5" s="203"/>
    </row>
    <row r="6" spans="2:4" ht="16.2" x14ac:dyDescent="0.4">
      <c r="B6" s="162" t="s">
        <v>203</v>
      </c>
      <c r="C6" s="215" t="str">
        <f>Invulinstructie!C6</f>
        <v>U25.04366</v>
      </c>
      <c r="D6" s="216"/>
    </row>
    <row r="7" spans="2:4" ht="16.2" x14ac:dyDescent="0.4">
      <c r="B7" s="4" t="s">
        <v>10</v>
      </c>
      <c r="C7" s="205"/>
      <c r="D7" s="205"/>
    </row>
    <row r="9" spans="2:4" ht="21" x14ac:dyDescent="0.5">
      <c r="B9" s="206" t="s">
        <v>11</v>
      </c>
      <c r="C9" s="207"/>
      <c r="D9" s="208"/>
    </row>
    <row r="11" spans="2:4" ht="17.399999999999999" x14ac:dyDescent="0.3">
      <c r="B11" s="209" t="s">
        <v>12</v>
      </c>
      <c r="C11" s="210"/>
      <c r="D11" s="211"/>
    </row>
    <row r="12" spans="2:4" x14ac:dyDescent="0.3">
      <c r="B12" s="196"/>
      <c r="C12" s="197"/>
      <c r="D12" s="198"/>
    </row>
    <row r="13" spans="2:4" x14ac:dyDescent="0.3">
      <c r="B13" s="20"/>
      <c r="D13" s="33"/>
    </row>
    <row r="14" spans="2:4" ht="17.399999999999999" x14ac:dyDescent="0.3">
      <c r="B14" s="212" t="s">
        <v>13</v>
      </c>
      <c r="C14" s="213"/>
      <c r="D14" s="214"/>
    </row>
    <row r="15" spans="2:4" x14ac:dyDescent="0.3">
      <c r="B15" s="196"/>
      <c r="C15" s="197"/>
      <c r="D15" s="198"/>
    </row>
    <row r="16" spans="2:4" x14ac:dyDescent="0.3">
      <c r="B16" s="20"/>
      <c r="D16" s="33"/>
    </row>
    <row r="17" spans="2:4" ht="17.399999999999999" x14ac:dyDescent="0.3">
      <c r="B17" s="212" t="s">
        <v>14</v>
      </c>
      <c r="C17" s="213"/>
      <c r="D17" s="214"/>
    </row>
    <row r="18" spans="2:4" x14ac:dyDescent="0.3">
      <c r="B18" s="196"/>
      <c r="C18" s="197"/>
      <c r="D18" s="198"/>
    </row>
    <row r="19" spans="2:4" x14ac:dyDescent="0.3">
      <c r="B19" s="20"/>
      <c r="D19" s="33"/>
    </row>
    <row r="20" spans="2:4" ht="17.399999999999999" x14ac:dyDescent="0.3">
      <c r="B20" s="212" t="s">
        <v>15</v>
      </c>
      <c r="C20" s="213"/>
      <c r="D20" s="214"/>
    </row>
    <row r="21" spans="2:4" x14ac:dyDescent="0.3">
      <c r="B21" s="196"/>
      <c r="C21" s="197"/>
      <c r="D21" s="198"/>
    </row>
    <row r="22" spans="2:4" x14ac:dyDescent="0.3">
      <c r="B22" s="196"/>
      <c r="C22" s="197"/>
      <c r="D22" s="198"/>
    </row>
    <row r="23" spans="2:4" x14ac:dyDescent="0.3">
      <c r="B23" s="196"/>
      <c r="C23" s="197"/>
      <c r="D23" s="198"/>
    </row>
    <row r="24" spans="2:4" x14ac:dyDescent="0.3">
      <c r="B24" s="199"/>
      <c r="C24" s="200"/>
      <c r="D24" s="201"/>
    </row>
    <row r="26" spans="2:4" ht="112.5" customHeight="1" x14ac:dyDescent="0.3">
      <c r="B26" s="202" t="s">
        <v>16</v>
      </c>
      <c r="C26" s="202"/>
      <c r="D26" s="202"/>
    </row>
  </sheetData>
  <mergeCells count="15">
    <mergeCell ref="B21:D24"/>
    <mergeCell ref="B26:D26"/>
    <mergeCell ref="C3:D3"/>
    <mergeCell ref="C4:D4"/>
    <mergeCell ref="C5:D5"/>
    <mergeCell ref="C7:D7"/>
    <mergeCell ref="B9:D9"/>
    <mergeCell ref="B11:D11"/>
    <mergeCell ref="B17:D17"/>
    <mergeCell ref="B20:D20"/>
    <mergeCell ref="B18:D18"/>
    <mergeCell ref="B14:D14"/>
    <mergeCell ref="B12:D12"/>
    <mergeCell ref="B15:D15"/>
    <mergeCell ref="C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DC551-616F-446A-97DF-489C95806256}">
  <dimension ref="B3:X41"/>
  <sheetViews>
    <sheetView showGridLines="0" zoomScale="80" zoomScaleNormal="80" workbookViewId="0">
      <selection activeCell="G33" sqref="G33"/>
    </sheetView>
  </sheetViews>
  <sheetFormatPr defaultRowHeight="14.4" x14ac:dyDescent="0.3"/>
  <cols>
    <col min="2" max="2" width="75.21875" bestFit="1" customWidth="1"/>
    <col min="3" max="3" width="25.33203125" customWidth="1"/>
    <col min="4" max="4" width="26" customWidth="1"/>
  </cols>
  <sheetData>
    <row r="3" spans="2:24" ht="16.2" x14ac:dyDescent="0.4">
      <c r="B3" s="5" t="s">
        <v>0</v>
      </c>
      <c r="C3" s="218" t="str">
        <f>Invulinstructie!C3</f>
        <v>Gemeente Lansingerland</v>
      </c>
      <c r="D3" s="218"/>
    </row>
    <row r="4" spans="2:24" ht="16.2" x14ac:dyDescent="0.4">
      <c r="B4" s="5" t="s">
        <v>1</v>
      </c>
      <c r="C4" s="218" t="str">
        <f>Invulinstructie!C4</f>
        <v>V2.0</v>
      </c>
      <c r="D4" s="218"/>
    </row>
    <row r="5" spans="2:24" ht="16.2" x14ac:dyDescent="0.4">
      <c r="B5" s="4" t="s">
        <v>2</v>
      </c>
      <c r="C5" s="220">
        <f>Invulinstructie!C5</f>
        <v>46023</v>
      </c>
      <c r="D5" s="220"/>
    </row>
    <row r="6" spans="2:24" ht="16.2" x14ac:dyDescent="0.4">
      <c r="B6" s="162" t="s">
        <v>203</v>
      </c>
      <c r="C6" s="223" t="str">
        <f>Invulinstructie!C6</f>
        <v>U25.04366</v>
      </c>
      <c r="D6" s="224"/>
    </row>
    <row r="7" spans="2:24" ht="16.2" x14ac:dyDescent="0.4">
      <c r="B7" s="4" t="s">
        <v>10</v>
      </c>
      <c r="C7" s="219">
        <f>'1. Ondertekening'!C7</f>
        <v>0</v>
      </c>
      <c r="D7" s="219"/>
    </row>
    <row r="9" spans="2:24" ht="21" x14ac:dyDescent="0.5">
      <c r="B9" s="195" t="s">
        <v>17</v>
      </c>
      <c r="C9" s="195"/>
      <c r="D9" s="195"/>
    </row>
    <row r="11" spans="2:24" ht="39.6" customHeight="1" x14ac:dyDescent="0.3">
      <c r="B11" s="194" t="s">
        <v>91</v>
      </c>
      <c r="C11" s="81" t="str">
        <f>'5. Begrotingen'!B10</f>
        <v>Bedrijfsrestaurant</v>
      </c>
      <c r="D11" s="81" t="s">
        <v>47</v>
      </c>
      <c r="E11" s="6"/>
      <c r="F11" s="6"/>
      <c r="G11" s="6"/>
      <c r="H11" s="6"/>
      <c r="I11" s="6"/>
      <c r="J11" s="6"/>
      <c r="K11" s="6"/>
      <c r="L11" s="6"/>
      <c r="M11" s="6"/>
      <c r="N11" s="6"/>
      <c r="O11" s="6"/>
      <c r="P11" s="6"/>
      <c r="Q11" s="6"/>
      <c r="R11" s="6"/>
      <c r="S11" s="6"/>
      <c r="T11" s="6"/>
      <c r="U11" s="6"/>
      <c r="V11" s="6"/>
      <c r="W11" s="6"/>
      <c r="X11" s="6"/>
    </row>
    <row r="12" spans="2:24" x14ac:dyDescent="0.3">
      <c r="B12" s="80"/>
      <c r="C12" s="98"/>
      <c r="D12" s="97"/>
      <c r="E12" s="6"/>
      <c r="F12" s="6"/>
      <c r="G12" s="6"/>
      <c r="H12" s="6"/>
      <c r="I12" s="6"/>
      <c r="J12" s="6"/>
      <c r="K12" s="6"/>
      <c r="L12" s="6"/>
      <c r="M12" s="6"/>
      <c r="N12" s="6"/>
      <c r="O12" s="6"/>
      <c r="P12" s="6"/>
      <c r="Q12" s="6"/>
      <c r="R12" s="6"/>
      <c r="S12" s="6"/>
      <c r="T12" s="6"/>
      <c r="U12" s="6"/>
      <c r="V12" s="6"/>
      <c r="W12" s="6"/>
      <c r="X12" s="6"/>
    </row>
    <row r="13" spans="2:24" x14ac:dyDescent="0.3">
      <c r="B13" s="9" t="s">
        <v>113</v>
      </c>
      <c r="C13" s="36">
        <f>'5. Begrotingen'!C14</f>
        <v>0</v>
      </c>
      <c r="D13" s="36">
        <f>SUM(C13:C13)</f>
        <v>0</v>
      </c>
      <c r="E13" s="6"/>
      <c r="F13" s="6"/>
      <c r="G13" s="6"/>
      <c r="H13" s="6"/>
      <c r="I13" s="6"/>
      <c r="J13" s="6"/>
      <c r="K13" s="6"/>
      <c r="L13" s="6"/>
      <c r="M13" s="6"/>
      <c r="N13" s="6"/>
      <c r="O13" s="6"/>
      <c r="P13" s="6"/>
      <c r="Q13" s="6"/>
      <c r="R13" s="6"/>
      <c r="S13" s="6"/>
      <c r="T13" s="6"/>
      <c r="U13" s="6"/>
      <c r="V13" s="6"/>
      <c r="W13" s="6"/>
      <c r="X13" s="6"/>
    </row>
    <row r="14" spans="2:24" x14ac:dyDescent="0.3">
      <c r="B14" s="23" t="s">
        <v>19</v>
      </c>
      <c r="C14" s="35">
        <f>'5. Begrotingen'!C15</f>
        <v>0</v>
      </c>
      <c r="D14" s="35">
        <f>SUM(C14:C14)</f>
        <v>0</v>
      </c>
      <c r="E14" s="6"/>
      <c r="F14" s="6"/>
      <c r="G14" s="6"/>
      <c r="H14" s="6"/>
      <c r="I14" s="6"/>
      <c r="J14" s="6"/>
      <c r="K14" s="6"/>
      <c r="L14" s="6"/>
      <c r="M14" s="6"/>
      <c r="N14" s="6"/>
      <c r="O14" s="6"/>
      <c r="P14" s="6"/>
      <c r="Q14" s="6"/>
      <c r="R14" s="6"/>
      <c r="S14" s="6"/>
      <c r="T14" s="6"/>
      <c r="U14" s="6"/>
      <c r="V14" s="6"/>
      <c r="W14" s="6"/>
      <c r="X14" s="6"/>
    </row>
    <row r="15" spans="2:24" x14ac:dyDescent="0.3">
      <c r="B15" s="9"/>
      <c r="C15" s="35"/>
      <c r="D15" s="36"/>
      <c r="E15" s="6"/>
      <c r="F15" s="6"/>
      <c r="G15" s="6"/>
      <c r="H15" s="6"/>
      <c r="I15" s="6"/>
      <c r="J15" s="6"/>
      <c r="K15" s="6"/>
      <c r="L15" s="6"/>
      <c r="M15" s="6"/>
      <c r="N15" s="6"/>
      <c r="O15" s="6"/>
      <c r="P15" s="6"/>
      <c r="Q15" s="6"/>
      <c r="R15" s="6"/>
      <c r="S15" s="6"/>
      <c r="T15" s="6"/>
      <c r="U15" s="6"/>
      <c r="V15" s="6"/>
      <c r="W15" s="6"/>
      <c r="X15" s="6"/>
    </row>
    <row r="16" spans="2:24" x14ac:dyDescent="0.3">
      <c r="B16" s="9" t="s">
        <v>96</v>
      </c>
      <c r="C16" s="36">
        <f>'5. Begrotingen'!C17</f>
        <v>0</v>
      </c>
      <c r="D16" s="36">
        <f t="shared" ref="D16:D20" si="0">SUM(C16:C16)</f>
        <v>0</v>
      </c>
      <c r="E16" s="6"/>
      <c r="F16" s="6"/>
      <c r="G16" s="6"/>
      <c r="H16" s="6"/>
      <c r="I16" s="6"/>
      <c r="J16" s="6"/>
      <c r="K16" s="6"/>
      <c r="L16" s="6"/>
      <c r="M16" s="6"/>
      <c r="N16" s="6"/>
      <c r="O16" s="6"/>
      <c r="P16" s="6"/>
      <c r="Q16" s="6"/>
      <c r="R16" s="6"/>
      <c r="S16" s="6"/>
      <c r="T16" s="6"/>
      <c r="U16" s="6"/>
      <c r="V16" s="6"/>
      <c r="W16" s="6"/>
      <c r="X16" s="6"/>
    </row>
    <row r="17" spans="2:24" x14ac:dyDescent="0.3">
      <c r="B17" s="9" t="s">
        <v>97</v>
      </c>
      <c r="C17" s="36">
        <f>'5. Begrotingen'!C18</f>
        <v>0</v>
      </c>
      <c r="D17" s="36">
        <f t="shared" si="0"/>
        <v>0</v>
      </c>
      <c r="E17" s="6"/>
      <c r="F17" s="6"/>
      <c r="G17" s="6"/>
      <c r="H17" s="6"/>
      <c r="I17" s="6"/>
      <c r="J17" s="6"/>
      <c r="K17" s="6"/>
      <c r="L17" s="6"/>
      <c r="M17" s="6"/>
      <c r="N17" s="6"/>
      <c r="O17" s="6"/>
      <c r="P17" s="6"/>
      <c r="Q17" s="6"/>
      <c r="R17" s="6"/>
      <c r="S17" s="6"/>
      <c r="T17" s="6"/>
      <c r="U17" s="6"/>
      <c r="V17" s="6"/>
      <c r="W17" s="6"/>
      <c r="X17" s="6"/>
    </row>
    <row r="18" spans="2:24" x14ac:dyDescent="0.3">
      <c r="B18" s="9" t="s">
        <v>22</v>
      </c>
      <c r="C18" s="36">
        <f>'5. Begrotingen'!C19</f>
        <v>0</v>
      </c>
      <c r="D18" s="36">
        <f t="shared" si="0"/>
        <v>0</v>
      </c>
      <c r="E18" s="6"/>
      <c r="F18" s="6"/>
      <c r="G18" s="6"/>
      <c r="H18" s="6"/>
      <c r="I18" s="6"/>
      <c r="J18" s="6"/>
      <c r="K18" s="6"/>
      <c r="L18" s="6"/>
      <c r="M18" s="6"/>
      <c r="N18" s="6"/>
      <c r="O18" s="6"/>
      <c r="P18" s="6"/>
      <c r="Q18" s="6"/>
      <c r="R18" s="6"/>
      <c r="S18" s="6"/>
      <c r="T18" s="6"/>
      <c r="U18" s="6"/>
      <c r="V18" s="6"/>
      <c r="W18" s="6"/>
      <c r="X18" s="6"/>
    </row>
    <row r="19" spans="2:24" x14ac:dyDescent="0.3">
      <c r="B19" s="9" t="s">
        <v>23</v>
      </c>
      <c r="C19" s="36">
        <f>'5. Begrotingen'!C20</f>
        <v>0</v>
      </c>
      <c r="D19" s="36">
        <f t="shared" si="0"/>
        <v>0</v>
      </c>
      <c r="E19" s="6"/>
      <c r="F19" s="6"/>
      <c r="G19" s="6"/>
      <c r="H19" s="6"/>
      <c r="I19" s="6"/>
      <c r="J19" s="6"/>
      <c r="K19" s="6"/>
      <c r="L19" s="6"/>
      <c r="M19" s="6"/>
      <c r="N19" s="6"/>
      <c r="O19" s="6"/>
      <c r="P19" s="6"/>
      <c r="Q19" s="6"/>
      <c r="R19" s="6"/>
      <c r="S19" s="6"/>
      <c r="T19" s="6"/>
      <c r="U19" s="6"/>
      <c r="V19" s="6"/>
      <c r="W19" s="6"/>
      <c r="X19" s="6"/>
    </row>
    <row r="20" spans="2:24" x14ac:dyDescent="0.3">
      <c r="B20" s="56" t="s">
        <v>98</v>
      </c>
      <c r="C20" s="35">
        <f>'5. Begrotingen'!C21</f>
        <v>0</v>
      </c>
      <c r="D20" s="35">
        <f t="shared" si="0"/>
        <v>0</v>
      </c>
      <c r="E20" s="6"/>
      <c r="F20" s="6"/>
      <c r="G20" s="6"/>
      <c r="H20" s="6"/>
      <c r="I20" s="6"/>
      <c r="J20" s="6"/>
      <c r="K20" s="6"/>
      <c r="L20" s="6"/>
      <c r="M20" s="6"/>
      <c r="N20" s="6"/>
      <c r="O20" s="6"/>
      <c r="P20" s="6"/>
      <c r="Q20" s="6"/>
      <c r="R20" s="6"/>
      <c r="S20" s="6"/>
      <c r="T20" s="6"/>
      <c r="U20" s="6"/>
      <c r="V20" s="6"/>
      <c r="W20" s="6"/>
      <c r="X20" s="6"/>
    </row>
    <row r="21" spans="2:24" x14ac:dyDescent="0.3">
      <c r="B21" s="9"/>
      <c r="C21" s="35"/>
      <c r="D21" s="36"/>
      <c r="E21" s="6"/>
      <c r="F21" s="6"/>
      <c r="G21" s="6"/>
      <c r="H21" s="6"/>
      <c r="I21" s="6"/>
      <c r="J21" s="6"/>
      <c r="K21" s="6"/>
      <c r="L21" s="6"/>
      <c r="M21" s="6"/>
      <c r="N21" s="6"/>
      <c r="O21" s="6"/>
      <c r="P21" s="6"/>
      <c r="Q21" s="6"/>
      <c r="R21" s="6"/>
      <c r="S21" s="6"/>
      <c r="T21" s="6"/>
      <c r="U21" s="6"/>
      <c r="V21" s="6"/>
      <c r="W21" s="6"/>
      <c r="X21" s="6"/>
    </row>
    <row r="22" spans="2:24" x14ac:dyDescent="0.3">
      <c r="B22" s="9" t="s">
        <v>99</v>
      </c>
      <c r="C22" s="36">
        <f>'5. Begrotingen'!C23</f>
        <v>0</v>
      </c>
      <c r="D22" s="36">
        <f>SUM(C22:C22)</f>
        <v>0</v>
      </c>
      <c r="E22" s="6"/>
      <c r="F22" s="6"/>
      <c r="G22" s="6"/>
      <c r="H22" s="6"/>
      <c r="I22" s="6"/>
      <c r="J22" s="6"/>
      <c r="K22" s="6"/>
      <c r="L22" s="6"/>
      <c r="M22" s="6"/>
      <c r="N22" s="6"/>
      <c r="O22" s="6"/>
      <c r="P22" s="6"/>
      <c r="Q22" s="6"/>
      <c r="R22" s="6"/>
      <c r="S22" s="6"/>
      <c r="T22" s="6"/>
      <c r="U22" s="6"/>
      <c r="V22" s="6"/>
      <c r="W22" s="6"/>
      <c r="X22" s="6"/>
    </row>
    <row r="23" spans="2:24" x14ac:dyDescent="0.3">
      <c r="B23" s="9" t="s">
        <v>103</v>
      </c>
      <c r="C23" s="99" t="e">
        <f>'5. Begrotingen'!C24</f>
        <v>#DIV/0!</v>
      </c>
      <c r="D23" s="36"/>
      <c r="E23" s="6"/>
      <c r="F23" s="6"/>
      <c r="G23" s="6"/>
      <c r="H23" s="6"/>
      <c r="I23" s="6"/>
      <c r="J23" s="6"/>
      <c r="K23" s="6"/>
      <c r="L23" s="6"/>
      <c r="M23" s="6"/>
      <c r="N23" s="6"/>
      <c r="O23" s="6"/>
      <c r="P23" s="6"/>
      <c r="Q23" s="6"/>
      <c r="R23" s="6"/>
      <c r="S23" s="6"/>
      <c r="T23" s="6"/>
      <c r="U23" s="6"/>
      <c r="V23" s="6"/>
      <c r="W23" s="6"/>
      <c r="X23" s="6"/>
    </row>
    <row r="24" spans="2:24" x14ac:dyDescent="0.3">
      <c r="B24" s="9"/>
      <c r="C24" s="35"/>
      <c r="D24" s="36"/>
      <c r="E24" s="6"/>
      <c r="F24" s="6"/>
      <c r="G24" s="6"/>
      <c r="H24" s="6"/>
      <c r="I24" s="6"/>
      <c r="J24" s="6"/>
      <c r="K24" s="6"/>
      <c r="L24" s="6"/>
      <c r="M24" s="6"/>
      <c r="N24" s="6"/>
      <c r="O24" s="6"/>
      <c r="P24" s="6"/>
      <c r="Q24" s="6"/>
      <c r="R24" s="6"/>
      <c r="S24" s="6"/>
      <c r="T24" s="6"/>
      <c r="U24" s="6"/>
      <c r="V24" s="6"/>
      <c r="W24" s="6"/>
      <c r="X24" s="6"/>
    </row>
    <row r="25" spans="2:24" x14ac:dyDescent="0.3">
      <c r="B25" s="9" t="s">
        <v>100</v>
      </c>
      <c r="C25" s="36">
        <f>'5. Begrotingen'!C26</f>
        <v>0</v>
      </c>
      <c r="D25" s="36">
        <f>SUM(C25:C25)</f>
        <v>0</v>
      </c>
      <c r="E25" s="6"/>
      <c r="F25" s="6"/>
      <c r="G25" s="6"/>
      <c r="H25" s="6"/>
      <c r="I25" s="6"/>
      <c r="J25" s="6"/>
      <c r="K25" s="6"/>
      <c r="L25" s="6"/>
      <c r="M25" s="6"/>
      <c r="N25" s="6"/>
      <c r="O25" s="6"/>
      <c r="P25" s="6"/>
      <c r="Q25" s="6"/>
      <c r="R25" s="6"/>
      <c r="S25" s="6"/>
      <c r="T25" s="6"/>
      <c r="U25" s="6"/>
      <c r="V25" s="6"/>
      <c r="W25" s="6"/>
      <c r="X25" s="6"/>
    </row>
    <row r="26" spans="2:24" x14ac:dyDescent="0.3">
      <c r="B26" s="23" t="s">
        <v>120</v>
      </c>
      <c r="C26" s="35">
        <f>'5. Begrotingen'!C27</f>
        <v>0</v>
      </c>
      <c r="D26" s="35">
        <f>SUM(C26:C26)</f>
        <v>0</v>
      </c>
      <c r="E26" s="6"/>
      <c r="F26" s="6"/>
      <c r="G26" s="6"/>
      <c r="H26" s="6"/>
      <c r="I26" s="6"/>
      <c r="J26" s="6"/>
      <c r="K26" s="6"/>
      <c r="L26" s="6"/>
      <c r="M26" s="6"/>
      <c r="N26" s="6"/>
      <c r="O26" s="6"/>
      <c r="P26" s="6"/>
      <c r="Q26" s="6"/>
      <c r="R26" s="6"/>
      <c r="S26" s="6"/>
      <c r="T26" s="6"/>
      <c r="U26" s="6"/>
      <c r="V26" s="6"/>
      <c r="W26" s="6"/>
      <c r="X26" s="6"/>
    </row>
    <row r="27" spans="2:24" x14ac:dyDescent="0.3">
      <c r="B27" s="23"/>
      <c r="C27" s="35"/>
      <c r="D27" s="35"/>
      <c r="E27" s="6"/>
      <c r="F27" s="6"/>
      <c r="G27" s="6"/>
      <c r="H27" s="6"/>
      <c r="I27" s="6"/>
      <c r="J27" s="6"/>
      <c r="K27" s="6"/>
      <c r="L27" s="6"/>
      <c r="M27" s="6"/>
      <c r="N27" s="6"/>
      <c r="O27" s="6"/>
      <c r="P27" s="6"/>
      <c r="Q27" s="6"/>
      <c r="R27" s="6"/>
      <c r="S27" s="6"/>
      <c r="T27" s="6"/>
      <c r="U27" s="6"/>
      <c r="V27" s="6"/>
      <c r="W27" s="6"/>
      <c r="X27" s="6"/>
    </row>
    <row r="28" spans="2:24" x14ac:dyDescent="0.3">
      <c r="B28" s="23"/>
      <c r="C28" s="35"/>
      <c r="D28" s="35"/>
      <c r="E28" s="6"/>
      <c r="F28" s="6"/>
      <c r="G28" s="6"/>
      <c r="H28" s="6"/>
      <c r="I28" s="6"/>
      <c r="J28" s="6"/>
      <c r="K28" s="6"/>
      <c r="L28" s="6"/>
      <c r="M28" s="6"/>
      <c r="N28" s="6"/>
      <c r="O28" s="6"/>
      <c r="P28" s="6"/>
      <c r="Q28" s="6"/>
      <c r="R28" s="6"/>
      <c r="S28" s="6"/>
      <c r="T28" s="6"/>
      <c r="U28" s="6"/>
      <c r="V28" s="6"/>
      <c r="W28" s="6"/>
      <c r="X28" s="6"/>
    </row>
    <row r="29" spans="2:24" x14ac:dyDescent="0.3">
      <c r="B29" s="9" t="s">
        <v>121</v>
      </c>
      <c r="C29" s="35">
        <f>'6. Apparatuur'!N35</f>
        <v>0</v>
      </c>
      <c r="D29" s="35">
        <f>C29</f>
        <v>0</v>
      </c>
      <c r="E29" s="6"/>
      <c r="F29" s="6"/>
      <c r="G29" s="6"/>
      <c r="H29" s="6"/>
      <c r="I29" s="6"/>
      <c r="J29" s="6"/>
      <c r="K29" s="6"/>
      <c r="L29" s="6"/>
      <c r="M29" s="6"/>
      <c r="N29" s="6"/>
      <c r="O29" s="6"/>
      <c r="P29" s="6"/>
      <c r="Q29" s="6"/>
      <c r="R29" s="6"/>
      <c r="S29" s="6"/>
      <c r="T29" s="6"/>
      <c r="U29" s="6"/>
      <c r="V29" s="6"/>
      <c r="W29" s="6"/>
      <c r="X29" s="6"/>
    </row>
    <row r="30" spans="2:24" x14ac:dyDescent="0.3">
      <c r="B30" s="9" t="s">
        <v>122</v>
      </c>
      <c r="C30" s="35">
        <f>'7. Ingredienten'!K42</f>
        <v>0</v>
      </c>
      <c r="D30" s="35">
        <f>C30</f>
        <v>0</v>
      </c>
      <c r="E30" s="6"/>
      <c r="F30" s="6"/>
      <c r="G30" s="6"/>
      <c r="H30" s="6"/>
      <c r="I30" s="6"/>
      <c r="J30" s="6"/>
      <c r="K30" s="6"/>
      <c r="L30" s="6"/>
      <c r="M30" s="6"/>
      <c r="N30" s="6"/>
      <c r="O30" s="6"/>
      <c r="P30" s="6"/>
      <c r="Q30" s="6"/>
      <c r="R30" s="6"/>
      <c r="S30" s="6"/>
      <c r="T30" s="6"/>
      <c r="U30" s="6"/>
      <c r="V30" s="6"/>
      <c r="W30" s="6"/>
      <c r="X30" s="6"/>
    </row>
    <row r="31" spans="2:24" x14ac:dyDescent="0.3">
      <c r="B31" s="23" t="s">
        <v>123</v>
      </c>
      <c r="C31" s="35">
        <f>C30+C29</f>
        <v>0</v>
      </c>
      <c r="D31" s="35">
        <f>C31</f>
        <v>0</v>
      </c>
      <c r="E31" s="6"/>
      <c r="F31" s="6"/>
      <c r="G31" s="6"/>
      <c r="H31" s="6"/>
      <c r="I31" s="6"/>
      <c r="J31" s="6"/>
      <c r="K31" s="6"/>
      <c r="L31" s="6"/>
      <c r="M31" s="6"/>
      <c r="N31" s="6"/>
      <c r="O31" s="6"/>
      <c r="P31" s="6"/>
      <c r="Q31" s="6"/>
      <c r="R31" s="6"/>
      <c r="S31" s="6"/>
      <c r="T31" s="6"/>
      <c r="U31" s="6"/>
      <c r="V31" s="6"/>
      <c r="W31" s="6"/>
      <c r="X31" s="6"/>
    </row>
    <row r="32" spans="2:24" x14ac:dyDescent="0.3">
      <c r="B32" s="23"/>
      <c r="C32" s="35"/>
      <c r="D32" s="35"/>
      <c r="E32" s="6"/>
      <c r="F32" s="6"/>
      <c r="G32" s="6"/>
      <c r="H32" s="6"/>
      <c r="I32" s="6"/>
      <c r="J32" s="6"/>
      <c r="K32" s="6"/>
      <c r="L32" s="6"/>
      <c r="M32" s="6"/>
      <c r="N32" s="6"/>
      <c r="O32" s="6"/>
      <c r="P32" s="6"/>
      <c r="Q32" s="6"/>
      <c r="R32" s="6"/>
      <c r="S32" s="6"/>
      <c r="T32" s="6"/>
      <c r="U32" s="6"/>
      <c r="V32" s="6"/>
      <c r="W32" s="6"/>
      <c r="X32" s="6"/>
    </row>
    <row r="33" spans="2:24" x14ac:dyDescent="0.3">
      <c r="B33" s="23" t="s">
        <v>213</v>
      </c>
      <c r="C33" s="35"/>
      <c r="D33" s="35">
        <f>D26+D31</f>
        <v>0</v>
      </c>
      <c r="E33" s="6"/>
      <c r="F33" s="6"/>
      <c r="G33" s="6"/>
      <c r="H33" s="6"/>
      <c r="I33" s="6"/>
      <c r="J33" s="6"/>
      <c r="K33" s="6"/>
      <c r="L33" s="6"/>
      <c r="M33" s="6"/>
      <c r="N33" s="6"/>
      <c r="O33" s="6"/>
      <c r="P33" s="6"/>
      <c r="Q33" s="6"/>
      <c r="R33" s="6"/>
      <c r="S33" s="6"/>
      <c r="T33" s="6"/>
      <c r="U33" s="6"/>
      <c r="V33" s="6"/>
      <c r="W33" s="6"/>
      <c r="X33" s="6"/>
    </row>
    <row r="34" spans="2:24" x14ac:dyDescent="0.3">
      <c r="B34" s="161" t="s">
        <v>119</v>
      </c>
      <c r="C34" s="221">
        <v>260000</v>
      </c>
      <c r="D34" s="222"/>
      <c r="E34" s="6"/>
      <c r="F34" s="6"/>
      <c r="G34" s="6"/>
      <c r="H34" s="6"/>
      <c r="I34" s="6"/>
      <c r="J34" s="6"/>
      <c r="K34" s="6"/>
      <c r="L34" s="6"/>
      <c r="M34" s="6"/>
      <c r="N34" s="6"/>
      <c r="O34" s="6"/>
      <c r="P34" s="6"/>
      <c r="Q34" s="6"/>
      <c r="R34" s="6"/>
      <c r="S34" s="6"/>
      <c r="T34" s="6"/>
      <c r="U34" s="6"/>
      <c r="V34" s="6"/>
      <c r="W34" s="6"/>
      <c r="X34" s="6"/>
    </row>
    <row r="35" spans="2:24" x14ac:dyDescent="0.3">
      <c r="B35" s="23"/>
      <c r="C35" s="35"/>
      <c r="D35" s="96"/>
      <c r="E35" s="9"/>
      <c r="F35" s="6"/>
      <c r="G35" s="6"/>
      <c r="H35" s="6"/>
      <c r="I35" s="6"/>
      <c r="J35" s="6"/>
      <c r="K35" s="6"/>
      <c r="L35" s="6"/>
      <c r="M35" s="6"/>
      <c r="N35" s="6"/>
      <c r="O35" s="6"/>
      <c r="P35" s="6"/>
      <c r="Q35" s="6"/>
      <c r="R35" s="6"/>
      <c r="S35" s="6"/>
      <c r="T35" s="6"/>
      <c r="U35" s="6"/>
      <c r="V35" s="6"/>
      <c r="W35" s="6"/>
      <c r="X35" s="6"/>
    </row>
    <row r="36" spans="2:24" x14ac:dyDescent="0.3">
      <c r="B36" s="9" t="s">
        <v>92</v>
      </c>
      <c r="C36" s="88"/>
      <c r="D36" s="36">
        <f>'3. Vaste Verreken Prijzen'!J30</f>
        <v>0</v>
      </c>
      <c r="E36" s="6"/>
      <c r="F36" s="6"/>
      <c r="G36" s="6"/>
      <c r="H36" s="6"/>
      <c r="I36" s="6"/>
      <c r="J36" s="6"/>
      <c r="K36" s="6"/>
      <c r="L36" s="6"/>
      <c r="M36" s="6"/>
      <c r="N36" s="6"/>
      <c r="O36" s="6"/>
      <c r="P36" s="6"/>
      <c r="Q36" s="6"/>
      <c r="R36" s="6"/>
      <c r="S36" s="6"/>
      <c r="T36" s="6"/>
      <c r="U36" s="6"/>
      <c r="V36" s="6"/>
      <c r="W36" s="6"/>
      <c r="X36" s="6"/>
    </row>
    <row r="37" spans="2:24" x14ac:dyDescent="0.3">
      <c r="B37" s="9" t="s">
        <v>93</v>
      </c>
      <c r="C37" s="88"/>
      <c r="D37" s="36">
        <f>'4. Integr. uurtarief banqueting'!I38</f>
        <v>0</v>
      </c>
      <c r="E37" s="6"/>
      <c r="F37" s="6"/>
      <c r="G37" s="6"/>
      <c r="H37" s="6"/>
      <c r="I37" s="6"/>
      <c r="J37" s="6"/>
      <c r="K37" s="6"/>
      <c r="L37" s="6"/>
      <c r="M37" s="6"/>
      <c r="N37" s="6"/>
      <c r="O37" s="6"/>
      <c r="P37" s="6"/>
      <c r="Q37" s="6"/>
      <c r="R37" s="6"/>
      <c r="S37" s="6"/>
      <c r="T37" s="6"/>
      <c r="U37" s="6"/>
      <c r="V37" s="6"/>
      <c r="W37" s="6"/>
      <c r="X37" s="6"/>
    </row>
    <row r="38" spans="2:24" x14ac:dyDescent="0.3">
      <c r="B38" s="9" t="s">
        <v>107</v>
      </c>
      <c r="C38" s="36">
        <f>'5. Begrotingen'!H21</f>
        <v>0</v>
      </c>
      <c r="D38" s="36">
        <f>SUM(C38:C38)</f>
        <v>0</v>
      </c>
      <c r="E38" s="6"/>
      <c r="F38" s="6"/>
      <c r="G38" s="6"/>
      <c r="H38" s="6"/>
      <c r="I38" s="6"/>
      <c r="J38" s="6"/>
      <c r="K38" s="6"/>
      <c r="L38" s="6"/>
      <c r="M38" s="6"/>
      <c r="N38" s="6"/>
      <c r="O38" s="6"/>
      <c r="P38" s="6"/>
      <c r="Q38" s="6"/>
      <c r="R38" s="6"/>
      <c r="S38" s="6"/>
      <c r="T38" s="6"/>
      <c r="U38" s="6"/>
      <c r="V38" s="6"/>
      <c r="W38" s="6"/>
      <c r="X38" s="6"/>
    </row>
    <row r="39" spans="2:24" x14ac:dyDescent="0.3">
      <c r="B39" s="56" t="s">
        <v>108</v>
      </c>
      <c r="C39" s="35"/>
      <c r="D39" s="38">
        <f>SUM(D36:D38)</f>
        <v>0</v>
      </c>
      <c r="E39" s="6"/>
      <c r="F39" s="6"/>
      <c r="G39" s="6"/>
      <c r="H39" s="6"/>
      <c r="I39" s="6"/>
      <c r="J39" s="6"/>
      <c r="K39" s="6"/>
      <c r="L39" s="6"/>
      <c r="M39" s="6"/>
      <c r="N39" s="6"/>
      <c r="O39" s="6"/>
      <c r="P39" s="6"/>
      <c r="Q39" s="6"/>
      <c r="R39" s="6"/>
      <c r="S39" s="6"/>
      <c r="T39" s="6"/>
      <c r="U39" s="6"/>
      <c r="V39" s="6"/>
      <c r="W39" s="6"/>
      <c r="X39" s="6"/>
    </row>
    <row r="40" spans="2:24" x14ac:dyDescent="0.3">
      <c r="B40" s="9"/>
      <c r="C40" s="89"/>
      <c r="D40" s="37"/>
      <c r="E40" s="6"/>
      <c r="F40" s="6"/>
      <c r="G40" s="6"/>
      <c r="H40" s="6"/>
      <c r="I40" s="6"/>
      <c r="J40" s="6"/>
      <c r="K40" s="6"/>
      <c r="L40" s="6"/>
      <c r="M40" s="6"/>
      <c r="N40" s="6"/>
      <c r="O40" s="6"/>
      <c r="P40" s="6"/>
      <c r="Q40" s="6"/>
      <c r="R40" s="6"/>
      <c r="S40" s="6"/>
      <c r="T40" s="6"/>
      <c r="U40" s="6"/>
      <c r="V40" s="6"/>
      <c r="W40" s="6"/>
      <c r="X40" s="6"/>
    </row>
    <row r="41" spans="2:24" x14ac:dyDescent="0.3">
      <c r="B41" s="217" t="s">
        <v>212</v>
      </c>
      <c r="C41" s="217"/>
      <c r="D41" s="79">
        <f>D26+D31+D38</f>
        <v>0</v>
      </c>
      <c r="E41" s="6"/>
      <c r="F41" s="6"/>
      <c r="G41" s="6"/>
      <c r="H41" s="6"/>
      <c r="I41" s="6"/>
      <c r="J41" s="6"/>
      <c r="K41" s="6"/>
      <c r="L41" s="6"/>
      <c r="M41" s="6"/>
      <c r="N41" s="6"/>
      <c r="O41" s="6"/>
      <c r="P41" s="6"/>
      <c r="Q41" s="6"/>
      <c r="R41" s="6"/>
      <c r="S41" s="6"/>
      <c r="T41" s="6"/>
      <c r="U41" s="6"/>
      <c r="V41" s="6"/>
      <c r="W41" s="6"/>
      <c r="X41" s="6"/>
    </row>
  </sheetData>
  <mergeCells count="8">
    <mergeCell ref="B41:C41"/>
    <mergeCell ref="C4:D4"/>
    <mergeCell ref="C3:D3"/>
    <mergeCell ref="B9:D9"/>
    <mergeCell ref="C7:D7"/>
    <mergeCell ref="C5:D5"/>
    <mergeCell ref="C34:D34"/>
    <mergeCell ref="C6:D6"/>
  </mergeCells>
  <conditionalFormatting sqref="D33">
    <cfRule type="cellIs" dxfId="25" priority="1" operator="greaterThan">
      <formula>$C$34</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F018-625E-4CF3-B05B-C8DCCC509D3C}">
  <dimension ref="C3:T30"/>
  <sheetViews>
    <sheetView showGridLines="0" topLeftCell="B6" zoomScale="80" zoomScaleNormal="80" workbookViewId="0">
      <selection activeCell="K19" sqref="K19"/>
    </sheetView>
  </sheetViews>
  <sheetFormatPr defaultRowHeight="14.4" x14ac:dyDescent="0.3"/>
  <cols>
    <col min="3" max="3" width="67.88671875" customWidth="1"/>
    <col min="4" max="4" width="11.6640625" customWidth="1"/>
    <col min="5" max="5" width="11" style="45" customWidth="1"/>
    <col min="6" max="6" width="20.109375" customWidth="1"/>
    <col min="7" max="7" width="22" customWidth="1"/>
    <col min="8" max="8" width="19.77734375" customWidth="1"/>
    <col min="9" max="9" width="25.21875" customWidth="1"/>
    <col min="10" max="10" width="24.109375" customWidth="1"/>
  </cols>
  <sheetData>
    <row r="3" spans="3:20" ht="16.2" x14ac:dyDescent="0.4">
      <c r="C3" s="5" t="s">
        <v>0</v>
      </c>
      <c r="D3" s="228" t="str">
        <f>Invulinstructie!C3</f>
        <v>Gemeente Lansingerland</v>
      </c>
      <c r="E3" s="229"/>
      <c r="F3" s="229"/>
      <c r="G3" s="229"/>
      <c r="H3" s="229"/>
      <c r="I3" s="229"/>
      <c r="J3" s="230"/>
      <c r="K3" s="25"/>
    </row>
    <row r="4" spans="3:20" ht="16.2" x14ac:dyDescent="0.4">
      <c r="C4" s="5" t="s">
        <v>1</v>
      </c>
      <c r="D4" s="231" t="str">
        <f>Invulinstructie!C4</f>
        <v>V2.0</v>
      </c>
      <c r="E4" s="232"/>
      <c r="F4" s="232"/>
      <c r="G4" s="232"/>
      <c r="H4" s="232"/>
      <c r="I4" s="232"/>
      <c r="J4" s="233"/>
    </row>
    <row r="5" spans="3:20" ht="16.2" x14ac:dyDescent="0.4">
      <c r="C5" s="4" t="s">
        <v>2</v>
      </c>
      <c r="D5" s="215">
        <f>Invulinstructie!C5</f>
        <v>46023</v>
      </c>
      <c r="E5" s="234"/>
      <c r="F5" s="234"/>
      <c r="G5" s="234"/>
      <c r="H5" s="234"/>
      <c r="I5" s="234"/>
      <c r="J5" s="216"/>
    </row>
    <row r="6" spans="3:20" ht="16.2" x14ac:dyDescent="0.4">
      <c r="C6" s="4" t="s">
        <v>203</v>
      </c>
      <c r="D6" s="215" t="str">
        <f>Invulinstructie!C6</f>
        <v>U25.04366</v>
      </c>
      <c r="E6" s="234"/>
      <c r="F6" s="234"/>
      <c r="G6" s="234"/>
      <c r="H6" s="234"/>
      <c r="I6" s="234"/>
      <c r="J6" s="216"/>
    </row>
    <row r="7" spans="3:20" ht="16.2" x14ac:dyDescent="0.4">
      <c r="C7" s="4" t="s">
        <v>10</v>
      </c>
      <c r="D7" s="231">
        <f>'1. Ondertekening'!C7</f>
        <v>0</v>
      </c>
      <c r="E7" s="232"/>
      <c r="F7" s="232"/>
      <c r="G7" s="232"/>
      <c r="H7" s="232"/>
      <c r="I7" s="232"/>
      <c r="J7" s="233"/>
    </row>
    <row r="9" spans="3:20" ht="21" x14ac:dyDescent="0.5">
      <c r="C9" s="195" t="s">
        <v>58</v>
      </c>
      <c r="D9" s="195"/>
      <c r="E9" s="195"/>
      <c r="F9" s="195"/>
      <c r="G9" s="195"/>
      <c r="H9" s="195"/>
      <c r="I9" s="195"/>
      <c r="J9" s="195"/>
    </row>
    <row r="10" spans="3:20" x14ac:dyDescent="0.3">
      <c r="T10" s="34"/>
    </row>
    <row r="11" spans="3:20" ht="52.2" x14ac:dyDescent="0.3">
      <c r="C11" s="40" t="s">
        <v>59</v>
      </c>
      <c r="D11" s="41" t="s">
        <v>60</v>
      </c>
      <c r="E11" s="41" t="s">
        <v>61</v>
      </c>
      <c r="F11" s="41" t="s">
        <v>62</v>
      </c>
      <c r="G11" s="41" t="s">
        <v>63</v>
      </c>
      <c r="H11" s="42" t="s">
        <v>64</v>
      </c>
      <c r="I11" s="41" t="s">
        <v>65</v>
      </c>
      <c r="J11" s="41" t="s">
        <v>66</v>
      </c>
      <c r="Q11" s="34"/>
    </row>
    <row r="12" spans="3:20" x14ac:dyDescent="0.3">
      <c r="C12" s="20"/>
      <c r="J12" s="33"/>
    </row>
    <row r="13" spans="3:20" x14ac:dyDescent="0.3">
      <c r="C13" s="23" t="s">
        <v>67</v>
      </c>
      <c r="D13" s="6"/>
      <c r="E13" s="93"/>
      <c r="F13" s="6"/>
      <c r="H13" s="6"/>
      <c r="J13" s="33"/>
    </row>
    <row r="14" spans="3:20" x14ac:dyDescent="0.3">
      <c r="C14" s="39" t="s">
        <v>110</v>
      </c>
      <c r="D14" s="27"/>
      <c r="E14" s="92"/>
      <c r="F14" s="28">
        <f t="shared" ref="F14:F16" si="0">D14+(D14*E14)</f>
        <v>0</v>
      </c>
      <c r="G14" s="30">
        <v>6.86</v>
      </c>
      <c r="H14" s="49">
        <v>300</v>
      </c>
      <c r="I14" s="28">
        <f t="shared" ref="I14:I16" si="1">D14*H14</f>
        <v>0</v>
      </c>
      <c r="J14" s="28">
        <f t="shared" ref="J14" si="2">F14*H14</f>
        <v>0</v>
      </c>
    </row>
    <row r="15" spans="3:20" x14ac:dyDescent="0.3">
      <c r="C15" s="39" t="s">
        <v>111</v>
      </c>
      <c r="D15" s="27"/>
      <c r="E15" s="92"/>
      <c r="F15" s="28"/>
      <c r="G15" s="30">
        <v>9.4700000000000006</v>
      </c>
      <c r="H15" s="49">
        <v>300</v>
      </c>
      <c r="I15" s="28">
        <f t="shared" si="1"/>
        <v>0</v>
      </c>
      <c r="J15" s="28">
        <f>F15*H15</f>
        <v>0</v>
      </c>
    </row>
    <row r="16" spans="3:20" x14ac:dyDescent="0.3">
      <c r="C16" s="39" t="s">
        <v>210</v>
      </c>
      <c r="D16" s="27"/>
      <c r="E16" s="92"/>
      <c r="F16" s="28">
        <f t="shared" si="0"/>
        <v>0</v>
      </c>
      <c r="G16" s="30">
        <v>9.15</v>
      </c>
      <c r="H16" s="49">
        <v>300</v>
      </c>
      <c r="I16" s="28">
        <f t="shared" si="1"/>
        <v>0</v>
      </c>
      <c r="J16" s="28">
        <f>F16*H16</f>
        <v>0</v>
      </c>
    </row>
    <row r="17" spans="3:10" x14ac:dyDescent="0.3">
      <c r="C17" s="20"/>
      <c r="D17" s="6"/>
      <c r="E17" s="93"/>
      <c r="F17" s="6"/>
      <c r="H17" s="6"/>
      <c r="J17" s="33"/>
    </row>
    <row r="18" spans="3:10" x14ac:dyDescent="0.3">
      <c r="C18" s="23" t="s">
        <v>190</v>
      </c>
      <c r="D18" s="6"/>
      <c r="E18" s="93"/>
      <c r="F18" s="6"/>
      <c r="H18" s="6"/>
      <c r="J18" s="33"/>
    </row>
    <row r="19" spans="3:10" x14ac:dyDescent="0.3">
      <c r="C19" s="84" t="s">
        <v>192</v>
      </c>
      <c r="D19" s="27"/>
      <c r="E19" s="92"/>
      <c r="F19" s="28">
        <f t="shared" ref="F19:F23" si="3">D19+(D19*E19)</f>
        <v>0</v>
      </c>
      <c r="G19" s="30">
        <v>6.5</v>
      </c>
      <c r="H19" s="49">
        <v>300</v>
      </c>
      <c r="I19" s="28">
        <f t="shared" ref="I19:I23" si="4">D19*H19</f>
        <v>0</v>
      </c>
      <c r="J19" s="28">
        <f t="shared" ref="J19:J23" si="5">F19*H19</f>
        <v>0</v>
      </c>
    </row>
    <row r="20" spans="3:10" x14ac:dyDescent="0.3">
      <c r="C20" s="84" t="s">
        <v>191</v>
      </c>
      <c r="D20" s="27"/>
      <c r="E20" s="92"/>
      <c r="F20" s="28">
        <f t="shared" si="3"/>
        <v>0</v>
      </c>
      <c r="G20" s="30">
        <v>1.25</v>
      </c>
      <c r="H20" s="49">
        <v>300</v>
      </c>
      <c r="I20" s="28">
        <f t="shared" si="4"/>
        <v>0</v>
      </c>
      <c r="J20" s="28">
        <f t="shared" si="5"/>
        <v>0</v>
      </c>
    </row>
    <row r="21" spans="3:10" x14ac:dyDescent="0.3">
      <c r="C21" s="84" t="s">
        <v>194</v>
      </c>
      <c r="D21" s="27"/>
      <c r="E21" s="92"/>
      <c r="F21" s="28">
        <f t="shared" si="3"/>
        <v>0</v>
      </c>
      <c r="G21" s="30">
        <v>1.26</v>
      </c>
      <c r="H21" s="49">
        <v>300</v>
      </c>
      <c r="I21" s="28">
        <f t="shared" si="4"/>
        <v>0</v>
      </c>
      <c r="J21" s="28">
        <f t="shared" si="5"/>
        <v>0</v>
      </c>
    </row>
    <row r="22" spans="3:10" x14ac:dyDescent="0.3">
      <c r="C22" s="84" t="s">
        <v>193</v>
      </c>
      <c r="D22" s="27"/>
      <c r="E22" s="92"/>
      <c r="F22" s="28">
        <f t="shared" si="3"/>
        <v>0</v>
      </c>
      <c r="G22" s="30">
        <v>2.5</v>
      </c>
      <c r="H22" s="49">
        <v>300</v>
      </c>
      <c r="I22" s="28">
        <f t="shared" si="4"/>
        <v>0</v>
      </c>
      <c r="J22" s="28">
        <f t="shared" si="5"/>
        <v>0</v>
      </c>
    </row>
    <row r="23" spans="3:10" x14ac:dyDescent="0.3">
      <c r="C23" s="84" t="s">
        <v>195</v>
      </c>
      <c r="D23" s="27"/>
      <c r="E23" s="92"/>
      <c r="F23" s="28">
        <f t="shared" si="3"/>
        <v>0</v>
      </c>
      <c r="G23" s="30">
        <v>2.02</v>
      </c>
      <c r="H23" s="49">
        <v>300</v>
      </c>
      <c r="I23" s="28">
        <f t="shared" si="4"/>
        <v>0</v>
      </c>
      <c r="J23" s="28">
        <f t="shared" si="5"/>
        <v>0</v>
      </c>
    </row>
    <row r="24" spans="3:10" x14ac:dyDescent="0.3">
      <c r="C24" s="20"/>
      <c r="D24" s="6"/>
      <c r="E24" s="93"/>
      <c r="F24" s="6"/>
      <c r="H24" s="6"/>
      <c r="J24" s="33"/>
    </row>
    <row r="25" spans="3:10" x14ac:dyDescent="0.3">
      <c r="C25" s="23" t="s">
        <v>68</v>
      </c>
      <c r="D25" s="6"/>
      <c r="E25" s="93"/>
      <c r="F25" s="6"/>
      <c r="H25" s="6"/>
      <c r="J25" s="33"/>
    </row>
    <row r="26" spans="3:10" x14ac:dyDescent="0.3">
      <c r="C26" s="90" t="s">
        <v>196</v>
      </c>
      <c r="D26" s="27"/>
      <c r="E26" s="92"/>
      <c r="F26" s="28">
        <f>D26+(D26*E26)</f>
        <v>0</v>
      </c>
      <c r="G26" s="30">
        <v>2.15</v>
      </c>
      <c r="H26" s="49">
        <v>300</v>
      </c>
      <c r="I26" s="28">
        <f>D26*H26</f>
        <v>0</v>
      </c>
      <c r="J26" s="91">
        <f>F26*H26</f>
        <v>0</v>
      </c>
    </row>
    <row r="27" spans="3:10" x14ac:dyDescent="0.3">
      <c r="C27" s="90" t="s">
        <v>197</v>
      </c>
      <c r="D27" s="27"/>
      <c r="E27" s="92"/>
      <c r="F27" s="28">
        <f>D27+(D27*E27)</f>
        <v>0</v>
      </c>
      <c r="G27" s="30">
        <v>2.46</v>
      </c>
      <c r="H27" s="49">
        <v>300</v>
      </c>
      <c r="I27" s="28">
        <f>D27*H27</f>
        <v>0</v>
      </c>
      <c r="J27" s="91">
        <f>F27*H27</f>
        <v>0</v>
      </c>
    </row>
    <row r="28" spans="3:10" x14ac:dyDescent="0.3">
      <c r="C28" s="84" t="s">
        <v>198</v>
      </c>
      <c r="D28" s="27"/>
      <c r="E28" s="92"/>
      <c r="F28" s="28">
        <f t="shared" ref="F28" si="6">D28+(D28*E28)</f>
        <v>0</v>
      </c>
      <c r="G28" s="30">
        <v>2.1</v>
      </c>
      <c r="H28" s="49">
        <v>300</v>
      </c>
      <c r="I28" s="28">
        <f t="shared" ref="I28" si="7">D28*H28</f>
        <v>0</v>
      </c>
      <c r="J28" s="28">
        <f t="shared" ref="J28" si="8">F28*H28</f>
        <v>0</v>
      </c>
    </row>
    <row r="30" spans="3:10" x14ac:dyDescent="0.3">
      <c r="G30" s="225" t="s">
        <v>69</v>
      </c>
      <c r="H30" s="226"/>
      <c r="I30" s="227"/>
      <c r="J30" s="31">
        <f>SUM(J13:J28)</f>
        <v>0</v>
      </c>
    </row>
  </sheetData>
  <mergeCells count="7">
    <mergeCell ref="G30:I30"/>
    <mergeCell ref="C9:J9"/>
    <mergeCell ref="D3:J3"/>
    <mergeCell ref="D4:J4"/>
    <mergeCell ref="D5:J5"/>
    <mergeCell ref="D7:J7"/>
    <mergeCell ref="D6:J6"/>
  </mergeCells>
  <conditionalFormatting sqref="C14:C16">
    <cfRule type="notContainsBlanks" dxfId="24" priority="95">
      <formula>LEN(TRIM(C14))&gt;0</formula>
    </cfRule>
  </conditionalFormatting>
  <conditionalFormatting sqref="C19:C23">
    <cfRule type="notContainsBlanks" dxfId="23" priority="94">
      <formula>LEN(TRIM(C19))&gt;0</formula>
    </cfRule>
  </conditionalFormatting>
  <conditionalFormatting sqref="C26:C28">
    <cfRule type="notContainsBlanks" dxfId="22" priority="3">
      <formula>LEN(TRIM(C26))&gt;0</formula>
    </cfRule>
  </conditionalFormatting>
  <conditionalFormatting sqref="D3">
    <cfRule type="notContainsBlanks" dxfId="21" priority="97">
      <formula>LEN(TRIM(D3))&gt;0</formula>
    </cfRule>
  </conditionalFormatting>
  <conditionalFormatting sqref="F14:F16 F19:F23 F26:F28">
    <cfRule type="expression" dxfId="20" priority="31">
      <formula>$G14=""</formula>
    </cfRule>
    <cfRule type="cellIs" dxfId="19" priority="82" operator="greaterThan">
      <formula>$G14</formula>
    </cfRule>
  </conditionalFormatting>
  <conditionalFormatting sqref="G14:H16">
    <cfRule type="notContainsBlanks" dxfId="18" priority="12">
      <formula>LEN(TRIM(G14))&gt;0</formula>
    </cfRule>
  </conditionalFormatting>
  <conditionalFormatting sqref="G19:H23">
    <cfRule type="notContainsBlanks" dxfId="17" priority="11">
      <formula>LEN(TRIM(G19))&gt;0</formula>
    </cfRule>
  </conditionalFormatting>
  <conditionalFormatting sqref="G26:H28">
    <cfRule type="notContainsBlanks" dxfId="16" priority="1">
      <formula>LEN(TRIM(G26))&gt;0</formula>
    </cfRule>
  </conditionalFormatting>
  <conditionalFormatting sqref="T10 Q11">
    <cfRule type="expression" dxfId="15" priority="760">
      <formula>#REF!=""</formula>
    </cfRule>
    <cfRule type="cellIs" dxfId="14" priority="761" operator="greaterThan">
      <formula>#REF!</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306A-832E-4F13-871F-0999D2050CC8}">
  <dimension ref="C3:N38"/>
  <sheetViews>
    <sheetView showGridLines="0" zoomScale="80" zoomScaleNormal="80" workbookViewId="0">
      <selection activeCell="G42" sqref="G42:G43"/>
    </sheetView>
  </sheetViews>
  <sheetFormatPr defaultRowHeight="14.4" x14ac:dyDescent="0.3"/>
  <cols>
    <col min="3" max="3" width="36.21875" bestFit="1" customWidth="1"/>
    <col min="4" max="4" width="9.88671875" bestFit="1" customWidth="1"/>
    <col min="5" max="6" width="20.6640625" bestFit="1" customWidth="1"/>
    <col min="7" max="8" width="23.33203125" bestFit="1" customWidth="1"/>
    <col min="9" max="10" width="20.6640625" bestFit="1" customWidth="1"/>
    <col min="11" max="12" width="23.33203125" bestFit="1" customWidth="1"/>
  </cols>
  <sheetData>
    <row r="3" spans="3:14" ht="16.2" x14ac:dyDescent="0.4">
      <c r="C3" s="5" t="s">
        <v>0</v>
      </c>
      <c r="D3" s="235" t="str">
        <f>Invulinstructie!C3</f>
        <v>Gemeente Lansingerland</v>
      </c>
      <c r="E3" s="235"/>
      <c r="F3" s="235"/>
      <c r="G3" s="235"/>
      <c r="H3" s="235"/>
      <c r="I3" s="235"/>
      <c r="J3" s="235"/>
      <c r="K3" s="235"/>
      <c r="L3" s="235"/>
    </row>
    <row r="4" spans="3:14" ht="16.2" x14ac:dyDescent="0.4">
      <c r="C4" s="5" t="s">
        <v>1</v>
      </c>
      <c r="D4" s="218" t="str">
        <f>Invulinstructie!C4</f>
        <v>V2.0</v>
      </c>
      <c r="E4" s="218"/>
      <c r="F4" s="218"/>
      <c r="G4" s="218"/>
      <c r="H4" s="218"/>
      <c r="I4" s="218"/>
      <c r="J4" s="218"/>
      <c r="K4" s="218"/>
      <c r="L4" s="218"/>
    </row>
    <row r="5" spans="3:14" ht="16.2" x14ac:dyDescent="0.4">
      <c r="C5" s="4" t="s">
        <v>2</v>
      </c>
      <c r="D5" s="204">
        <f>Invulinstructie!C5</f>
        <v>46023</v>
      </c>
      <c r="E5" s="204"/>
      <c r="F5" s="204"/>
      <c r="G5" s="204"/>
      <c r="H5" s="204"/>
      <c r="I5" s="204"/>
      <c r="J5" s="204"/>
      <c r="K5" s="204"/>
      <c r="L5" s="204"/>
    </row>
    <row r="6" spans="3:14" ht="16.2" x14ac:dyDescent="0.4">
      <c r="C6" s="4" t="s">
        <v>203</v>
      </c>
      <c r="D6" s="215" t="str">
        <f>Invulinstructie!C6</f>
        <v>U25.04366</v>
      </c>
      <c r="E6" s="234"/>
      <c r="F6" s="234"/>
      <c r="G6" s="234"/>
      <c r="H6" s="234"/>
      <c r="I6" s="234"/>
      <c r="J6" s="234"/>
      <c r="K6" s="234"/>
      <c r="L6" s="216"/>
    </row>
    <row r="7" spans="3:14" ht="16.2" x14ac:dyDescent="0.4">
      <c r="C7" s="4" t="s">
        <v>10</v>
      </c>
      <c r="D7" s="203">
        <f>'1. Ondertekening'!C7</f>
        <v>0</v>
      </c>
      <c r="E7" s="203"/>
      <c r="F7" s="203"/>
      <c r="G7" s="203"/>
      <c r="H7" s="203"/>
      <c r="I7" s="203"/>
      <c r="J7" s="203"/>
      <c r="K7" s="203"/>
      <c r="L7" s="203"/>
    </row>
    <row r="9" spans="3:14" ht="21" x14ac:dyDescent="0.5">
      <c r="C9" s="195" t="s">
        <v>70</v>
      </c>
      <c r="D9" s="195"/>
      <c r="E9" s="195"/>
      <c r="F9" s="195"/>
      <c r="G9" s="195"/>
      <c r="H9" s="195"/>
      <c r="I9" s="195"/>
      <c r="J9" s="195"/>
      <c r="K9" s="195"/>
      <c r="L9" s="195"/>
    </row>
    <row r="11" spans="3:14" ht="18.75" customHeight="1" x14ac:dyDescent="0.3">
      <c r="E11" s="236" t="s">
        <v>82</v>
      </c>
      <c r="F11" s="236"/>
      <c r="G11" s="236"/>
      <c r="H11" s="236"/>
      <c r="I11" s="236" t="s">
        <v>83</v>
      </c>
      <c r="J11" s="236"/>
      <c r="K11" s="236"/>
      <c r="L11" s="236"/>
    </row>
    <row r="12" spans="3:14" x14ac:dyDescent="0.3">
      <c r="C12" s="14" t="s">
        <v>71</v>
      </c>
      <c r="D12" s="14" t="s">
        <v>76</v>
      </c>
      <c r="E12" s="14" t="s">
        <v>77</v>
      </c>
      <c r="F12" s="14" t="s">
        <v>78</v>
      </c>
      <c r="G12" s="14" t="s">
        <v>79</v>
      </c>
      <c r="H12" s="14" t="s">
        <v>80</v>
      </c>
      <c r="I12" s="14" t="s">
        <v>77</v>
      </c>
      <c r="J12" s="14" t="s">
        <v>78</v>
      </c>
      <c r="K12" s="14" t="s">
        <v>79</v>
      </c>
      <c r="L12" s="14" t="s">
        <v>80</v>
      </c>
    </row>
    <row r="13" spans="3:14" x14ac:dyDescent="0.3">
      <c r="C13" s="16" t="s">
        <v>72</v>
      </c>
      <c r="D13" s="83">
        <v>0.7</v>
      </c>
      <c r="E13" s="32"/>
      <c r="F13" s="29">
        <f>E13*1.21</f>
        <v>0</v>
      </c>
      <c r="G13" s="29">
        <f>E13*D13</f>
        <v>0</v>
      </c>
      <c r="H13" s="29">
        <f>F13*D13</f>
        <v>0</v>
      </c>
      <c r="I13" s="32"/>
      <c r="J13" s="29">
        <f>I13*1.21</f>
        <v>0</v>
      </c>
      <c r="K13" s="29">
        <f>I13*D13</f>
        <v>0</v>
      </c>
      <c r="L13" s="29">
        <f>J13*D13</f>
        <v>0</v>
      </c>
    </row>
    <row r="14" spans="3:14" x14ac:dyDescent="0.3">
      <c r="C14" s="16" t="s">
        <v>73</v>
      </c>
      <c r="D14" s="83">
        <v>0.1</v>
      </c>
      <c r="E14" s="32"/>
      <c r="F14" s="29">
        <f>E14*1.21</f>
        <v>0</v>
      </c>
      <c r="G14" s="29">
        <f>E14*D14</f>
        <v>0</v>
      </c>
      <c r="H14" s="29">
        <f>F14*D14</f>
        <v>0</v>
      </c>
      <c r="I14" s="32"/>
      <c r="J14" s="29">
        <f>I14*1.21</f>
        <v>0</v>
      </c>
      <c r="K14" s="29">
        <f>I14*D14</f>
        <v>0</v>
      </c>
      <c r="L14" s="29">
        <f>J14*D14</f>
        <v>0</v>
      </c>
    </row>
    <row r="15" spans="3:14" x14ac:dyDescent="0.3">
      <c r="C15" s="16" t="s">
        <v>74</v>
      </c>
      <c r="D15" s="83">
        <v>0.1</v>
      </c>
      <c r="E15" s="32"/>
      <c r="F15" s="29">
        <f>E15*1.21</f>
        <v>0</v>
      </c>
      <c r="G15" s="29">
        <f>E15*D15</f>
        <v>0</v>
      </c>
      <c r="H15" s="29">
        <f>F15*D15</f>
        <v>0</v>
      </c>
      <c r="I15" s="32"/>
      <c r="J15" s="29">
        <f>I15*1.21</f>
        <v>0</v>
      </c>
      <c r="K15" s="29">
        <f>I15*D15</f>
        <v>0</v>
      </c>
      <c r="L15" s="29">
        <f>J15*D15</f>
        <v>0</v>
      </c>
    </row>
    <row r="16" spans="3:14" x14ac:dyDescent="0.3">
      <c r="C16" s="16" t="s">
        <v>75</v>
      </c>
      <c r="D16" s="83">
        <v>0.1</v>
      </c>
      <c r="E16" s="32"/>
      <c r="F16" s="29">
        <f>E16*1.21</f>
        <v>0</v>
      </c>
      <c r="G16" s="29">
        <f>E16*D16</f>
        <v>0</v>
      </c>
      <c r="H16" s="29">
        <f>F16*D16</f>
        <v>0</v>
      </c>
      <c r="I16" s="32"/>
      <c r="J16" s="29">
        <f>I16*1.21</f>
        <v>0</v>
      </c>
      <c r="K16" s="29">
        <f>I16*D16</f>
        <v>0</v>
      </c>
      <c r="L16" s="29">
        <f>J16*D16</f>
        <v>0</v>
      </c>
      <c r="N16" t="s">
        <v>109</v>
      </c>
    </row>
    <row r="17" spans="3:12" x14ac:dyDescent="0.3">
      <c r="C17" s="16"/>
      <c r="D17" s="83"/>
      <c r="E17" s="16"/>
      <c r="F17" s="16"/>
      <c r="G17" s="16"/>
      <c r="H17" s="16"/>
      <c r="I17" s="16"/>
      <c r="J17" s="16"/>
      <c r="K17" s="16"/>
      <c r="L17" s="16"/>
    </row>
    <row r="18" spans="3:12" x14ac:dyDescent="0.3">
      <c r="C18" s="16"/>
      <c r="D18" s="83">
        <f>SUM(D13:D17)</f>
        <v>0.99999999999999989</v>
      </c>
      <c r="E18" s="16"/>
      <c r="F18" s="16"/>
      <c r="G18" s="28">
        <f>SUM(G13:G17)</f>
        <v>0</v>
      </c>
      <c r="H18" s="29">
        <f>SUM(H13:H17)</f>
        <v>0</v>
      </c>
      <c r="I18" s="16"/>
      <c r="J18" s="16"/>
      <c r="K18" s="29">
        <f>SUM(K13:K17)</f>
        <v>0</v>
      </c>
      <c r="L18" s="29">
        <f>SUM(L13:L17)</f>
        <v>0</v>
      </c>
    </row>
    <row r="20" spans="3:12" x14ac:dyDescent="0.3">
      <c r="C20" s="225" t="s">
        <v>81</v>
      </c>
      <c r="D20" s="227"/>
      <c r="E20" s="237">
        <v>0.79</v>
      </c>
      <c r="F20" s="238"/>
      <c r="G20" s="238"/>
      <c r="H20" s="239"/>
      <c r="I20" s="237">
        <v>0.19</v>
      </c>
      <c r="J20" s="238"/>
      <c r="K20" s="238"/>
      <c r="L20" s="239"/>
    </row>
    <row r="23" spans="3:12" ht="17.399999999999999" x14ac:dyDescent="0.3">
      <c r="E23" s="236" t="s">
        <v>84</v>
      </c>
      <c r="F23" s="236"/>
      <c r="G23" s="236"/>
      <c r="H23" s="236"/>
      <c r="I23" s="236" t="s">
        <v>85</v>
      </c>
      <c r="J23" s="236"/>
      <c r="K23" s="236"/>
      <c r="L23" s="236"/>
    </row>
    <row r="24" spans="3:12" x14ac:dyDescent="0.3">
      <c r="C24" s="225" t="s">
        <v>71</v>
      </c>
      <c r="D24" s="227"/>
      <c r="E24" s="14" t="s">
        <v>77</v>
      </c>
      <c r="F24" s="14" t="s">
        <v>78</v>
      </c>
      <c r="G24" s="14" t="s">
        <v>79</v>
      </c>
      <c r="H24" s="14" t="s">
        <v>80</v>
      </c>
      <c r="I24" s="14" t="s">
        <v>77</v>
      </c>
      <c r="J24" s="14" t="s">
        <v>78</v>
      </c>
      <c r="K24" s="14" t="s">
        <v>79</v>
      </c>
      <c r="L24" s="14" t="s">
        <v>80</v>
      </c>
    </row>
    <row r="25" spans="3:12" x14ac:dyDescent="0.3">
      <c r="C25" s="242" t="s">
        <v>72</v>
      </c>
      <c r="D25" s="243"/>
      <c r="E25" s="32"/>
      <c r="F25" s="29">
        <f>E25*1.21</f>
        <v>0</v>
      </c>
      <c r="G25" s="29">
        <f>E25*D13</f>
        <v>0</v>
      </c>
      <c r="H25" s="29">
        <f>F25*D13</f>
        <v>0</v>
      </c>
      <c r="I25" s="32"/>
      <c r="J25" s="29">
        <f>I25*1.21</f>
        <v>0</v>
      </c>
      <c r="K25" s="29">
        <f>I25*D13</f>
        <v>0</v>
      </c>
      <c r="L25" s="29">
        <f>J25*D13</f>
        <v>0</v>
      </c>
    </row>
    <row r="26" spans="3:12" x14ac:dyDescent="0.3">
      <c r="C26" s="242" t="s">
        <v>73</v>
      </c>
      <c r="D26" s="243"/>
      <c r="E26" s="32"/>
      <c r="F26" s="29">
        <f>E26*1.21</f>
        <v>0</v>
      </c>
      <c r="G26" s="29">
        <f>E26*D14</f>
        <v>0</v>
      </c>
      <c r="H26" s="29">
        <f>F26*D14</f>
        <v>0</v>
      </c>
      <c r="I26" s="32"/>
      <c r="J26" s="29">
        <f>I26*1.21</f>
        <v>0</v>
      </c>
      <c r="K26" s="29">
        <f>I26*D14</f>
        <v>0</v>
      </c>
      <c r="L26" s="29">
        <f>J26*D14</f>
        <v>0</v>
      </c>
    </row>
    <row r="27" spans="3:12" x14ac:dyDescent="0.3">
      <c r="C27" s="242" t="s">
        <v>74</v>
      </c>
      <c r="D27" s="243"/>
      <c r="E27" s="32"/>
      <c r="F27" s="29">
        <f>E27*1.21</f>
        <v>0</v>
      </c>
      <c r="G27" s="29">
        <f>E27*D15</f>
        <v>0</v>
      </c>
      <c r="H27" s="29">
        <f>F27*D15</f>
        <v>0</v>
      </c>
      <c r="I27" s="32"/>
      <c r="J27" s="29">
        <f>I27*1.21</f>
        <v>0</v>
      </c>
      <c r="K27" s="29">
        <f>I27*D15</f>
        <v>0</v>
      </c>
      <c r="L27" s="29">
        <f>J27*D15</f>
        <v>0</v>
      </c>
    </row>
    <row r="28" spans="3:12" x14ac:dyDescent="0.3">
      <c r="C28" s="242" t="s">
        <v>75</v>
      </c>
      <c r="D28" s="243"/>
      <c r="E28" s="32"/>
      <c r="F28" s="29">
        <f>E28*1.21</f>
        <v>0</v>
      </c>
      <c r="G28" s="29">
        <f>E28*D16</f>
        <v>0</v>
      </c>
      <c r="H28" s="29">
        <f>F28*D16</f>
        <v>0</v>
      </c>
      <c r="I28" s="32"/>
      <c r="J28" s="29">
        <f>I28*1.21</f>
        <v>0</v>
      </c>
      <c r="K28" s="29">
        <f>I28*D16</f>
        <v>0</v>
      </c>
      <c r="L28" s="29">
        <f>J28*D16</f>
        <v>0</v>
      </c>
    </row>
    <row r="29" spans="3:12" x14ac:dyDescent="0.3">
      <c r="C29" s="244"/>
      <c r="D29" s="245"/>
      <c r="E29" s="16"/>
      <c r="F29" s="16"/>
      <c r="G29" s="16"/>
      <c r="H29" s="16"/>
      <c r="I29" s="16"/>
      <c r="J29" s="16"/>
      <c r="K29" s="16"/>
      <c r="L29" s="16"/>
    </row>
    <row r="30" spans="3:12" x14ac:dyDescent="0.3">
      <c r="C30" s="244"/>
      <c r="D30" s="245"/>
      <c r="E30" s="16"/>
      <c r="F30" s="16"/>
      <c r="G30" s="28">
        <f>SUM(G25:G29)</f>
        <v>0</v>
      </c>
      <c r="H30" s="29">
        <f>SUM(H25:H29)</f>
        <v>0</v>
      </c>
      <c r="I30" s="16"/>
      <c r="J30" s="16"/>
      <c r="K30" s="29">
        <f>SUM(K25:K29)</f>
        <v>0</v>
      </c>
      <c r="L30" s="29">
        <f>SUM(L25:L29)</f>
        <v>0</v>
      </c>
    </row>
    <row r="32" spans="3:12" x14ac:dyDescent="0.3">
      <c r="C32" s="225" t="s">
        <v>81</v>
      </c>
      <c r="D32" s="227"/>
      <c r="E32" s="237">
        <v>0.01</v>
      </c>
      <c r="F32" s="238"/>
      <c r="G32" s="238"/>
      <c r="H32" s="239"/>
      <c r="I32" s="237">
        <v>0.01</v>
      </c>
      <c r="J32" s="238"/>
      <c r="K32" s="238"/>
      <c r="L32" s="239"/>
    </row>
    <row r="34" spans="3:9" x14ac:dyDescent="0.3">
      <c r="G34" s="14" t="s">
        <v>88</v>
      </c>
      <c r="H34" s="14" t="s">
        <v>89</v>
      </c>
    </row>
    <row r="35" spans="3:9" ht="17.399999999999999" x14ac:dyDescent="0.3">
      <c r="C35" s="240" t="s">
        <v>86</v>
      </c>
      <c r="D35" s="240"/>
      <c r="E35" s="240"/>
      <c r="F35" s="240"/>
      <c r="G35" s="29">
        <f>G18*E20+K18*I20+G30*E32+K30*I32</f>
        <v>0</v>
      </c>
      <c r="H35" s="29">
        <f>H18*E20+L18*I20+H30*E32+L30*I32</f>
        <v>0</v>
      </c>
    </row>
    <row r="37" spans="3:9" x14ac:dyDescent="0.3">
      <c r="G37" s="14" t="s">
        <v>90</v>
      </c>
      <c r="H37" s="14" t="s">
        <v>88</v>
      </c>
      <c r="I37" s="14" t="s">
        <v>89</v>
      </c>
    </row>
    <row r="38" spans="3:9" ht="17.399999999999999" x14ac:dyDescent="0.3">
      <c r="C38" s="240" t="s">
        <v>87</v>
      </c>
      <c r="D38" s="240"/>
      <c r="E38" s="240"/>
      <c r="F38" s="241"/>
      <c r="G38" s="94">
        <v>500</v>
      </c>
      <c r="H38" s="29">
        <f>G35*G38</f>
        <v>0</v>
      </c>
      <c r="I38" s="29">
        <f>H35*G38</f>
        <v>0</v>
      </c>
    </row>
  </sheetData>
  <mergeCells count="25">
    <mergeCell ref="C35:F35"/>
    <mergeCell ref="C38:F38"/>
    <mergeCell ref="E23:H23"/>
    <mergeCell ref="I23:L23"/>
    <mergeCell ref="C32:D32"/>
    <mergeCell ref="E32:H32"/>
    <mergeCell ref="I32:L32"/>
    <mergeCell ref="C24:D24"/>
    <mergeCell ref="C25:D25"/>
    <mergeCell ref="C26:D26"/>
    <mergeCell ref="C27:D27"/>
    <mergeCell ref="C28:D28"/>
    <mergeCell ref="C29:D29"/>
    <mergeCell ref="C30:D30"/>
    <mergeCell ref="E11:H11"/>
    <mergeCell ref="I11:L11"/>
    <mergeCell ref="C20:D20"/>
    <mergeCell ref="E20:H20"/>
    <mergeCell ref="I20:L20"/>
    <mergeCell ref="C9:L9"/>
    <mergeCell ref="D7:L7"/>
    <mergeCell ref="D5:L5"/>
    <mergeCell ref="D4:L4"/>
    <mergeCell ref="D3:L3"/>
    <mergeCell ref="D6:L6"/>
  </mergeCells>
  <conditionalFormatting sqref="D3">
    <cfRule type="notContainsBlanks" dxfId="13" priority="6">
      <formula>LEN(TRIM(D3))&gt;0</formula>
    </cfRule>
  </conditionalFormatting>
  <conditionalFormatting sqref="E20:L20">
    <cfRule type="notContainsBlanks" dxfId="12" priority="4">
      <formula>LEN(TRIM(E20))&gt;0</formula>
    </cfRule>
  </conditionalFormatting>
  <conditionalFormatting sqref="E32:L32">
    <cfRule type="notContainsBlanks" dxfId="11" priority="1">
      <formula>LEN(TRIM(E32))&gt;0</formula>
    </cfRule>
  </conditionalFormatting>
  <conditionalFormatting sqref="G38">
    <cfRule type="notContainsBlanks" dxfId="10" priority="3">
      <formula>LEN(TRIM(G38))&gt;0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F0CE-EE9A-474E-A172-6FAF0335ACAA}">
  <dimension ref="B3:H86"/>
  <sheetViews>
    <sheetView showGridLines="0" topLeftCell="A11" zoomScale="80" zoomScaleNormal="80" workbookViewId="0">
      <selection activeCell="D45" sqref="D45"/>
    </sheetView>
  </sheetViews>
  <sheetFormatPr defaultRowHeight="14.4" x14ac:dyDescent="0.3"/>
  <cols>
    <col min="2" max="2" width="61" customWidth="1"/>
    <col min="3" max="3" width="20.77734375" bestFit="1" customWidth="1"/>
    <col min="4" max="4" width="15.109375" customWidth="1"/>
    <col min="5" max="5" width="16.21875" bestFit="1" customWidth="1"/>
    <col min="6" max="6" width="24.6640625" customWidth="1"/>
    <col min="7" max="7" width="23.109375" bestFit="1" customWidth="1"/>
    <col min="8" max="8" width="22.33203125" customWidth="1"/>
  </cols>
  <sheetData>
    <row r="3" spans="2:8" ht="16.2" customHeight="1" x14ac:dyDescent="0.4">
      <c r="B3" s="5" t="s">
        <v>0</v>
      </c>
      <c r="C3" s="231" t="str">
        <f>Invulinstructie!C3</f>
        <v>Gemeente Lansingerland</v>
      </c>
      <c r="D3" s="232"/>
      <c r="E3" s="232"/>
      <c r="F3" s="232"/>
      <c r="G3" s="232"/>
      <c r="H3" s="233"/>
    </row>
    <row r="4" spans="2:8" ht="16.2" customHeight="1" x14ac:dyDescent="0.4">
      <c r="B4" s="5" t="s">
        <v>1</v>
      </c>
      <c r="C4" s="231" t="str">
        <f>Invulinstructie!C4</f>
        <v>V2.0</v>
      </c>
      <c r="D4" s="232"/>
      <c r="E4" s="232"/>
      <c r="F4" s="232"/>
      <c r="G4" s="232"/>
      <c r="H4" s="233"/>
    </row>
    <row r="5" spans="2:8" ht="16.2" customHeight="1" x14ac:dyDescent="0.4">
      <c r="B5" s="4" t="s">
        <v>2</v>
      </c>
      <c r="C5" s="215">
        <f>Invulinstructie!C5</f>
        <v>46023</v>
      </c>
      <c r="D5" s="234"/>
      <c r="E5" s="234"/>
      <c r="F5" s="234"/>
      <c r="G5" s="234"/>
      <c r="H5" s="216"/>
    </row>
    <row r="6" spans="2:8" ht="16.2" customHeight="1" x14ac:dyDescent="0.4">
      <c r="B6" s="4" t="s">
        <v>203</v>
      </c>
      <c r="C6" s="215" t="str">
        <f>Invulinstructie!C6</f>
        <v>U25.04366</v>
      </c>
      <c r="D6" s="234"/>
      <c r="E6" s="234"/>
      <c r="F6" s="234"/>
      <c r="G6" s="234"/>
      <c r="H6" s="216"/>
    </row>
    <row r="7" spans="2:8" ht="16.2" customHeight="1" x14ac:dyDescent="0.4">
      <c r="B7" s="4" t="s">
        <v>10</v>
      </c>
      <c r="C7" s="231">
        <f>'1. Ondertekening'!C7</f>
        <v>0</v>
      </c>
      <c r="D7" s="232"/>
      <c r="E7" s="232"/>
      <c r="F7" s="232"/>
      <c r="G7" s="232"/>
      <c r="H7" s="233"/>
    </row>
    <row r="10" spans="2:8" ht="21" x14ac:dyDescent="0.5">
      <c r="B10" s="249" t="s">
        <v>112</v>
      </c>
      <c r="C10" s="249"/>
      <c r="D10" s="249"/>
      <c r="E10" s="249"/>
      <c r="F10" s="249"/>
      <c r="G10" s="249"/>
      <c r="H10" s="249"/>
    </row>
    <row r="12" spans="2:8" ht="17.399999999999999" x14ac:dyDescent="0.3">
      <c r="B12" s="50" t="s">
        <v>18</v>
      </c>
      <c r="C12" s="51"/>
      <c r="D12" s="52"/>
      <c r="E12" s="54" t="s">
        <v>107</v>
      </c>
      <c r="F12" s="65"/>
      <c r="G12" s="65"/>
      <c r="H12" s="51"/>
    </row>
    <row r="13" spans="2:8" x14ac:dyDescent="0.3">
      <c r="B13" s="23"/>
      <c r="C13" s="177"/>
      <c r="D13" s="178"/>
      <c r="E13" s="250"/>
      <c r="F13" s="251"/>
      <c r="G13" s="252"/>
      <c r="H13" s="179"/>
    </row>
    <row r="14" spans="2:8" x14ac:dyDescent="0.3">
      <c r="B14" s="9" t="s">
        <v>201</v>
      </c>
      <c r="C14" s="180">
        <f>C40*C41*C42</f>
        <v>0</v>
      </c>
      <c r="D14" s="181"/>
      <c r="E14" s="196"/>
      <c r="F14" s="197"/>
      <c r="G14" s="198"/>
      <c r="H14" s="170"/>
    </row>
    <row r="15" spans="2:8" x14ac:dyDescent="0.3">
      <c r="B15" s="23" t="s">
        <v>19</v>
      </c>
      <c r="C15" s="177">
        <f>C14</f>
        <v>0</v>
      </c>
      <c r="D15" s="181"/>
      <c r="E15" s="85"/>
      <c r="F15" s="86"/>
      <c r="G15" s="87"/>
      <c r="H15" s="170"/>
    </row>
    <row r="16" spans="2:8" x14ac:dyDescent="0.3">
      <c r="B16" s="9"/>
      <c r="C16" s="180"/>
      <c r="D16" s="178"/>
      <c r="E16" s="196"/>
      <c r="F16" s="197"/>
      <c r="G16" s="198"/>
      <c r="H16" s="170"/>
    </row>
    <row r="17" spans="2:8" x14ac:dyDescent="0.3">
      <c r="B17" s="9" t="s">
        <v>96</v>
      </c>
      <c r="C17" s="182"/>
      <c r="D17" s="181"/>
      <c r="E17" s="196"/>
      <c r="F17" s="197"/>
      <c r="G17" s="198"/>
      <c r="H17" s="170"/>
    </row>
    <row r="18" spans="2:8" x14ac:dyDescent="0.3">
      <c r="B18" s="9" t="s">
        <v>97</v>
      </c>
      <c r="C18" s="180">
        <f>H59</f>
        <v>0</v>
      </c>
      <c r="D18" s="181"/>
      <c r="E18" s="196"/>
      <c r="F18" s="197"/>
      <c r="G18" s="198"/>
      <c r="H18" s="170"/>
    </row>
    <row r="19" spans="2:8" x14ac:dyDescent="0.3">
      <c r="B19" s="9" t="s">
        <v>22</v>
      </c>
      <c r="C19" s="180">
        <f>C84</f>
        <v>0</v>
      </c>
      <c r="D19" s="181"/>
      <c r="E19" s="196"/>
      <c r="F19" s="197"/>
      <c r="G19" s="198"/>
      <c r="H19" s="170"/>
    </row>
    <row r="20" spans="2:8" x14ac:dyDescent="0.3">
      <c r="B20" s="9" t="s">
        <v>23</v>
      </c>
      <c r="C20" s="182"/>
      <c r="D20" s="181"/>
      <c r="E20" s="175"/>
      <c r="F20" s="176"/>
      <c r="G20" s="183"/>
      <c r="H20" s="184"/>
    </row>
    <row r="21" spans="2:8" x14ac:dyDescent="0.3">
      <c r="B21" s="56" t="s">
        <v>98</v>
      </c>
      <c r="C21" s="177">
        <f>SUM(C17:C20)</f>
        <v>0</v>
      </c>
      <c r="D21" s="181"/>
      <c r="E21" s="259" t="s">
        <v>47</v>
      </c>
      <c r="F21" s="260"/>
      <c r="G21" s="261"/>
      <c r="H21" s="185">
        <f>SUM(H14:H19)</f>
        <v>0</v>
      </c>
    </row>
    <row r="22" spans="2:8" x14ac:dyDescent="0.3">
      <c r="B22" s="9"/>
      <c r="C22" s="180"/>
      <c r="D22" s="181"/>
      <c r="E22" s="181"/>
      <c r="F22" s="181"/>
      <c r="G22" s="181"/>
      <c r="H22" s="181"/>
    </row>
    <row r="23" spans="2:8" x14ac:dyDescent="0.3">
      <c r="B23" s="9" t="s">
        <v>99</v>
      </c>
      <c r="C23" s="180">
        <f>C15-C21</f>
        <v>0</v>
      </c>
      <c r="D23" s="181"/>
      <c r="E23" s="181"/>
      <c r="F23" s="181"/>
      <c r="G23" s="181"/>
      <c r="H23" s="181"/>
    </row>
    <row r="24" spans="2:8" x14ac:dyDescent="0.3">
      <c r="B24" s="9" t="s">
        <v>103</v>
      </c>
      <c r="C24" s="186" t="e">
        <f>C23/C15</f>
        <v>#DIV/0!</v>
      </c>
      <c r="D24" s="181"/>
      <c r="E24" s="178"/>
      <c r="F24" s="178"/>
      <c r="G24" s="178"/>
      <c r="H24" s="178"/>
    </row>
    <row r="25" spans="2:8" x14ac:dyDescent="0.3">
      <c r="B25" s="9"/>
      <c r="C25" s="180"/>
      <c r="D25" s="181"/>
      <c r="E25" s="181"/>
      <c r="F25" s="181"/>
      <c r="G25" s="181"/>
      <c r="H25" s="181"/>
    </row>
    <row r="26" spans="2:8" x14ac:dyDescent="0.3">
      <c r="B26" s="9" t="s">
        <v>100</v>
      </c>
      <c r="C26" s="182"/>
      <c r="D26" s="181"/>
      <c r="E26" s="181"/>
      <c r="F26" s="181"/>
      <c r="G26" s="181"/>
      <c r="H26" s="181"/>
    </row>
    <row r="27" spans="2:8" x14ac:dyDescent="0.3">
      <c r="B27" s="23" t="s">
        <v>101</v>
      </c>
      <c r="C27" s="177">
        <f>C26</f>
        <v>0</v>
      </c>
      <c r="D27" s="181"/>
      <c r="E27" s="181"/>
      <c r="F27" s="181"/>
      <c r="G27" s="181"/>
      <c r="H27" s="181"/>
    </row>
    <row r="28" spans="2:8" x14ac:dyDescent="0.3">
      <c r="B28" s="9"/>
      <c r="C28" s="180"/>
      <c r="D28" s="181"/>
      <c r="E28" s="178"/>
      <c r="F28" s="178"/>
      <c r="G28" s="178"/>
      <c r="H28" s="178"/>
    </row>
    <row r="29" spans="2:8" x14ac:dyDescent="0.3">
      <c r="B29" s="9" t="s">
        <v>20</v>
      </c>
      <c r="C29" s="180">
        <f>C15-C21+C27</f>
        <v>0</v>
      </c>
      <c r="D29" s="178"/>
      <c r="E29" s="176"/>
      <c r="F29" s="176"/>
      <c r="G29" s="176"/>
      <c r="H29" s="176"/>
    </row>
    <row r="30" spans="2:8" ht="16.2" x14ac:dyDescent="0.3">
      <c r="B30" s="9" t="s">
        <v>102</v>
      </c>
      <c r="C30" s="186" t="e">
        <f>C29/(C15+C27)</f>
        <v>#DIV/0!</v>
      </c>
      <c r="D30" s="181"/>
      <c r="E30" s="187"/>
      <c r="F30" s="187"/>
      <c r="G30" s="187"/>
      <c r="H30" s="187"/>
    </row>
    <row r="31" spans="2:8" ht="16.2" x14ac:dyDescent="0.3">
      <c r="B31" s="55"/>
      <c r="C31" s="189"/>
      <c r="D31" s="181"/>
      <c r="E31" s="187"/>
      <c r="F31" s="187"/>
      <c r="G31" s="187"/>
      <c r="H31" s="188"/>
    </row>
    <row r="32" spans="2:8" ht="16.2" x14ac:dyDescent="0.3">
      <c r="D32" s="181"/>
      <c r="E32" s="187"/>
      <c r="F32" s="187"/>
      <c r="G32" s="187"/>
      <c r="H32" s="178"/>
    </row>
    <row r="33" spans="2:8" ht="17.399999999999999" x14ac:dyDescent="0.3">
      <c r="B33" s="66" t="s">
        <v>24</v>
      </c>
      <c r="C33" s="68"/>
      <c r="D33" s="53"/>
      <c r="E33" s="69"/>
      <c r="F33" s="69"/>
      <c r="G33" s="69"/>
      <c r="H33" s="53"/>
    </row>
    <row r="34" spans="2:8" ht="17.399999999999999" x14ac:dyDescent="0.3">
      <c r="B34" s="9" t="s">
        <v>25</v>
      </c>
      <c r="C34" s="190">
        <v>450</v>
      </c>
      <c r="E34" s="69"/>
      <c r="F34" s="69"/>
      <c r="G34" s="69"/>
      <c r="H34" s="53"/>
    </row>
    <row r="35" spans="2:8" ht="17.399999999999999" x14ac:dyDescent="0.3">
      <c r="B35" s="9" t="s">
        <v>26</v>
      </c>
      <c r="C35" s="190">
        <v>338</v>
      </c>
      <c r="D35" s="95"/>
      <c r="E35" s="69"/>
      <c r="F35" s="69"/>
      <c r="G35" s="69"/>
      <c r="H35" s="53"/>
    </row>
    <row r="36" spans="2:8" ht="17.399999999999999" x14ac:dyDescent="0.3">
      <c r="B36" s="9"/>
      <c r="C36" s="180"/>
      <c r="D36" s="52"/>
      <c r="E36" s="52"/>
      <c r="F36" s="52"/>
      <c r="G36" s="52"/>
      <c r="H36" s="53"/>
    </row>
    <row r="37" spans="2:8" x14ac:dyDescent="0.3">
      <c r="B37" s="9" t="s">
        <v>27</v>
      </c>
      <c r="C37" s="191" t="e">
        <f>C70/C15</f>
        <v>#DIV/0!</v>
      </c>
      <c r="D37" s="53"/>
      <c r="E37" s="53"/>
      <c r="F37" s="53"/>
      <c r="G37" s="53"/>
      <c r="H37" s="53"/>
    </row>
    <row r="38" spans="2:8" x14ac:dyDescent="0.3">
      <c r="B38" s="9" t="s">
        <v>104</v>
      </c>
      <c r="C38" s="191" t="e">
        <f>C17/C15</f>
        <v>#DIV/0!</v>
      </c>
      <c r="D38" s="53"/>
      <c r="E38" s="53"/>
      <c r="F38" s="53"/>
      <c r="G38" s="53"/>
      <c r="H38" s="53"/>
    </row>
    <row r="39" spans="2:8" x14ac:dyDescent="0.3">
      <c r="B39" s="9" t="s">
        <v>28</v>
      </c>
      <c r="C39" s="191">
        <f>C40/C35</f>
        <v>0</v>
      </c>
      <c r="D39" s="53"/>
      <c r="E39" s="53"/>
      <c r="F39" s="53"/>
      <c r="G39" s="53"/>
      <c r="H39" s="53"/>
    </row>
    <row r="40" spans="2:8" x14ac:dyDescent="0.3">
      <c r="B40" s="9" t="s">
        <v>114</v>
      </c>
      <c r="C40" s="192"/>
      <c r="D40" s="53"/>
      <c r="E40" s="53"/>
      <c r="F40" s="53"/>
      <c r="G40" s="53"/>
      <c r="H40" s="53"/>
    </row>
    <row r="41" spans="2:8" x14ac:dyDescent="0.3">
      <c r="B41" s="9" t="s">
        <v>115</v>
      </c>
      <c r="C41" s="170"/>
      <c r="D41" s="53"/>
      <c r="E41" s="53"/>
      <c r="F41" s="53"/>
      <c r="G41" s="53"/>
      <c r="H41" s="53"/>
    </row>
    <row r="42" spans="2:8" x14ac:dyDescent="0.3">
      <c r="B42" s="10" t="s">
        <v>29</v>
      </c>
      <c r="C42" s="193">
        <v>255</v>
      </c>
      <c r="D42" s="53"/>
      <c r="E42" s="53"/>
      <c r="F42" s="53"/>
      <c r="G42" s="53"/>
      <c r="H42" s="53"/>
    </row>
    <row r="43" spans="2:8" x14ac:dyDescent="0.3">
      <c r="B43" s="6"/>
      <c r="C43" s="7"/>
      <c r="D43" s="53"/>
      <c r="E43" s="53"/>
      <c r="F43" s="53"/>
      <c r="G43" s="53"/>
      <c r="H43" s="53"/>
    </row>
    <row r="44" spans="2:8" ht="17.399999999999999" x14ac:dyDescent="0.3">
      <c r="B44" s="46" t="s">
        <v>21</v>
      </c>
      <c r="C44" s="47"/>
      <c r="D44" s="47"/>
      <c r="E44" s="47"/>
      <c r="F44" s="47"/>
      <c r="G44" s="47"/>
      <c r="H44" s="48"/>
    </row>
    <row r="45" spans="2:8" x14ac:dyDescent="0.3">
      <c r="B45" s="15" t="s">
        <v>30</v>
      </c>
      <c r="C45" s="57" t="s">
        <v>31</v>
      </c>
      <c r="D45" s="58" t="s">
        <v>32</v>
      </c>
      <c r="E45" s="43" t="s">
        <v>33</v>
      </c>
      <c r="F45" s="57" t="s">
        <v>34</v>
      </c>
      <c r="G45" s="57" t="s">
        <v>35</v>
      </c>
      <c r="H45" s="44" t="s">
        <v>36</v>
      </c>
    </row>
    <row r="46" spans="2:8" x14ac:dyDescent="0.3">
      <c r="B46" s="72"/>
      <c r="C46" s="70"/>
      <c r="D46" s="70"/>
      <c r="E46" s="71"/>
      <c r="F46" s="70"/>
      <c r="G46" s="71"/>
      <c r="H46" s="70"/>
    </row>
    <row r="47" spans="2:8" x14ac:dyDescent="0.3">
      <c r="B47" s="37" t="s">
        <v>205</v>
      </c>
      <c r="C47" s="167"/>
      <c r="D47" s="165"/>
      <c r="E47" s="164"/>
      <c r="F47" s="146">
        <f>$C$42</f>
        <v>255</v>
      </c>
      <c r="G47" s="93">
        <f>E47*F47</f>
        <v>0</v>
      </c>
      <c r="H47" s="36">
        <f t="shared" ref="H47:H57" si="0">D47*G47</f>
        <v>0</v>
      </c>
    </row>
    <row r="48" spans="2:8" x14ac:dyDescent="0.3">
      <c r="B48" s="37" t="s">
        <v>211</v>
      </c>
      <c r="C48" s="167"/>
      <c r="D48" s="165"/>
      <c r="E48" s="93">
        <f>16/5</f>
        <v>3.2</v>
      </c>
      <c r="F48" s="146">
        <v>255</v>
      </c>
      <c r="G48" s="93">
        <f>E48*F48</f>
        <v>816</v>
      </c>
      <c r="H48" s="36">
        <f>D48*G48</f>
        <v>0</v>
      </c>
    </row>
    <row r="49" spans="2:8" x14ac:dyDescent="0.3">
      <c r="B49" s="166"/>
      <c r="C49" s="167"/>
      <c r="D49" s="165"/>
      <c r="E49" s="164"/>
      <c r="F49" s="146">
        <f t="shared" ref="F49:F57" si="1">$C$42</f>
        <v>255</v>
      </c>
      <c r="G49" s="93">
        <f t="shared" ref="G49:G57" si="2">E49*F49</f>
        <v>0</v>
      </c>
      <c r="H49" s="36">
        <f t="shared" si="0"/>
        <v>0</v>
      </c>
    </row>
    <row r="50" spans="2:8" x14ac:dyDescent="0.3">
      <c r="B50" s="166"/>
      <c r="C50" s="167"/>
      <c r="D50" s="165"/>
      <c r="E50" s="164"/>
      <c r="F50" s="146">
        <f t="shared" si="1"/>
        <v>255</v>
      </c>
      <c r="G50" s="93">
        <f t="shared" si="2"/>
        <v>0</v>
      </c>
      <c r="H50" s="36">
        <f t="shared" si="0"/>
        <v>0</v>
      </c>
    </row>
    <row r="51" spans="2:8" x14ac:dyDescent="0.3">
      <c r="B51" s="166"/>
      <c r="C51" s="167"/>
      <c r="D51" s="165"/>
      <c r="E51" s="164"/>
      <c r="F51" s="146">
        <f t="shared" si="1"/>
        <v>255</v>
      </c>
      <c r="G51" s="93">
        <f t="shared" si="2"/>
        <v>0</v>
      </c>
      <c r="H51" s="36">
        <f t="shared" si="0"/>
        <v>0</v>
      </c>
    </row>
    <row r="52" spans="2:8" x14ac:dyDescent="0.3">
      <c r="B52" s="166"/>
      <c r="C52" s="167"/>
      <c r="D52" s="165"/>
      <c r="E52" s="164"/>
      <c r="F52" s="146">
        <f t="shared" si="1"/>
        <v>255</v>
      </c>
      <c r="G52" s="93">
        <f t="shared" si="2"/>
        <v>0</v>
      </c>
      <c r="H52" s="36">
        <f t="shared" si="0"/>
        <v>0</v>
      </c>
    </row>
    <row r="53" spans="2:8" x14ac:dyDescent="0.3">
      <c r="B53" s="166"/>
      <c r="C53" s="167"/>
      <c r="D53" s="165"/>
      <c r="E53" s="164"/>
      <c r="F53" s="146">
        <f t="shared" si="1"/>
        <v>255</v>
      </c>
      <c r="G53" s="93">
        <f t="shared" si="2"/>
        <v>0</v>
      </c>
      <c r="H53" s="36">
        <f t="shared" si="0"/>
        <v>0</v>
      </c>
    </row>
    <row r="54" spans="2:8" x14ac:dyDescent="0.3">
      <c r="B54" s="166"/>
      <c r="C54" s="167"/>
      <c r="D54" s="165"/>
      <c r="E54" s="164"/>
      <c r="F54" s="146">
        <f t="shared" si="1"/>
        <v>255</v>
      </c>
      <c r="G54" s="93">
        <f t="shared" si="2"/>
        <v>0</v>
      </c>
      <c r="H54" s="36">
        <f t="shared" si="0"/>
        <v>0</v>
      </c>
    </row>
    <row r="55" spans="2:8" x14ac:dyDescent="0.3">
      <c r="B55" s="166"/>
      <c r="C55" s="167"/>
      <c r="D55" s="165"/>
      <c r="E55" s="164"/>
      <c r="F55" s="146">
        <f t="shared" si="1"/>
        <v>255</v>
      </c>
      <c r="G55" s="93">
        <f t="shared" si="2"/>
        <v>0</v>
      </c>
      <c r="H55" s="36">
        <f t="shared" si="0"/>
        <v>0</v>
      </c>
    </row>
    <row r="56" spans="2:8" x14ac:dyDescent="0.3">
      <c r="B56" s="166"/>
      <c r="C56" s="167"/>
      <c r="D56" s="165"/>
      <c r="E56" s="164"/>
      <c r="F56" s="146">
        <f t="shared" si="1"/>
        <v>255</v>
      </c>
      <c r="G56" s="93">
        <f t="shared" si="2"/>
        <v>0</v>
      </c>
      <c r="H56" s="36">
        <f t="shared" si="0"/>
        <v>0</v>
      </c>
    </row>
    <row r="57" spans="2:8" x14ac:dyDescent="0.3">
      <c r="B57" s="166"/>
      <c r="C57" s="167"/>
      <c r="D57" s="165"/>
      <c r="E57" s="164"/>
      <c r="F57" s="146">
        <f t="shared" si="1"/>
        <v>255</v>
      </c>
      <c r="G57" s="93">
        <f t="shared" si="2"/>
        <v>0</v>
      </c>
      <c r="H57" s="36">
        <f t="shared" si="0"/>
        <v>0</v>
      </c>
    </row>
    <row r="58" spans="2:8" x14ac:dyDescent="0.3">
      <c r="B58" s="77"/>
      <c r="C58" s="78"/>
      <c r="D58" s="78"/>
      <c r="E58" s="71"/>
      <c r="F58" s="78"/>
      <c r="G58" s="71"/>
      <c r="H58" s="78"/>
    </row>
    <row r="59" spans="2:8" x14ac:dyDescent="0.3">
      <c r="B59" s="13" t="s">
        <v>94</v>
      </c>
      <c r="C59" s="73"/>
      <c r="D59" s="73"/>
      <c r="E59" s="74">
        <f>SUM(E47:E57)</f>
        <v>3.2</v>
      </c>
      <c r="F59" s="73"/>
      <c r="G59" s="75">
        <f>SUM(G47:G57)</f>
        <v>816</v>
      </c>
      <c r="H59" s="76">
        <f>SUM(H47:H57)</f>
        <v>0</v>
      </c>
    </row>
    <row r="61" spans="2:8" ht="17.399999999999999" x14ac:dyDescent="0.3">
      <c r="B61" s="66" t="s">
        <v>22</v>
      </c>
      <c r="C61" s="67"/>
      <c r="D61" s="67"/>
      <c r="E61" s="67"/>
      <c r="F61" s="67"/>
      <c r="G61" s="67"/>
      <c r="H61" s="68"/>
    </row>
    <row r="62" spans="2:8" x14ac:dyDescent="0.3">
      <c r="B62" s="16" t="s">
        <v>37</v>
      </c>
      <c r="C62" s="64" t="s">
        <v>45</v>
      </c>
      <c r="D62" s="59"/>
      <c r="E62" s="253" t="s">
        <v>46</v>
      </c>
      <c r="F62" s="254"/>
      <c r="G62" s="255"/>
      <c r="H62" s="26" t="s">
        <v>45</v>
      </c>
    </row>
    <row r="63" spans="2:8" x14ac:dyDescent="0.3">
      <c r="B63" s="11" t="s">
        <v>38</v>
      </c>
      <c r="C63" s="168"/>
      <c r="D63" s="6">
        <v>1</v>
      </c>
      <c r="E63" s="256"/>
      <c r="F63" s="257"/>
      <c r="G63" s="258"/>
      <c r="H63" s="172"/>
    </row>
    <row r="64" spans="2:8" x14ac:dyDescent="0.3">
      <c r="B64" s="9" t="s">
        <v>39</v>
      </c>
      <c r="C64" s="169"/>
      <c r="D64" s="6">
        <v>2</v>
      </c>
      <c r="E64" s="196"/>
      <c r="F64" s="197"/>
      <c r="G64" s="198"/>
      <c r="H64" s="170"/>
    </row>
    <row r="65" spans="2:8" x14ac:dyDescent="0.3">
      <c r="B65" s="9" t="s">
        <v>40</v>
      </c>
      <c r="C65" s="170"/>
      <c r="D65" s="6">
        <v>3</v>
      </c>
      <c r="E65" s="196"/>
      <c r="F65" s="197"/>
      <c r="G65" s="198"/>
      <c r="H65" s="170"/>
    </row>
    <row r="66" spans="2:8" x14ac:dyDescent="0.3">
      <c r="B66" s="9" t="s">
        <v>41</v>
      </c>
      <c r="C66" s="170"/>
      <c r="D66" s="6">
        <v>4</v>
      </c>
      <c r="E66" s="196"/>
      <c r="F66" s="197"/>
      <c r="G66" s="198"/>
      <c r="H66" s="170"/>
    </row>
    <row r="67" spans="2:8" x14ac:dyDescent="0.3">
      <c r="B67" s="9" t="s">
        <v>42</v>
      </c>
      <c r="C67" s="170"/>
      <c r="D67" s="6">
        <v>5</v>
      </c>
      <c r="E67" s="196"/>
      <c r="F67" s="197"/>
      <c r="G67" s="198"/>
      <c r="H67" s="170"/>
    </row>
    <row r="68" spans="2:8" x14ac:dyDescent="0.3">
      <c r="B68" s="9" t="s">
        <v>43</v>
      </c>
      <c r="C68" s="150">
        <f>H70</f>
        <v>0</v>
      </c>
      <c r="D68" s="6">
        <v>6</v>
      </c>
      <c r="E68" s="196"/>
      <c r="F68" s="197"/>
      <c r="G68" s="198"/>
      <c r="H68" s="170"/>
    </row>
    <row r="69" spans="2:8" x14ac:dyDescent="0.3">
      <c r="B69" s="9"/>
      <c r="C69" s="150"/>
      <c r="D69" s="60"/>
      <c r="E69" s="246"/>
      <c r="F69" s="247"/>
      <c r="G69" s="248"/>
      <c r="H69" s="37"/>
    </row>
    <row r="70" spans="2:8" x14ac:dyDescent="0.3">
      <c r="B70" s="22" t="s">
        <v>44</v>
      </c>
      <c r="C70" s="171">
        <f>SUM(C63:C68)</f>
        <v>0</v>
      </c>
      <c r="D70" s="61"/>
      <c r="E70" s="22" t="s">
        <v>47</v>
      </c>
      <c r="F70" s="62"/>
      <c r="G70" s="63"/>
      <c r="H70" s="171">
        <f>SUM(H63:H68)</f>
        <v>0</v>
      </c>
    </row>
    <row r="71" spans="2:8" x14ac:dyDescent="0.3">
      <c r="B71" s="12"/>
      <c r="C71" s="82"/>
      <c r="D71" s="24"/>
      <c r="H71" s="25"/>
    </row>
    <row r="72" spans="2:8" x14ac:dyDescent="0.3">
      <c r="B72" s="15" t="s">
        <v>48</v>
      </c>
      <c r="C72" s="16" t="s">
        <v>45</v>
      </c>
      <c r="D72" s="59"/>
      <c r="E72" s="253" t="s">
        <v>106</v>
      </c>
      <c r="F72" s="254"/>
      <c r="G72" s="255"/>
      <c r="H72" s="26" t="s">
        <v>45</v>
      </c>
    </row>
    <row r="73" spans="2:8" x14ac:dyDescent="0.3">
      <c r="B73" s="11" t="s">
        <v>49</v>
      </c>
      <c r="C73" s="168"/>
      <c r="D73" s="6">
        <v>1</v>
      </c>
      <c r="E73" s="256"/>
      <c r="F73" s="257"/>
      <c r="G73" s="258"/>
      <c r="H73" s="172"/>
    </row>
    <row r="74" spans="2:8" x14ac:dyDescent="0.3">
      <c r="B74" s="9" t="s">
        <v>50</v>
      </c>
      <c r="C74" s="169"/>
      <c r="D74" s="6">
        <v>2</v>
      </c>
      <c r="E74" s="196"/>
      <c r="F74" s="197"/>
      <c r="G74" s="198"/>
      <c r="H74" s="170"/>
    </row>
    <row r="75" spans="2:8" x14ac:dyDescent="0.3">
      <c r="B75" s="9" t="s">
        <v>51</v>
      </c>
      <c r="C75" s="169"/>
      <c r="D75" s="6">
        <v>3</v>
      </c>
      <c r="E75" s="196"/>
      <c r="F75" s="197"/>
      <c r="G75" s="198"/>
      <c r="H75" s="170"/>
    </row>
    <row r="76" spans="2:8" x14ac:dyDescent="0.3">
      <c r="B76" s="9" t="s">
        <v>52</v>
      </c>
      <c r="C76" s="169"/>
      <c r="D76" s="6">
        <v>4</v>
      </c>
      <c r="E76" s="196"/>
      <c r="F76" s="197"/>
      <c r="G76" s="198"/>
      <c r="H76" s="170"/>
    </row>
    <row r="77" spans="2:8" x14ac:dyDescent="0.3">
      <c r="B77" s="9" t="s">
        <v>53</v>
      </c>
      <c r="C77" s="170"/>
      <c r="D77" s="6">
        <v>5</v>
      </c>
      <c r="E77" s="196"/>
      <c r="F77" s="197"/>
      <c r="G77" s="198"/>
      <c r="H77" s="170"/>
    </row>
    <row r="78" spans="2:8" x14ac:dyDescent="0.3">
      <c r="B78" s="9" t="s">
        <v>105</v>
      </c>
      <c r="C78" s="170"/>
      <c r="D78" s="6">
        <v>6</v>
      </c>
      <c r="E78" s="196"/>
      <c r="F78" s="197"/>
      <c r="G78" s="198"/>
      <c r="H78" s="170"/>
    </row>
    <row r="79" spans="2:8" x14ac:dyDescent="0.3">
      <c r="B79" s="9" t="s">
        <v>54</v>
      </c>
      <c r="C79" s="170"/>
      <c r="D79" s="173"/>
      <c r="E79" s="246"/>
      <c r="F79" s="247"/>
      <c r="G79" s="248"/>
      <c r="H79" s="37"/>
    </row>
    <row r="80" spans="2:8" x14ac:dyDescent="0.3">
      <c r="B80" s="9" t="s">
        <v>55</v>
      </c>
      <c r="C80" s="150">
        <f>H80</f>
        <v>0</v>
      </c>
      <c r="D80" s="174"/>
      <c r="E80" s="22" t="s">
        <v>47</v>
      </c>
      <c r="F80" s="62"/>
      <c r="G80" s="63"/>
      <c r="H80" s="171">
        <f>SUM(H73:H78)</f>
        <v>0</v>
      </c>
    </row>
    <row r="81" spans="2:8" x14ac:dyDescent="0.3">
      <c r="B81" s="175"/>
      <c r="C81" s="150"/>
      <c r="D81" s="173"/>
      <c r="E81" s="176"/>
      <c r="F81" s="21"/>
      <c r="G81" s="21"/>
      <c r="H81" s="176"/>
    </row>
    <row r="82" spans="2:8" x14ac:dyDescent="0.3">
      <c r="B82" s="22" t="s">
        <v>56</v>
      </c>
      <c r="C82" s="171">
        <f>SUM(C73:C80)</f>
        <v>0</v>
      </c>
      <c r="D82" s="174"/>
      <c r="E82" s="176"/>
      <c r="F82" s="176"/>
      <c r="G82" s="176"/>
      <c r="H82" s="176"/>
    </row>
    <row r="83" spans="2:8" x14ac:dyDescent="0.3">
      <c r="B83" s="176"/>
      <c r="C83" s="6"/>
      <c r="D83" s="176"/>
      <c r="E83" s="176"/>
      <c r="F83" s="176"/>
      <c r="G83" s="176"/>
      <c r="H83" s="176"/>
    </row>
    <row r="84" spans="2:8" x14ac:dyDescent="0.3">
      <c r="B84" s="13" t="s">
        <v>57</v>
      </c>
      <c r="C84" s="133">
        <f>C82+C70</f>
        <v>0</v>
      </c>
      <c r="D84" s="174"/>
      <c r="E84" s="176"/>
      <c r="F84" s="176"/>
      <c r="G84" s="176"/>
      <c r="H84" s="176"/>
    </row>
    <row r="86" spans="2:8" x14ac:dyDescent="0.3">
      <c r="B86" s="6"/>
    </row>
  </sheetData>
  <mergeCells count="29">
    <mergeCell ref="E13:G13"/>
    <mergeCell ref="E14:G14"/>
    <mergeCell ref="E16:G16"/>
    <mergeCell ref="E17:G17"/>
    <mergeCell ref="E79:G79"/>
    <mergeCell ref="E62:G62"/>
    <mergeCell ref="E63:G63"/>
    <mergeCell ref="E64:G64"/>
    <mergeCell ref="E65:G65"/>
    <mergeCell ref="E18:G18"/>
    <mergeCell ref="E19:G19"/>
    <mergeCell ref="E21:G21"/>
    <mergeCell ref="E73:G73"/>
    <mergeCell ref="E74:G74"/>
    <mergeCell ref="E72:G72"/>
    <mergeCell ref="E75:G75"/>
    <mergeCell ref="C3:H3"/>
    <mergeCell ref="C4:H4"/>
    <mergeCell ref="C5:H5"/>
    <mergeCell ref="C7:H7"/>
    <mergeCell ref="B10:H10"/>
    <mergeCell ref="C6:H6"/>
    <mergeCell ref="E76:G76"/>
    <mergeCell ref="E77:G77"/>
    <mergeCell ref="E78:G78"/>
    <mergeCell ref="E66:G66"/>
    <mergeCell ref="E67:G67"/>
    <mergeCell ref="E68:G68"/>
    <mergeCell ref="E69:G69"/>
  </mergeCells>
  <conditionalFormatting sqref="C34:C35">
    <cfRule type="notContainsBlanks" dxfId="9" priority="753">
      <formula>LEN(TRIM(C34))&gt;0</formula>
    </cfRule>
  </conditionalFormatting>
  <conditionalFormatting sqref="D73:D77">
    <cfRule type="notContainsBlanks" dxfId="8" priority="401">
      <formula>LEN(TRIM(D73))&gt;0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5B75-9A85-487C-911D-AEFE3CCA881E}">
  <dimension ref="C3:N35"/>
  <sheetViews>
    <sheetView showGridLines="0" zoomScale="80" zoomScaleNormal="80" workbookViewId="0">
      <selection activeCell="D7" sqref="D7:N7"/>
    </sheetView>
  </sheetViews>
  <sheetFormatPr defaultRowHeight="14.4" x14ac:dyDescent="0.3"/>
  <cols>
    <col min="3" max="3" width="52.33203125" bestFit="1" customWidth="1"/>
    <col min="4" max="4" width="26.44140625" customWidth="1"/>
    <col min="5" max="5" width="21.6640625" customWidth="1"/>
    <col min="6" max="6" width="24.33203125" customWidth="1"/>
    <col min="7" max="7" width="30.5546875" bestFit="1" customWidth="1"/>
    <col min="8" max="8" width="17" customWidth="1"/>
    <col min="9" max="9" width="22.6640625" customWidth="1"/>
    <col min="10" max="10" width="20.44140625" customWidth="1"/>
    <col min="11" max="11" width="20.6640625" customWidth="1"/>
    <col min="12" max="12" width="17.6640625" customWidth="1"/>
    <col min="13" max="13" width="17" customWidth="1"/>
    <col min="14" max="14" width="15.88671875" customWidth="1"/>
  </cols>
  <sheetData>
    <row r="3" spans="3:14" ht="16.2" x14ac:dyDescent="0.4">
      <c r="C3" s="5" t="s">
        <v>0</v>
      </c>
      <c r="D3" s="235" t="str">
        <f>Invulinstructie!C3</f>
        <v>Gemeente Lansingerland</v>
      </c>
      <c r="E3" s="235"/>
      <c r="F3" s="235"/>
      <c r="G3" s="235"/>
      <c r="H3" s="235"/>
      <c r="I3" s="235"/>
      <c r="J3" s="235"/>
      <c r="K3" s="235"/>
      <c r="L3" s="235"/>
      <c r="M3" s="235"/>
      <c r="N3" s="235"/>
    </row>
    <row r="4" spans="3:14" ht="16.2" x14ac:dyDescent="0.4">
      <c r="C4" s="5" t="s">
        <v>1</v>
      </c>
      <c r="D4" s="235" t="str">
        <f>Invulinstructie!C4</f>
        <v>V2.0</v>
      </c>
      <c r="E4" s="235"/>
      <c r="F4" s="235"/>
      <c r="G4" s="235"/>
      <c r="H4" s="235"/>
      <c r="I4" s="235"/>
      <c r="J4" s="235"/>
      <c r="K4" s="235"/>
      <c r="L4" s="235"/>
      <c r="M4" s="235"/>
      <c r="N4" s="235"/>
    </row>
    <row r="5" spans="3:14" ht="16.2" x14ac:dyDescent="0.4">
      <c r="C5" s="4" t="s">
        <v>2</v>
      </c>
      <c r="D5" s="264">
        <f>Invulinstructie!C5</f>
        <v>46023</v>
      </c>
      <c r="E5" s="235"/>
      <c r="F5" s="235"/>
      <c r="G5" s="235"/>
      <c r="H5" s="235"/>
      <c r="I5" s="235"/>
      <c r="J5" s="235"/>
      <c r="K5" s="235"/>
      <c r="L5" s="235"/>
      <c r="M5" s="235"/>
      <c r="N5" s="235"/>
    </row>
    <row r="6" spans="3:14" ht="16.2" x14ac:dyDescent="0.4">
      <c r="C6" s="4" t="s">
        <v>203</v>
      </c>
      <c r="D6" s="268" t="str">
        <f>Invulinstructie!C6</f>
        <v>U25.04366</v>
      </c>
      <c r="E6" s="269"/>
      <c r="F6" s="269"/>
      <c r="G6" s="269"/>
      <c r="H6" s="269"/>
      <c r="I6" s="269"/>
      <c r="J6" s="269"/>
      <c r="K6" s="269"/>
      <c r="L6" s="269"/>
      <c r="M6" s="269"/>
      <c r="N6" s="270"/>
    </row>
    <row r="7" spans="3:14" ht="16.2" x14ac:dyDescent="0.4">
      <c r="C7" s="4" t="s">
        <v>10</v>
      </c>
      <c r="D7" s="203">
        <f>'1. Ondertekening'!C7</f>
        <v>0</v>
      </c>
      <c r="E7" s="203"/>
      <c r="F7" s="203"/>
      <c r="G7" s="203"/>
      <c r="H7" s="203"/>
      <c r="I7" s="203"/>
      <c r="J7" s="203"/>
      <c r="K7" s="203"/>
      <c r="L7" s="203"/>
      <c r="M7" s="203"/>
      <c r="N7" s="203"/>
    </row>
    <row r="9" spans="3:14" ht="21" x14ac:dyDescent="0.5">
      <c r="C9" s="195" t="s">
        <v>121</v>
      </c>
      <c r="D9" s="195"/>
      <c r="E9" s="195"/>
      <c r="F9" s="195"/>
      <c r="G9" s="195"/>
      <c r="H9" s="195"/>
      <c r="I9" s="195"/>
      <c r="J9" s="195"/>
      <c r="K9" s="195"/>
      <c r="L9" s="195"/>
      <c r="M9" s="195"/>
      <c r="N9" s="195"/>
    </row>
    <row r="11" spans="3:14" ht="21" x14ac:dyDescent="0.5">
      <c r="C11" s="265" t="s">
        <v>124</v>
      </c>
      <c r="D11" s="266"/>
      <c r="E11" s="266"/>
      <c r="F11" s="266"/>
      <c r="G11" s="266"/>
      <c r="H11" s="266"/>
      <c r="I11" s="266"/>
      <c r="J11" s="266"/>
      <c r="K11" s="266"/>
      <c r="L11" s="266"/>
      <c r="M11" s="266"/>
      <c r="N11" s="267"/>
    </row>
    <row r="12" spans="3:14" ht="52.2" x14ac:dyDescent="0.3">
      <c r="C12" s="262" t="s">
        <v>125</v>
      </c>
      <c r="D12" s="263"/>
      <c r="E12" s="41" t="s">
        <v>126</v>
      </c>
      <c r="F12" s="101" t="s">
        <v>127</v>
      </c>
      <c r="G12" s="41" t="s">
        <v>128</v>
      </c>
      <c r="H12" s="101" t="s">
        <v>129</v>
      </c>
      <c r="I12" s="42" t="s">
        <v>130</v>
      </c>
      <c r="J12" s="41" t="s">
        <v>131</v>
      </c>
      <c r="K12" s="101" t="s">
        <v>132</v>
      </c>
      <c r="L12" s="41" t="s">
        <v>133</v>
      </c>
      <c r="M12" s="101" t="s">
        <v>134</v>
      </c>
      <c r="N12" s="41" t="s">
        <v>135</v>
      </c>
    </row>
    <row r="13" spans="3:14" x14ac:dyDescent="0.3">
      <c r="C13" s="250"/>
      <c r="D13" s="251"/>
      <c r="E13" s="146"/>
      <c r="F13" s="142"/>
      <c r="G13" s="146"/>
      <c r="H13" s="93"/>
      <c r="I13" s="148"/>
      <c r="J13" s="127"/>
      <c r="K13" s="143"/>
      <c r="L13" s="127"/>
      <c r="M13" s="143"/>
      <c r="N13" s="150"/>
    </row>
    <row r="14" spans="3:14" x14ac:dyDescent="0.3">
      <c r="C14" s="271" t="s">
        <v>166</v>
      </c>
      <c r="D14" s="272"/>
      <c r="E14" s="135"/>
      <c r="F14" s="139">
        <v>46113</v>
      </c>
      <c r="G14" s="147" t="s">
        <v>136</v>
      </c>
      <c r="H14" s="140" t="s">
        <v>137</v>
      </c>
      <c r="I14" s="149">
        <v>1</v>
      </c>
      <c r="J14" s="112"/>
      <c r="K14" s="141"/>
      <c r="L14" s="112"/>
      <c r="M14" s="141"/>
      <c r="N14" s="150">
        <f>(I14*J14)+(I14*K14)++(I14*L14)+(I14*M14)</f>
        <v>0</v>
      </c>
    </row>
    <row r="15" spans="3:14" x14ac:dyDescent="0.3">
      <c r="C15" s="271" t="s">
        <v>166</v>
      </c>
      <c r="D15" s="272"/>
      <c r="E15" s="135"/>
      <c r="F15" s="139">
        <v>46113</v>
      </c>
      <c r="G15" s="147" t="s">
        <v>136</v>
      </c>
      <c r="H15" s="140" t="s">
        <v>137</v>
      </c>
      <c r="I15" s="149">
        <v>1</v>
      </c>
      <c r="J15" s="112"/>
      <c r="K15" s="141"/>
      <c r="L15" s="112"/>
      <c r="M15" s="141"/>
      <c r="N15" s="150">
        <f t="shared" ref="N15:N33" si="0">(I15*J15)+(I15*K15)+(I15*L15)+(I15*M15)</f>
        <v>0</v>
      </c>
    </row>
    <row r="16" spans="3:14" x14ac:dyDescent="0.3">
      <c r="C16" s="271" t="s">
        <v>166</v>
      </c>
      <c r="D16" s="272"/>
      <c r="E16" s="135"/>
      <c r="F16" s="139">
        <v>46113</v>
      </c>
      <c r="G16" s="147" t="s">
        <v>136</v>
      </c>
      <c r="H16" s="140" t="s">
        <v>137</v>
      </c>
      <c r="I16" s="149">
        <v>1</v>
      </c>
      <c r="J16" s="112"/>
      <c r="K16" s="141"/>
      <c r="L16" s="112"/>
      <c r="M16" s="141"/>
      <c r="N16" s="150">
        <f t="shared" si="0"/>
        <v>0</v>
      </c>
    </row>
    <row r="17" spans="3:14" x14ac:dyDescent="0.3">
      <c r="C17" s="271" t="s">
        <v>166</v>
      </c>
      <c r="D17" s="272"/>
      <c r="E17" s="125"/>
      <c r="F17" s="139">
        <v>46113</v>
      </c>
      <c r="G17" s="147" t="s">
        <v>136</v>
      </c>
      <c r="H17" s="140" t="s">
        <v>137</v>
      </c>
      <c r="I17" s="149">
        <v>1</v>
      </c>
      <c r="J17" s="112"/>
      <c r="K17" s="141"/>
      <c r="L17" s="112"/>
      <c r="M17" s="141"/>
      <c r="N17" s="150">
        <f t="shared" si="0"/>
        <v>0</v>
      </c>
    </row>
    <row r="18" spans="3:14" x14ac:dyDescent="0.3">
      <c r="C18" s="271" t="s">
        <v>166</v>
      </c>
      <c r="D18" s="272"/>
      <c r="E18" s="125"/>
      <c r="F18" s="139">
        <v>46113</v>
      </c>
      <c r="G18" s="147" t="s">
        <v>136</v>
      </c>
      <c r="H18" s="140" t="s">
        <v>137</v>
      </c>
      <c r="I18" s="149">
        <v>1</v>
      </c>
      <c r="J18" s="112"/>
      <c r="K18" s="141"/>
      <c r="L18" s="112"/>
      <c r="M18" s="141"/>
      <c r="N18" s="150">
        <f t="shared" si="0"/>
        <v>0</v>
      </c>
    </row>
    <row r="19" spans="3:14" x14ac:dyDescent="0.3">
      <c r="C19" s="271" t="s">
        <v>166</v>
      </c>
      <c r="D19" s="272"/>
      <c r="E19" s="125"/>
      <c r="F19" s="139">
        <v>46113</v>
      </c>
      <c r="G19" s="147" t="s">
        <v>136</v>
      </c>
      <c r="H19" s="140" t="s">
        <v>137</v>
      </c>
      <c r="I19" s="149">
        <v>1</v>
      </c>
      <c r="J19" s="112"/>
      <c r="K19" s="141"/>
      <c r="L19" s="112"/>
      <c r="M19" s="141"/>
      <c r="N19" s="150">
        <f t="shared" si="0"/>
        <v>0</v>
      </c>
    </row>
    <row r="20" spans="3:14" x14ac:dyDescent="0.3">
      <c r="C20" s="271" t="s">
        <v>166</v>
      </c>
      <c r="D20" s="272"/>
      <c r="E20" s="125"/>
      <c r="F20" s="139">
        <v>46113</v>
      </c>
      <c r="G20" s="147" t="s">
        <v>136</v>
      </c>
      <c r="H20" s="140" t="s">
        <v>137</v>
      </c>
      <c r="I20" s="149">
        <v>1</v>
      </c>
      <c r="J20" s="112"/>
      <c r="K20" s="141"/>
      <c r="L20" s="112"/>
      <c r="M20" s="141"/>
      <c r="N20" s="150">
        <f t="shared" si="0"/>
        <v>0</v>
      </c>
    </row>
    <row r="21" spans="3:14" x14ac:dyDescent="0.3">
      <c r="C21" s="271" t="s">
        <v>166</v>
      </c>
      <c r="D21" s="272"/>
      <c r="E21" s="135"/>
      <c r="F21" s="139">
        <v>46113</v>
      </c>
      <c r="G21" s="147" t="s">
        <v>136</v>
      </c>
      <c r="H21" s="140" t="s">
        <v>137</v>
      </c>
      <c r="I21" s="149">
        <v>1</v>
      </c>
      <c r="J21" s="112"/>
      <c r="K21" s="141"/>
      <c r="L21" s="112"/>
      <c r="M21" s="141"/>
      <c r="N21" s="150">
        <f t="shared" si="0"/>
        <v>0</v>
      </c>
    </row>
    <row r="22" spans="3:14" x14ac:dyDescent="0.3">
      <c r="C22" s="271" t="s">
        <v>166</v>
      </c>
      <c r="D22" s="272"/>
      <c r="E22" s="135"/>
      <c r="F22" s="139">
        <v>46113</v>
      </c>
      <c r="G22" s="147" t="s">
        <v>136</v>
      </c>
      <c r="H22" s="140" t="s">
        <v>137</v>
      </c>
      <c r="I22" s="149">
        <v>1</v>
      </c>
      <c r="J22" s="112"/>
      <c r="K22" s="141"/>
      <c r="L22" s="112"/>
      <c r="M22" s="141"/>
      <c r="N22" s="150">
        <f t="shared" si="0"/>
        <v>0</v>
      </c>
    </row>
    <row r="23" spans="3:14" x14ac:dyDescent="0.3">
      <c r="C23" s="271" t="s">
        <v>166</v>
      </c>
      <c r="D23" s="272"/>
      <c r="E23" s="135"/>
      <c r="F23" s="139">
        <v>46113</v>
      </c>
      <c r="G23" s="147" t="s">
        <v>136</v>
      </c>
      <c r="H23" s="140" t="s">
        <v>137</v>
      </c>
      <c r="I23" s="149">
        <v>1</v>
      </c>
      <c r="J23" s="112"/>
      <c r="K23" s="141"/>
      <c r="L23" s="112"/>
      <c r="M23" s="141"/>
      <c r="N23" s="150">
        <f t="shared" si="0"/>
        <v>0</v>
      </c>
    </row>
    <row r="24" spans="3:14" x14ac:dyDescent="0.3">
      <c r="C24" s="271" t="s">
        <v>166</v>
      </c>
      <c r="D24" s="272"/>
      <c r="E24" s="135"/>
      <c r="F24" s="139">
        <v>46113</v>
      </c>
      <c r="G24" s="147" t="s">
        <v>136</v>
      </c>
      <c r="H24" s="140" t="s">
        <v>137</v>
      </c>
      <c r="I24" s="149">
        <v>1</v>
      </c>
      <c r="J24" s="112"/>
      <c r="K24" s="141"/>
      <c r="L24" s="112"/>
      <c r="M24" s="141"/>
      <c r="N24" s="150">
        <f t="shared" si="0"/>
        <v>0</v>
      </c>
    </row>
    <row r="25" spans="3:14" x14ac:dyDescent="0.3">
      <c r="C25" s="271" t="s">
        <v>166</v>
      </c>
      <c r="D25" s="272"/>
      <c r="E25" s="135"/>
      <c r="F25" s="139">
        <v>46113</v>
      </c>
      <c r="G25" s="147" t="s">
        <v>136</v>
      </c>
      <c r="H25" s="140" t="s">
        <v>137</v>
      </c>
      <c r="I25" s="149">
        <v>1</v>
      </c>
      <c r="J25" s="112"/>
      <c r="K25" s="141"/>
      <c r="L25" s="112"/>
      <c r="M25" s="141"/>
      <c r="N25" s="150">
        <f t="shared" si="0"/>
        <v>0</v>
      </c>
    </row>
    <row r="26" spans="3:14" x14ac:dyDescent="0.3">
      <c r="C26" s="271" t="s">
        <v>166</v>
      </c>
      <c r="D26" s="272"/>
      <c r="E26" s="135"/>
      <c r="F26" s="139">
        <v>46113</v>
      </c>
      <c r="G26" s="147" t="s">
        <v>136</v>
      </c>
      <c r="H26" s="140" t="s">
        <v>137</v>
      </c>
      <c r="I26" s="149">
        <v>1</v>
      </c>
      <c r="J26" s="112"/>
      <c r="K26" s="141"/>
      <c r="L26" s="112"/>
      <c r="M26" s="141"/>
      <c r="N26" s="150">
        <f t="shared" si="0"/>
        <v>0</v>
      </c>
    </row>
    <row r="27" spans="3:14" x14ac:dyDescent="0.3">
      <c r="C27" s="271" t="s">
        <v>166</v>
      </c>
      <c r="D27" s="272"/>
      <c r="E27" s="135"/>
      <c r="F27" s="139">
        <v>46113</v>
      </c>
      <c r="G27" s="147" t="s">
        <v>136</v>
      </c>
      <c r="H27" s="140" t="s">
        <v>137</v>
      </c>
      <c r="I27" s="149">
        <v>1</v>
      </c>
      <c r="J27" s="112"/>
      <c r="K27" s="141"/>
      <c r="L27" s="112"/>
      <c r="M27" s="141"/>
      <c r="N27" s="150">
        <f t="shared" si="0"/>
        <v>0</v>
      </c>
    </row>
    <row r="28" spans="3:14" x14ac:dyDescent="0.3">
      <c r="C28" s="271" t="s">
        <v>166</v>
      </c>
      <c r="D28" s="272"/>
      <c r="E28" s="135"/>
      <c r="F28" s="139">
        <v>46113</v>
      </c>
      <c r="G28" s="147" t="s">
        <v>136</v>
      </c>
      <c r="H28" s="140" t="s">
        <v>137</v>
      </c>
      <c r="I28" s="149">
        <v>1</v>
      </c>
      <c r="J28" s="112"/>
      <c r="K28" s="141"/>
      <c r="L28" s="112"/>
      <c r="M28" s="141"/>
      <c r="N28" s="150">
        <f t="shared" si="0"/>
        <v>0</v>
      </c>
    </row>
    <row r="29" spans="3:14" x14ac:dyDescent="0.3">
      <c r="C29" s="271" t="s">
        <v>166</v>
      </c>
      <c r="D29" s="272"/>
      <c r="E29" s="135"/>
      <c r="F29" s="139">
        <v>46113</v>
      </c>
      <c r="G29" s="147" t="s">
        <v>136</v>
      </c>
      <c r="H29" s="140" t="s">
        <v>137</v>
      </c>
      <c r="I29" s="149">
        <v>1</v>
      </c>
      <c r="J29" s="112"/>
      <c r="K29" s="141"/>
      <c r="L29" s="112"/>
      <c r="M29" s="141"/>
      <c r="N29" s="150">
        <f t="shared" si="0"/>
        <v>0</v>
      </c>
    </row>
    <row r="30" spans="3:14" x14ac:dyDescent="0.3">
      <c r="C30" s="271" t="s">
        <v>166</v>
      </c>
      <c r="D30" s="272"/>
      <c r="E30" s="135"/>
      <c r="F30" s="139">
        <v>46113</v>
      </c>
      <c r="G30" s="147" t="s">
        <v>136</v>
      </c>
      <c r="H30" s="140" t="s">
        <v>137</v>
      </c>
      <c r="I30" s="149">
        <v>1</v>
      </c>
      <c r="J30" s="112"/>
      <c r="K30" s="141"/>
      <c r="L30" s="112"/>
      <c r="M30" s="141"/>
      <c r="N30" s="150">
        <f t="shared" si="0"/>
        <v>0</v>
      </c>
    </row>
    <row r="31" spans="3:14" x14ac:dyDescent="0.3">
      <c r="C31" s="271" t="s">
        <v>166</v>
      </c>
      <c r="D31" s="272"/>
      <c r="E31" s="135"/>
      <c r="F31" s="139">
        <v>46113</v>
      </c>
      <c r="G31" s="147" t="s">
        <v>199</v>
      </c>
      <c r="H31" s="140" t="s">
        <v>137</v>
      </c>
      <c r="I31" s="149">
        <v>1</v>
      </c>
      <c r="J31" s="112"/>
      <c r="K31" s="141"/>
      <c r="L31" s="112"/>
      <c r="M31" s="141"/>
      <c r="N31" s="150">
        <f t="shared" si="0"/>
        <v>0</v>
      </c>
    </row>
    <row r="32" spans="3:14" x14ac:dyDescent="0.3">
      <c r="C32" s="271" t="s">
        <v>167</v>
      </c>
      <c r="D32" s="272"/>
      <c r="E32" s="135"/>
      <c r="F32" s="139">
        <v>46113</v>
      </c>
      <c r="G32" s="147" t="s">
        <v>136</v>
      </c>
      <c r="H32" s="140" t="s">
        <v>137</v>
      </c>
      <c r="I32" s="149">
        <v>1</v>
      </c>
      <c r="J32" s="112"/>
      <c r="K32" s="141"/>
      <c r="L32" s="112"/>
      <c r="M32" s="141"/>
      <c r="N32" s="150">
        <f t="shared" si="0"/>
        <v>0</v>
      </c>
    </row>
    <row r="33" spans="3:14" x14ac:dyDescent="0.3">
      <c r="C33" s="271" t="s">
        <v>167</v>
      </c>
      <c r="D33" s="272"/>
      <c r="E33" s="135"/>
      <c r="F33" s="139">
        <v>46113</v>
      </c>
      <c r="G33" s="147" t="s">
        <v>136</v>
      </c>
      <c r="H33" s="140" t="s">
        <v>137</v>
      </c>
      <c r="I33" s="149">
        <v>1</v>
      </c>
      <c r="J33" s="112"/>
      <c r="K33" s="141"/>
      <c r="L33" s="112"/>
      <c r="M33" s="141"/>
      <c r="N33" s="150">
        <f t="shared" si="0"/>
        <v>0</v>
      </c>
    </row>
    <row r="34" spans="3:14" x14ac:dyDescent="0.3">
      <c r="C34" s="144"/>
      <c r="D34" s="145"/>
      <c r="E34" s="77"/>
      <c r="F34" s="145"/>
      <c r="G34" s="77"/>
      <c r="H34" s="145"/>
      <c r="I34" s="77"/>
      <c r="J34" s="77"/>
      <c r="K34" s="145"/>
      <c r="L34" s="77"/>
      <c r="M34" s="145"/>
      <c r="N34" s="77"/>
    </row>
    <row r="35" spans="3:14" x14ac:dyDescent="0.3">
      <c r="C35" s="273" t="s">
        <v>138</v>
      </c>
      <c r="D35" s="274"/>
      <c r="E35" s="274"/>
      <c r="F35" s="274"/>
      <c r="G35" s="274"/>
      <c r="H35" s="274"/>
      <c r="I35" s="103"/>
      <c r="J35" s="103"/>
      <c r="K35" s="103"/>
      <c r="L35" s="226"/>
      <c r="M35" s="227"/>
      <c r="N35" s="104">
        <f>SUM(N14:N34)</f>
        <v>0</v>
      </c>
    </row>
  </sheetData>
  <mergeCells count="31">
    <mergeCell ref="C14:D14"/>
    <mergeCell ref="C15:D15"/>
    <mergeCell ref="C16:D16"/>
    <mergeCell ref="C17:D17"/>
    <mergeCell ref="C28:D28"/>
    <mergeCell ref="C18:D18"/>
    <mergeCell ref="C19:D19"/>
    <mergeCell ref="C20:D20"/>
    <mergeCell ref="C21:D21"/>
    <mergeCell ref="C22:D22"/>
    <mergeCell ref="C23:D23"/>
    <mergeCell ref="C29:D29"/>
    <mergeCell ref="C33:D33"/>
    <mergeCell ref="C35:H35"/>
    <mergeCell ref="L35:M35"/>
    <mergeCell ref="C24:D24"/>
    <mergeCell ref="C25:D25"/>
    <mergeCell ref="C26:D26"/>
    <mergeCell ref="C27:D27"/>
    <mergeCell ref="C31:D31"/>
    <mergeCell ref="C32:D32"/>
    <mergeCell ref="C30:D30"/>
    <mergeCell ref="C12:D12"/>
    <mergeCell ref="C13:D13"/>
    <mergeCell ref="D3:N3"/>
    <mergeCell ref="D4:N4"/>
    <mergeCell ref="D5:N5"/>
    <mergeCell ref="D7:N7"/>
    <mergeCell ref="C9:N9"/>
    <mergeCell ref="C11:N11"/>
    <mergeCell ref="D6:N6"/>
  </mergeCells>
  <conditionalFormatting sqref="D3:D6">
    <cfRule type="notContainsBlanks" dxfId="7" priority="2">
      <formula>LEN(TRIM(D3))&gt;0</formula>
    </cfRule>
  </conditionalFormatting>
  <conditionalFormatting sqref="F14:I33">
    <cfRule type="notContainsBlanks" dxfId="6" priority="1">
      <formula>LEN(TRIM(F14))&gt;0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B8DCF-9C96-4D87-8985-437CC9B14873}">
  <dimension ref="C3:K61"/>
  <sheetViews>
    <sheetView showGridLines="0" zoomScale="80" zoomScaleNormal="80" workbookViewId="0">
      <selection activeCell="K43" sqref="K43"/>
    </sheetView>
  </sheetViews>
  <sheetFormatPr defaultRowHeight="14.4" x14ac:dyDescent="0.3"/>
  <cols>
    <col min="3" max="3" width="40.44140625" customWidth="1"/>
    <col min="4" max="4" width="26.44140625" customWidth="1"/>
    <col min="5" max="5" width="21.6640625" customWidth="1"/>
    <col min="6" max="6" width="24.33203125" customWidth="1"/>
    <col min="7" max="7" width="21.109375" bestFit="1" customWidth="1"/>
    <col min="8" max="8" width="21" customWidth="1"/>
    <col min="9" max="9" width="22.6640625" customWidth="1"/>
    <col min="10" max="10" width="22.88671875" bestFit="1" customWidth="1"/>
    <col min="11" max="11" width="20.6640625" customWidth="1"/>
  </cols>
  <sheetData>
    <row r="3" spans="3:11" ht="16.2" x14ac:dyDescent="0.4">
      <c r="C3" s="5" t="s">
        <v>0</v>
      </c>
      <c r="D3" s="235" t="str">
        <f>Invulinstructie!C3</f>
        <v>Gemeente Lansingerland</v>
      </c>
      <c r="E3" s="235"/>
      <c r="F3" s="235"/>
      <c r="G3" s="235"/>
      <c r="H3" s="235"/>
      <c r="I3" s="235"/>
      <c r="J3" s="235"/>
      <c r="K3" s="235"/>
    </row>
    <row r="4" spans="3:11" ht="16.2" x14ac:dyDescent="0.4">
      <c r="C4" s="5" t="s">
        <v>1</v>
      </c>
      <c r="D4" s="235" t="str">
        <f>Invulinstructie!C4</f>
        <v>V2.0</v>
      </c>
      <c r="E4" s="235"/>
      <c r="F4" s="235"/>
      <c r="G4" s="235"/>
      <c r="H4" s="235"/>
      <c r="I4" s="235"/>
      <c r="J4" s="235"/>
      <c r="K4" s="235"/>
    </row>
    <row r="5" spans="3:11" ht="16.2" x14ac:dyDescent="0.4">
      <c r="C5" s="4" t="s">
        <v>2</v>
      </c>
      <c r="D5" s="264">
        <f>Invulinstructie!C5</f>
        <v>46023</v>
      </c>
      <c r="E5" s="235"/>
      <c r="F5" s="235"/>
      <c r="G5" s="235"/>
      <c r="H5" s="235"/>
      <c r="I5" s="235"/>
      <c r="J5" s="235"/>
      <c r="K5" s="235"/>
    </row>
    <row r="6" spans="3:11" ht="16.2" x14ac:dyDescent="0.4">
      <c r="C6" s="4" t="s">
        <v>203</v>
      </c>
      <c r="D6" s="268" t="str">
        <f>Invulinstructie!C6</f>
        <v>U25.04366</v>
      </c>
      <c r="E6" s="269"/>
      <c r="F6" s="269"/>
      <c r="G6" s="269"/>
      <c r="H6" s="269"/>
      <c r="I6" s="269"/>
      <c r="J6" s="269"/>
      <c r="K6" s="270"/>
    </row>
    <row r="7" spans="3:11" ht="16.2" x14ac:dyDescent="0.4">
      <c r="C7" s="4" t="s">
        <v>10</v>
      </c>
      <c r="D7" s="203">
        <f>'1. Ondertekening'!C7</f>
        <v>0</v>
      </c>
      <c r="E7" s="203"/>
      <c r="F7" s="203"/>
      <c r="G7" s="203"/>
      <c r="H7" s="203"/>
      <c r="I7" s="203"/>
      <c r="J7" s="203"/>
      <c r="K7" s="203"/>
    </row>
    <row r="9" spans="3:11" ht="21" x14ac:dyDescent="0.5">
      <c r="C9" s="195" t="s">
        <v>121</v>
      </c>
      <c r="D9" s="195"/>
      <c r="E9" s="195"/>
      <c r="F9" s="195"/>
      <c r="G9" s="195"/>
      <c r="H9" s="195"/>
      <c r="I9" s="195"/>
      <c r="J9" s="195"/>
      <c r="K9" s="195"/>
    </row>
    <row r="11" spans="3:11" ht="21" x14ac:dyDescent="0.5">
      <c r="C11" s="265" t="s">
        <v>139</v>
      </c>
      <c r="D11" s="266"/>
      <c r="E11" s="266"/>
      <c r="F11" s="266"/>
      <c r="G11" s="266"/>
      <c r="H11" s="266"/>
      <c r="I11" s="266"/>
      <c r="J11" s="266"/>
      <c r="K11" s="267"/>
    </row>
    <row r="13" spans="3:11" ht="17.399999999999999" x14ac:dyDescent="0.3">
      <c r="C13" s="278" t="s">
        <v>125</v>
      </c>
      <c r="D13" s="279"/>
      <c r="E13" s="279"/>
      <c r="F13" s="279"/>
      <c r="G13" s="279"/>
      <c r="H13" s="279"/>
      <c r="I13" s="279"/>
      <c r="J13" s="279"/>
      <c r="K13" s="280"/>
    </row>
    <row r="14" spans="3:11" x14ac:dyDescent="0.3">
      <c r="C14" s="225" t="s">
        <v>140</v>
      </c>
      <c r="D14" s="226"/>
      <c r="E14" s="226"/>
      <c r="F14" s="227"/>
      <c r="G14" s="105" t="s">
        <v>141</v>
      </c>
      <c r="H14" s="14" t="s">
        <v>142</v>
      </c>
      <c r="I14" s="105" t="s">
        <v>143</v>
      </c>
      <c r="J14" s="14" t="s">
        <v>144</v>
      </c>
      <c r="K14" s="14" t="s">
        <v>36</v>
      </c>
    </row>
    <row r="15" spans="3:11" x14ac:dyDescent="0.3">
      <c r="C15" s="281" t="s">
        <v>145</v>
      </c>
      <c r="D15" s="282"/>
      <c r="E15" s="282"/>
      <c r="F15" s="283"/>
      <c r="G15" s="106" t="s">
        <v>146</v>
      </c>
      <c r="H15" s="107"/>
      <c r="I15" s="108"/>
      <c r="J15" s="109">
        <v>709</v>
      </c>
      <c r="K15" s="110">
        <f>I15*J15</f>
        <v>0</v>
      </c>
    </row>
    <row r="16" spans="3:11" x14ac:dyDescent="0.3">
      <c r="C16" s="275" t="s">
        <v>147</v>
      </c>
      <c r="D16" s="276"/>
      <c r="E16" s="276"/>
      <c r="F16" s="277"/>
      <c r="G16" s="106" t="s">
        <v>146</v>
      </c>
      <c r="H16" s="111"/>
      <c r="I16" s="112"/>
      <c r="J16" s="113">
        <v>709</v>
      </c>
      <c r="K16" s="110">
        <f>I16*J16</f>
        <v>0</v>
      </c>
    </row>
    <row r="17" spans="3:11" x14ac:dyDescent="0.3">
      <c r="C17" s="275" t="s">
        <v>171</v>
      </c>
      <c r="D17" s="276"/>
      <c r="E17" s="276"/>
      <c r="F17" s="277"/>
      <c r="G17" s="106" t="s">
        <v>146</v>
      </c>
      <c r="H17" s="111"/>
      <c r="I17" s="112"/>
      <c r="J17" s="113">
        <v>527</v>
      </c>
      <c r="K17" s="110">
        <f>I17*J17</f>
        <v>0</v>
      </c>
    </row>
    <row r="18" spans="3:11" x14ac:dyDescent="0.3">
      <c r="C18" s="275" t="s">
        <v>172</v>
      </c>
      <c r="D18" s="276"/>
      <c r="E18" s="276"/>
      <c r="F18" s="277"/>
      <c r="G18" s="106" t="s">
        <v>146</v>
      </c>
      <c r="H18" s="111"/>
      <c r="I18" s="112"/>
      <c r="J18" s="113">
        <v>534</v>
      </c>
      <c r="K18" s="110">
        <f t="shared" ref="K18" si="0">I18*J18</f>
        <v>0</v>
      </c>
    </row>
    <row r="19" spans="3:11" x14ac:dyDescent="0.3">
      <c r="C19" s="284" t="s">
        <v>148</v>
      </c>
      <c r="D19" s="285"/>
      <c r="E19" s="285"/>
      <c r="F19" s="286"/>
      <c r="G19" s="114" t="s">
        <v>149</v>
      </c>
      <c r="H19" s="111"/>
      <c r="I19" s="112"/>
      <c r="J19" s="113">
        <v>60</v>
      </c>
      <c r="K19" s="110">
        <f>I19*J19</f>
        <v>0</v>
      </c>
    </row>
    <row r="20" spans="3:11" x14ac:dyDescent="0.3">
      <c r="C20" s="284" t="s">
        <v>150</v>
      </c>
      <c r="D20" s="285"/>
      <c r="E20" s="285"/>
      <c r="F20" s="286"/>
      <c r="G20" s="114" t="s">
        <v>149</v>
      </c>
      <c r="H20" s="111"/>
      <c r="I20" s="112"/>
      <c r="J20" s="113">
        <v>28</v>
      </c>
      <c r="K20" s="110">
        <f>I20*J20</f>
        <v>0</v>
      </c>
    </row>
    <row r="21" spans="3:11" ht="14.4" customHeight="1" x14ac:dyDescent="0.3">
      <c r="C21" s="115" t="s">
        <v>151</v>
      </c>
      <c r="D21" s="116"/>
      <c r="E21" s="114"/>
      <c r="F21" s="117"/>
      <c r="G21" s="114" t="s">
        <v>152</v>
      </c>
      <c r="H21" s="111"/>
      <c r="I21" s="112"/>
      <c r="J21" s="113">
        <v>1740</v>
      </c>
      <c r="K21" s="110">
        <f>I21*J21</f>
        <v>0</v>
      </c>
    </row>
    <row r="22" spans="3:11" x14ac:dyDescent="0.3">
      <c r="C22" s="287" t="s">
        <v>173</v>
      </c>
      <c r="D22" s="288"/>
      <c r="E22" s="288"/>
      <c r="F22" s="289"/>
      <c r="G22" s="114" t="s">
        <v>152</v>
      </c>
      <c r="H22" s="111"/>
      <c r="I22" s="112"/>
      <c r="J22" s="113">
        <v>1740</v>
      </c>
      <c r="K22" s="110">
        <f>I22*J22</f>
        <v>0</v>
      </c>
    </row>
    <row r="23" spans="3:11" x14ac:dyDescent="0.3">
      <c r="C23" s="287" t="s">
        <v>174</v>
      </c>
      <c r="D23" s="288"/>
      <c r="E23" s="288"/>
      <c r="F23" s="289"/>
      <c r="G23" s="114" t="s">
        <v>177</v>
      </c>
      <c r="H23" s="158"/>
      <c r="I23" s="112"/>
      <c r="J23" s="113">
        <v>5</v>
      </c>
      <c r="K23" s="110">
        <f>I23*J23</f>
        <v>0</v>
      </c>
    </row>
    <row r="24" spans="3:11" x14ac:dyDescent="0.3">
      <c r="C24" s="118" t="s">
        <v>175</v>
      </c>
      <c r="D24" s="119"/>
      <c r="E24" s="119"/>
      <c r="F24" s="120"/>
      <c r="G24" s="114" t="s">
        <v>153</v>
      </c>
      <c r="H24" s="158"/>
      <c r="I24" s="112"/>
      <c r="J24" s="113">
        <v>28</v>
      </c>
      <c r="K24" s="110">
        <f t="shared" ref="K24:K25" si="1">I24*J24</f>
        <v>0</v>
      </c>
    </row>
    <row r="25" spans="3:11" x14ac:dyDescent="0.3">
      <c r="C25" s="275" t="s">
        <v>176</v>
      </c>
      <c r="D25" s="276"/>
      <c r="E25" s="276"/>
      <c r="F25" s="277"/>
      <c r="G25" s="106" t="s">
        <v>154</v>
      </c>
      <c r="H25" s="121"/>
      <c r="I25" s="122"/>
      <c r="J25" s="123">
        <v>42</v>
      </c>
      <c r="K25" s="110">
        <f t="shared" si="1"/>
        <v>0</v>
      </c>
    </row>
    <row r="26" spans="3:11" x14ac:dyDescent="0.3">
      <c r="C26" s="293" t="s">
        <v>155</v>
      </c>
      <c r="D26" s="294"/>
      <c r="E26" s="294"/>
      <c r="F26" s="294"/>
      <c r="G26" s="294"/>
      <c r="H26" s="295"/>
      <c r="I26" s="295"/>
      <c r="J26" s="296"/>
      <c r="K26" s="76">
        <f>SUM(K15:K25)</f>
        <v>0</v>
      </c>
    </row>
    <row r="28" spans="3:11" ht="17.399999999999999" x14ac:dyDescent="0.3">
      <c r="C28" s="297" t="s">
        <v>156</v>
      </c>
      <c r="D28" s="298"/>
      <c r="E28" s="298"/>
      <c r="F28" s="298"/>
      <c r="G28" s="298"/>
      <c r="H28" s="298"/>
      <c r="I28" s="298"/>
      <c r="J28" s="298"/>
      <c r="K28" s="298"/>
    </row>
    <row r="29" spans="3:11" x14ac:dyDescent="0.3">
      <c r="C29" s="225" t="s">
        <v>142</v>
      </c>
      <c r="D29" s="226"/>
      <c r="E29" s="226"/>
      <c r="F29" s="227"/>
      <c r="G29" s="14" t="s">
        <v>141</v>
      </c>
      <c r="H29" s="14" t="s">
        <v>142</v>
      </c>
      <c r="I29" s="124" t="s">
        <v>143</v>
      </c>
      <c r="J29" s="105" t="s">
        <v>144</v>
      </c>
      <c r="K29" s="14" t="s">
        <v>36</v>
      </c>
    </row>
    <row r="30" spans="3:11" x14ac:dyDescent="0.3">
      <c r="C30" s="290"/>
      <c r="D30" s="291"/>
      <c r="E30" s="291"/>
      <c r="F30" s="292"/>
      <c r="G30" s="125"/>
      <c r="H30" s="111"/>
      <c r="I30" s="108"/>
      <c r="J30" s="126"/>
      <c r="K30" s="127">
        <f>I30*J30</f>
        <v>0</v>
      </c>
    </row>
    <row r="31" spans="3:11" x14ac:dyDescent="0.3">
      <c r="C31" s="290"/>
      <c r="D31" s="291"/>
      <c r="E31" s="291"/>
      <c r="F31" s="292"/>
      <c r="G31" s="125"/>
      <c r="H31" s="111"/>
      <c r="I31" s="112"/>
      <c r="J31" s="126"/>
      <c r="K31" s="127">
        <f t="shared" ref="K31:K38" si="2">I31*J31</f>
        <v>0</v>
      </c>
    </row>
    <row r="32" spans="3:11" x14ac:dyDescent="0.3">
      <c r="C32" s="290"/>
      <c r="D32" s="291"/>
      <c r="E32" s="291"/>
      <c r="F32" s="292"/>
      <c r="G32" s="125"/>
      <c r="H32" s="111"/>
      <c r="I32" s="112"/>
      <c r="J32" s="126"/>
      <c r="K32" s="127">
        <f t="shared" si="2"/>
        <v>0</v>
      </c>
    </row>
    <row r="33" spans="3:11" x14ac:dyDescent="0.3">
      <c r="C33" s="290"/>
      <c r="D33" s="291"/>
      <c r="E33" s="291"/>
      <c r="F33" s="292"/>
      <c r="G33" s="125"/>
      <c r="H33" s="111"/>
      <c r="I33" s="112"/>
      <c r="J33" s="126"/>
      <c r="K33" s="127">
        <f t="shared" si="2"/>
        <v>0</v>
      </c>
    </row>
    <row r="34" spans="3:11" x14ac:dyDescent="0.3">
      <c r="C34" s="290"/>
      <c r="D34" s="291"/>
      <c r="E34" s="291"/>
      <c r="F34" s="292"/>
      <c r="G34" s="125"/>
      <c r="H34" s="111"/>
      <c r="I34" s="112"/>
      <c r="J34" s="126"/>
      <c r="K34" s="127">
        <f t="shared" si="2"/>
        <v>0</v>
      </c>
    </row>
    <row r="35" spans="3:11" x14ac:dyDescent="0.3">
      <c r="C35" s="290"/>
      <c r="D35" s="291"/>
      <c r="E35" s="291"/>
      <c r="F35" s="292"/>
      <c r="G35" s="125"/>
      <c r="H35" s="111"/>
      <c r="I35" s="112"/>
      <c r="J35" s="126"/>
      <c r="K35" s="127">
        <f t="shared" si="2"/>
        <v>0</v>
      </c>
    </row>
    <row r="36" spans="3:11" x14ac:dyDescent="0.3">
      <c r="C36" s="290"/>
      <c r="D36" s="291"/>
      <c r="E36" s="291"/>
      <c r="F36" s="292"/>
      <c r="G36" s="125"/>
      <c r="H36" s="111"/>
      <c r="I36" s="112"/>
      <c r="J36" s="126"/>
      <c r="K36" s="127">
        <f t="shared" si="2"/>
        <v>0</v>
      </c>
    </row>
    <row r="37" spans="3:11" x14ac:dyDescent="0.3">
      <c r="C37" s="290"/>
      <c r="D37" s="291"/>
      <c r="E37" s="291"/>
      <c r="F37" s="292"/>
      <c r="G37" s="125"/>
      <c r="H37" s="111"/>
      <c r="I37" s="112"/>
      <c r="J37" s="126"/>
      <c r="K37" s="127">
        <f t="shared" si="2"/>
        <v>0</v>
      </c>
    </row>
    <row r="38" spans="3:11" x14ac:dyDescent="0.3">
      <c r="C38" s="290"/>
      <c r="D38" s="291"/>
      <c r="E38" s="291"/>
      <c r="F38" s="292"/>
      <c r="G38" s="125"/>
      <c r="H38" s="111"/>
      <c r="I38" s="112"/>
      <c r="J38" s="126"/>
      <c r="K38" s="127">
        <f t="shared" si="2"/>
        <v>0</v>
      </c>
    </row>
    <row r="39" spans="3:11" x14ac:dyDescent="0.3">
      <c r="C39" s="128"/>
      <c r="D39" s="129"/>
      <c r="E39" s="129"/>
      <c r="F39" s="130"/>
      <c r="G39" s="131"/>
      <c r="H39" s="128"/>
      <c r="I39" s="132"/>
      <c r="J39" s="102"/>
      <c r="K39" s="132"/>
    </row>
    <row r="40" spans="3:11" x14ac:dyDescent="0.3">
      <c r="C40" s="293" t="s">
        <v>157</v>
      </c>
      <c r="D40" s="294"/>
      <c r="E40" s="294"/>
      <c r="F40" s="294"/>
      <c r="G40" s="294"/>
      <c r="H40" s="294"/>
      <c r="I40" s="294"/>
      <c r="J40" s="296"/>
      <c r="K40" s="133">
        <f>SUM(K30:K39)</f>
        <v>0</v>
      </c>
    </row>
    <row r="41" spans="3:11" x14ac:dyDescent="0.3">
      <c r="C41" s="6"/>
      <c r="D41" s="6"/>
      <c r="E41" s="6"/>
      <c r="F41" s="6"/>
      <c r="G41" s="6"/>
      <c r="H41" s="6"/>
      <c r="I41" s="6"/>
      <c r="J41" s="6"/>
      <c r="K41" s="6"/>
    </row>
    <row r="42" spans="3:11" x14ac:dyDescent="0.3">
      <c r="C42" s="293" t="s">
        <v>158</v>
      </c>
      <c r="D42" s="294"/>
      <c r="E42" s="294"/>
      <c r="F42" s="294"/>
      <c r="G42" s="294"/>
      <c r="H42" s="294"/>
      <c r="I42" s="294"/>
      <c r="J42" s="296"/>
      <c r="K42" s="133">
        <f>K26+K40</f>
        <v>0</v>
      </c>
    </row>
    <row r="46" spans="3:11" ht="21" x14ac:dyDescent="0.5">
      <c r="C46" s="265" t="s">
        <v>159</v>
      </c>
      <c r="D46" s="266"/>
      <c r="E46" s="266"/>
      <c r="F46" s="266"/>
      <c r="G46" s="266"/>
      <c r="H46" s="266"/>
      <c r="I46" s="266"/>
      <c r="J46" s="266"/>
      <c r="K46" s="267"/>
    </row>
    <row r="48" spans="3:11" ht="17.399999999999999" x14ac:dyDescent="0.3">
      <c r="C48" s="278" t="s">
        <v>160</v>
      </c>
      <c r="D48" s="279"/>
      <c r="E48" s="279"/>
      <c r="F48" s="279"/>
      <c r="G48" s="279"/>
      <c r="H48" s="279"/>
      <c r="I48" s="279"/>
      <c r="J48" s="279"/>
      <c r="K48" s="280"/>
    </row>
    <row r="49" spans="3:7" x14ac:dyDescent="0.3">
      <c r="C49" s="225" t="s">
        <v>161</v>
      </c>
      <c r="D49" s="226"/>
      <c r="E49" s="226"/>
      <c r="F49" s="227"/>
      <c r="G49" s="14" t="s">
        <v>162</v>
      </c>
    </row>
    <row r="50" spans="3:7" x14ac:dyDescent="0.3">
      <c r="C50" s="281" t="s">
        <v>163</v>
      </c>
      <c r="D50" s="282"/>
      <c r="E50" s="282"/>
      <c r="F50" s="283"/>
      <c r="G50" s="134"/>
    </row>
    <row r="51" spans="3:7" x14ac:dyDescent="0.3">
      <c r="C51" s="275" t="s">
        <v>164</v>
      </c>
      <c r="D51" s="276"/>
      <c r="E51" s="276"/>
      <c r="F51" s="277"/>
      <c r="G51" s="135"/>
    </row>
    <row r="52" spans="3:7" x14ac:dyDescent="0.3">
      <c r="C52" s="275" t="s">
        <v>165</v>
      </c>
      <c r="D52" s="276"/>
      <c r="E52" s="276"/>
      <c r="F52" s="277"/>
      <c r="G52" s="135"/>
    </row>
    <row r="53" spans="3:7" x14ac:dyDescent="0.3">
      <c r="C53" s="275" t="s">
        <v>178</v>
      </c>
      <c r="D53" s="276"/>
      <c r="E53" s="276"/>
      <c r="F53" s="277"/>
      <c r="G53" s="135"/>
    </row>
    <row r="54" spans="3:7" x14ac:dyDescent="0.3">
      <c r="C54" s="275" t="s">
        <v>206</v>
      </c>
      <c r="D54" s="276"/>
      <c r="E54" s="276"/>
      <c r="F54" s="277"/>
      <c r="G54" s="135"/>
    </row>
    <row r="55" spans="3:7" x14ac:dyDescent="0.3">
      <c r="C55" s="275" t="s">
        <v>207</v>
      </c>
      <c r="D55" s="276"/>
      <c r="E55" s="276"/>
      <c r="F55" s="277"/>
      <c r="G55" s="135"/>
    </row>
    <row r="56" spans="3:7" x14ac:dyDescent="0.3">
      <c r="C56" s="275" t="s">
        <v>179</v>
      </c>
      <c r="D56" s="276"/>
      <c r="E56" s="276"/>
      <c r="F56" s="277"/>
      <c r="G56" s="135"/>
    </row>
    <row r="57" spans="3:7" x14ac:dyDescent="0.3">
      <c r="C57" s="275" t="s">
        <v>180</v>
      </c>
      <c r="D57" s="276"/>
      <c r="E57" s="276"/>
      <c r="F57" s="277"/>
      <c r="G57" s="135"/>
    </row>
    <row r="58" spans="3:7" x14ac:dyDescent="0.3">
      <c r="C58" s="275" t="s">
        <v>181</v>
      </c>
      <c r="D58" s="276"/>
      <c r="E58" s="276"/>
      <c r="F58" s="277"/>
      <c r="G58" s="135"/>
    </row>
    <row r="59" spans="3:7" x14ac:dyDescent="0.3">
      <c r="C59" s="275" t="s">
        <v>182</v>
      </c>
      <c r="D59" s="276"/>
      <c r="E59" s="276"/>
      <c r="F59" s="277"/>
      <c r="G59" s="135"/>
    </row>
    <row r="60" spans="3:7" x14ac:dyDescent="0.3">
      <c r="C60" s="275" t="s">
        <v>183</v>
      </c>
      <c r="D60" s="276"/>
      <c r="E60" s="276"/>
      <c r="F60" s="277"/>
      <c r="G60" s="135"/>
    </row>
    <row r="61" spans="3:7" x14ac:dyDescent="0.3">
      <c r="C61" s="10"/>
      <c r="D61" s="136"/>
      <c r="E61" s="136"/>
      <c r="F61" s="137"/>
      <c r="G61" s="89"/>
    </row>
  </sheetData>
  <mergeCells count="46">
    <mergeCell ref="C55:F55"/>
    <mergeCell ref="C59:F59"/>
    <mergeCell ref="C60:F60"/>
    <mergeCell ref="C40:J40"/>
    <mergeCell ref="C42:J42"/>
    <mergeCell ref="C46:K46"/>
    <mergeCell ref="C48:K48"/>
    <mergeCell ref="C49:F49"/>
    <mergeCell ref="C50:F50"/>
    <mergeCell ref="C57:F57"/>
    <mergeCell ref="C58:F58"/>
    <mergeCell ref="C51:F51"/>
    <mergeCell ref="C52:F52"/>
    <mergeCell ref="C53:F53"/>
    <mergeCell ref="C56:F56"/>
    <mergeCell ref="C54:F54"/>
    <mergeCell ref="C38:F38"/>
    <mergeCell ref="C26:J26"/>
    <mergeCell ref="C28:K28"/>
    <mergeCell ref="C29:F29"/>
    <mergeCell ref="C30:F30"/>
    <mergeCell ref="C31:F31"/>
    <mergeCell ref="C32:F32"/>
    <mergeCell ref="C33:F33"/>
    <mergeCell ref="C34:F34"/>
    <mergeCell ref="C35:F35"/>
    <mergeCell ref="C36:F36"/>
    <mergeCell ref="C37:F37"/>
    <mergeCell ref="C25:F25"/>
    <mergeCell ref="C13:K13"/>
    <mergeCell ref="C14:F14"/>
    <mergeCell ref="C15:F15"/>
    <mergeCell ref="C16:F16"/>
    <mergeCell ref="C17:F17"/>
    <mergeCell ref="C18:F18"/>
    <mergeCell ref="C19:F19"/>
    <mergeCell ref="C20:F20"/>
    <mergeCell ref="C22:F22"/>
    <mergeCell ref="C23:F23"/>
    <mergeCell ref="C11:K11"/>
    <mergeCell ref="D3:K3"/>
    <mergeCell ref="D4:K4"/>
    <mergeCell ref="D5:K5"/>
    <mergeCell ref="D7:K7"/>
    <mergeCell ref="C9:K9"/>
    <mergeCell ref="D6:K6"/>
  </mergeCells>
  <conditionalFormatting sqref="C50:F53 C54:C55 C56:F60 C18:G18 J15:J25">
    <cfRule type="notContainsBlanks" dxfId="5" priority="3">
      <formula>LEN(TRIM(C15))&gt;0</formula>
    </cfRule>
  </conditionalFormatting>
  <conditionalFormatting sqref="C15:G16 C17 G17 G19:G20 E21:G21 G22:G24">
    <cfRule type="notContainsBlanks" dxfId="4" priority="4">
      <formula>LEN(TRIM(C15))&gt;0</formula>
    </cfRule>
  </conditionalFormatting>
  <conditionalFormatting sqref="C25:G25">
    <cfRule type="notContainsBlanks" dxfId="3" priority="1">
      <formula>LEN(TRIM(C25))&gt;0</formula>
    </cfRule>
  </conditionalFormatting>
  <conditionalFormatting sqref="D3:D6">
    <cfRule type="notContainsBlanks" dxfId="2" priority="5">
      <formula>LEN(TRIM(D3))&gt;0</formula>
    </cfRule>
  </conditionalFormatting>
  <conditionalFormatting sqref="C19:C24">
    <cfRule type="notContainsBlanks" dxfId="1" priority="2">
      <formula>LEN(TRIM(C19))&gt;0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14FF3-76F0-4C30-8C51-80EB80F05933}">
  <dimension ref="C3:D34"/>
  <sheetViews>
    <sheetView showGridLines="0" zoomScale="80" zoomScaleNormal="80" workbookViewId="0">
      <selection activeCell="F21" sqref="F21"/>
    </sheetView>
  </sheetViews>
  <sheetFormatPr defaultRowHeight="14.4" x14ac:dyDescent="0.3"/>
  <cols>
    <col min="3" max="3" width="62.77734375" bestFit="1" customWidth="1"/>
    <col min="4" max="4" width="33.21875" customWidth="1"/>
    <col min="5" max="5" width="21.6640625" customWidth="1"/>
    <col min="6" max="6" width="24.33203125" customWidth="1"/>
    <col min="7" max="7" width="19.33203125" customWidth="1"/>
    <col min="8" max="8" width="17" customWidth="1"/>
    <col min="9" max="9" width="22.6640625" customWidth="1"/>
    <col min="10" max="10" width="20.44140625" customWidth="1"/>
    <col min="11" max="11" width="20.6640625" customWidth="1"/>
    <col min="12" max="12" width="17.6640625" customWidth="1"/>
    <col min="13" max="13" width="17" customWidth="1"/>
    <col min="14" max="14" width="15.88671875" customWidth="1"/>
  </cols>
  <sheetData>
    <row r="3" spans="3:4" ht="16.2" x14ac:dyDescent="0.4">
      <c r="C3" s="5" t="s">
        <v>0</v>
      </c>
      <c r="D3" s="19" t="str">
        <f>Invulinstructie!C3</f>
        <v>Gemeente Lansingerland</v>
      </c>
    </row>
    <row r="4" spans="3:4" ht="16.2" x14ac:dyDescent="0.4">
      <c r="C4" s="5" t="s">
        <v>1</v>
      </c>
      <c r="D4" s="19" t="str">
        <f>Invulinstructie!C4</f>
        <v>V2.0</v>
      </c>
    </row>
    <row r="5" spans="3:4" ht="16.2" x14ac:dyDescent="0.4">
      <c r="C5" s="4" t="s">
        <v>2</v>
      </c>
      <c r="D5" s="100">
        <f>Invulinstructie!C5</f>
        <v>46023</v>
      </c>
    </row>
    <row r="6" spans="3:4" ht="16.2" x14ac:dyDescent="0.4">
      <c r="C6" s="4" t="s">
        <v>203</v>
      </c>
      <c r="D6" s="100" t="str">
        <f>Invulinstructie!C6</f>
        <v>U25.04366</v>
      </c>
    </row>
    <row r="7" spans="3:4" ht="16.2" x14ac:dyDescent="0.4">
      <c r="C7" s="4" t="s">
        <v>10</v>
      </c>
      <c r="D7" s="163">
        <f>'1. Ondertekening'!C7</f>
        <v>0</v>
      </c>
    </row>
    <row r="9" spans="3:4" ht="21" x14ac:dyDescent="0.5">
      <c r="C9" s="195" t="s">
        <v>168</v>
      </c>
      <c r="D9" s="195"/>
    </row>
    <row r="11" spans="3:4" ht="16.2" x14ac:dyDescent="0.3">
      <c r="C11" s="151" t="s">
        <v>169</v>
      </c>
      <c r="D11" s="160" t="s">
        <v>184</v>
      </c>
    </row>
    <row r="12" spans="3:4" ht="16.2" x14ac:dyDescent="0.3">
      <c r="C12" s="152"/>
      <c r="D12" s="153"/>
    </row>
    <row r="13" spans="3:4" x14ac:dyDescent="0.3">
      <c r="C13" s="138" t="s">
        <v>166</v>
      </c>
      <c r="D13" s="154">
        <v>12588</v>
      </c>
    </row>
    <row r="14" spans="3:4" x14ac:dyDescent="0.3">
      <c r="C14" s="138" t="s">
        <v>166</v>
      </c>
      <c r="D14" s="154">
        <v>9570</v>
      </c>
    </row>
    <row r="15" spans="3:4" x14ac:dyDescent="0.3">
      <c r="C15" s="138" t="s">
        <v>166</v>
      </c>
      <c r="D15" s="154">
        <v>11710</v>
      </c>
    </row>
    <row r="16" spans="3:4" x14ac:dyDescent="0.3">
      <c r="C16" s="138" t="s">
        <v>166</v>
      </c>
      <c r="D16" s="154">
        <v>27058</v>
      </c>
    </row>
    <row r="17" spans="3:4" x14ac:dyDescent="0.3">
      <c r="C17" s="138" t="s">
        <v>166</v>
      </c>
      <c r="D17" s="154">
        <v>7550</v>
      </c>
    </row>
    <row r="18" spans="3:4" x14ac:dyDescent="0.3">
      <c r="C18" s="138" t="s">
        <v>166</v>
      </c>
      <c r="D18" s="154">
        <v>6624</v>
      </c>
    </row>
    <row r="19" spans="3:4" x14ac:dyDescent="0.3">
      <c r="C19" s="138" t="s">
        <v>166</v>
      </c>
      <c r="D19" s="154">
        <v>13678</v>
      </c>
    </row>
    <row r="20" spans="3:4" x14ac:dyDescent="0.3">
      <c r="C20" s="138" t="s">
        <v>166</v>
      </c>
      <c r="D20" s="154">
        <v>21538</v>
      </c>
    </row>
    <row r="21" spans="3:4" x14ac:dyDescent="0.3">
      <c r="C21" s="138" t="s">
        <v>166</v>
      </c>
      <c r="D21" s="154">
        <v>13372</v>
      </c>
    </row>
    <row r="22" spans="3:4" x14ac:dyDescent="0.3">
      <c r="C22" s="138" t="s">
        <v>166</v>
      </c>
      <c r="D22" s="154">
        <v>7028</v>
      </c>
    </row>
    <row r="23" spans="3:4" x14ac:dyDescent="0.3">
      <c r="C23" s="138" t="s">
        <v>166</v>
      </c>
      <c r="D23" s="154">
        <v>22780</v>
      </c>
    </row>
    <row r="24" spans="3:4" x14ac:dyDescent="0.3">
      <c r="C24" s="138" t="s">
        <v>166</v>
      </c>
      <c r="D24" s="154">
        <v>16836</v>
      </c>
    </row>
    <row r="25" spans="3:4" x14ac:dyDescent="0.3">
      <c r="C25" s="138" t="s">
        <v>166</v>
      </c>
      <c r="D25" s="154">
        <v>17050</v>
      </c>
    </row>
    <row r="26" spans="3:4" x14ac:dyDescent="0.3">
      <c r="C26" s="138" t="s">
        <v>166</v>
      </c>
      <c r="D26" s="154">
        <v>22148</v>
      </c>
    </row>
    <row r="27" spans="3:4" x14ac:dyDescent="0.3">
      <c r="C27" s="138" t="s">
        <v>166</v>
      </c>
      <c r="D27" s="154">
        <v>12002</v>
      </c>
    </row>
    <row r="28" spans="3:4" x14ac:dyDescent="0.3">
      <c r="C28" s="138" t="s">
        <v>166</v>
      </c>
      <c r="D28" s="154">
        <v>21862</v>
      </c>
    </row>
    <row r="29" spans="3:4" x14ac:dyDescent="0.3">
      <c r="C29" s="138" t="s">
        <v>167</v>
      </c>
      <c r="D29" s="154">
        <v>12448</v>
      </c>
    </row>
    <row r="30" spans="3:4" x14ac:dyDescent="0.3">
      <c r="C30" s="138" t="s">
        <v>166</v>
      </c>
      <c r="D30" s="154">
        <v>5436</v>
      </c>
    </row>
    <row r="31" spans="3:4" x14ac:dyDescent="0.3">
      <c r="C31" s="138" t="s">
        <v>166</v>
      </c>
      <c r="D31" s="154">
        <v>10540</v>
      </c>
    </row>
    <row r="32" spans="3:4" x14ac:dyDescent="0.3">
      <c r="C32" s="138" t="s">
        <v>167</v>
      </c>
      <c r="D32" s="154">
        <v>9376</v>
      </c>
    </row>
    <row r="33" spans="3:4" x14ac:dyDescent="0.3">
      <c r="C33" s="155"/>
      <c r="D33" s="156"/>
    </row>
    <row r="34" spans="3:4" x14ac:dyDescent="0.3">
      <c r="C34" s="157" t="s">
        <v>170</v>
      </c>
      <c r="D34" s="159">
        <f>SUM(D13:D32)</f>
        <v>281194</v>
      </c>
    </row>
  </sheetData>
  <mergeCells count="1">
    <mergeCell ref="C9:D9"/>
  </mergeCells>
  <conditionalFormatting sqref="D3:D6">
    <cfRule type="notContainsBlanks" dxfId="0" priority="2">
      <formula>LEN(TRIM(D3))&gt;0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c12c0950362243e4e242963bf1cf836a">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bd7642bbe5a445f4178650f31f6d740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b3416a4-5d11-4d14-97f9-91638e95b6fd}"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V W j + W G 2 1 C B W k A A A A 9 g A A A B I A H A B D b 2 5 m a W c v U G F j a 2 F n Z S 5 4 b W w g o h g A K K A U A A A A A A A A A A A A A A A A A A A A A A A A A A A A h Y 8 x D o I w G I W v Q r r T l h K j I a U M r m B M T I x r U y o 0 w o + h x X I 3 B 4 / k F c Q o 6 u b 4 v v c N 7 9 2 v N 5 6 N b R N c d G 9 N B y m K M E W B B t W V B q o U D e 4 Y r l A m + F a q k 6 x 0 M M l g k 9 G W K a q d O y e E e O + x j 3 H X V 4 R R G p F D k e 9 U r V u J P r L 5 L 4 c G r J O g N B J 8 / x o j G I 5 i i h d s i S k n M + S F g a / A p r 3 P 9 g f y 9 d C 4 o d c C m n C T c z J H T t 4 f x A N Q S w M E F A A C A A g A V W j + 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V o / l g o i k e 4 D g A A A B E A A A A T A B w A R m 9 y b X V s Y X M v U 2 V j d G l v b j E u b S C i G A A o o B Q A A A A A A A A A A A A A A A A A A A A A A A A A A A A r T k 0 u y c z P U w i G 0 I b W A F B L A Q I t A B Q A A g A I A F V o / l h t t Q g V p A A A A P Y A A A A S A A A A A A A A A A A A A A A A A A A A A A B D b 2 5 m a W c v U G F j a 2 F n Z S 5 4 b W x Q S w E C L Q A U A A I A C A B V a P 5 Y D 8 r p q 6 Q A A A D p A A A A E w A A A A A A A A A A A A A A A A D w A A A A W 0 N v b n R l b n R f V H l w Z X N d L n h t b F B L A Q I t A B Q A A g A I A F V o / 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Q l / 7 X a D J V Q r 4 z p 7 4 2 1 3 b P A A A A A A I A A A A A A B B m A A A A A Q A A I A A A A N v a U z 5 z g b f m 2 g H 2 f t D / b z w k x b c p Y A I G o J E T I g c j p c o T A A A A A A 6 A A A A A A g A A I A A A A H Q J G Q b a + Z t U Y i w G l Y F X w Z 0 D L K H N x l w j d P s v 0 A j w Q g B m U A A A A J q F U + B C o p p E A F N z S z L J I B b b R z I f G d j F r 5 e 2 i K A Q p W r D V W N p N 8 h B 3 s l N N v y x j y m S D b M e K Y 5 9 S + w r o y x 8 y f f 7 W Y g g v R D 0 o 0 N 9 v c u / r a L H j o R Y Q A A A A E i d l m m v E 9 3 X 2 R U H J 5 2 i U p u 5 I T D 5 C g M U F 5 O + M t W e / H l p l L 2 V 7 S Q a 4 n t v s Y j X k R X R K z 7 0 i h C s L w b B y N l 4 d c U 9 a v 0 = < / 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
        <AccountId xsi:nil="true"/>
        <AccountType/>
      </UserInfo>
    </SharedWithUsers>
    <MediaLengthInSeconds xmlns="2bdcc3f3-49a5-47c4-ae00-3e6a3f4b5f23" xsi:nil="true"/>
  </documentManagement>
</p:properties>
</file>

<file path=customXml/itemProps1.xml><?xml version="1.0" encoding="utf-8"?>
<ds:datastoreItem xmlns:ds="http://schemas.openxmlformats.org/officeDocument/2006/customXml" ds:itemID="{A2D02D48-BAE0-4FDF-AC2D-C73BCA7BB50A}">
  <ds:schemaRefs>
    <ds:schemaRef ds:uri="http://schemas.microsoft.com/sharepoint/v3/contenttype/forms"/>
  </ds:schemaRefs>
</ds:datastoreItem>
</file>

<file path=customXml/itemProps2.xml><?xml version="1.0" encoding="utf-8"?>
<ds:datastoreItem xmlns:ds="http://schemas.openxmlformats.org/officeDocument/2006/customXml" ds:itemID="{7F9BB0C7-A967-4FA3-922F-F57101489DF0}"/>
</file>

<file path=customXml/itemProps3.xml><?xml version="1.0" encoding="utf-8"?>
<ds:datastoreItem xmlns:ds="http://schemas.openxmlformats.org/officeDocument/2006/customXml" ds:itemID="{284B5EDB-69D6-445E-BE68-8981918B6F06}">
  <ds:schemaRefs>
    <ds:schemaRef ds:uri="http://schemas.microsoft.com/DataMashup"/>
  </ds:schemaRefs>
</ds:datastoreItem>
</file>

<file path=customXml/itemProps4.xml><?xml version="1.0" encoding="utf-8"?>
<ds:datastoreItem xmlns:ds="http://schemas.openxmlformats.org/officeDocument/2006/customXml" ds:itemID="{2FACD689-D221-4CE6-BC9C-234500B99C55}">
  <ds:schemaRefs>
    <ds:schemaRef ds:uri="http://purl.org/dc/terms/"/>
    <ds:schemaRef ds:uri="http://purl.org/dc/dcmitype/"/>
    <ds:schemaRef ds:uri="2bdcc3f3-49a5-47c4-ae00-3e6a3f4b5f23"/>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96af1940-cf19-4b50-92f4-053594182cf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Invulinstructie</vt:lpstr>
      <vt:lpstr>1. Ondertekening</vt:lpstr>
      <vt:lpstr>2. Totaal</vt:lpstr>
      <vt:lpstr>3. Vaste Verreken Prijzen</vt:lpstr>
      <vt:lpstr>4. Integr. uurtarief banqueting</vt:lpstr>
      <vt:lpstr>5. Begrotingen</vt:lpstr>
      <vt:lpstr>6. Apparatuur</vt:lpstr>
      <vt:lpstr>7. Ingredienten</vt:lpstr>
      <vt:lpstr>8. Tellerstanden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Judith Winters | CONTRAST</dc:creator>
  <cp:lastModifiedBy>Linda Kroeze</cp:lastModifiedBy>
  <dcterms:created xsi:type="dcterms:W3CDTF">2024-07-30T07:43:26Z</dcterms:created>
  <dcterms:modified xsi:type="dcterms:W3CDTF">2025-10-28T09:38:42Z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y fmtid="{D5CDD505-2E9C-101B-9397-08002B2CF9AE}" pid="4" name="Order">
    <vt:r8>3713900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