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coppaconsultancy-my.sharepoint.com/personal/inge_kamink_coppa_nl/Documents/Aanbestedingen kenniscentrum/Fryske Marren - EOA Afvalstromen/3. Offerteaanvraag + bijlagen/Definitief/"/>
    </mc:Choice>
  </mc:AlternateContent>
  <xr:revisionPtr revIDLastSave="31" documentId="8_{19E29AB5-F7DF-460A-A17D-F1D1155D299C}" xr6:coauthVersionLast="47" xr6:coauthVersionMax="47" xr10:uidLastSave="{B7749497-A478-4702-9C6B-1014E64F5549}"/>
  <bookViews>
    <workbookView xWindow="-108" yWindow="-108" windowWidth="23256" windowHeight="12456" activeTab="2" xr2:uid="{528AE939-372B-4973-8DCC-7B20D8391F0C}"/>
  </bookViews>
  <sheets>
    <sheet name="Voorblad" sheetId="1" r:id="rId1"/>
    <sheet name="1.Kwaliteit Perceel 6 Matrassen" sheetId="3" r:id="rId2"/>
    <sheet name="2. Prijs Perceel 6 Matrassen" sheetId="2" r:id="rId3"/>
    <sheet name="3. Fictieve inschrijfprijs Matr" sheetId="4" r:id="rId4"/>
  </sheets>
  <definedNames>
    <definedName name="_xlnm.Print_Area" localSheetId="1">'1.Kwaliteit Perceel 6 Matrassen'!$A$1:$G$46</definedName>
    <definedName name="_xlnm.Print_Area" localSheetId="2">'2. Prijs Perceel 6 Matrassen'!$A$1:$G$28</definedName>
    <definedName name="_xlnm.Print_Area" localSheetId="3">'3. Fictieve inschrijfprijs Matr'!$A$1:$C$8</definedName>
    <definedName name="_xlnm.Print_Area" localSheetId="0">Voorblad!$B$2:$H$11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1" i="3" l="1"/>
  <c r="E42" i="3" s="1"/>
  <c r="D10" i="3"/>
  <c r="D9" i="3"/>
  <c r="G9" i="2"/>
  <c r="G5" i="2"/>
  <c r="G4" i="2"/>
  <c r="D11" i="3" l="1"/>
  <c r="F4" i="3" s="1" a="1"/>
  <c r="F4" i="3" s="1"/>
  <c r="G11" i="2"/>
  <c r="F31" i="3"/>
  <c r="F42" i="3" l="1"/>
  <c r="C4" i="4" s="1"/>
  <c r="G12" i="2"/>
  <c r="C5" i="4"/>
  <c r="C7"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<sst xmlns="http://schemas.openxmlformats.org/spreadsheetml/2006/main" count="151" uniqueCount="107">
  <si>
    <t>Inhoud:</t>
  </si>
  <si>
    <t>T1.</t>
  </si>
  <si>
    <t>T2.</t>
  </si>
  <si>
    <t>T3.</t>
  </si>
  <si>
    <t>Kwalitatieve gunningscriteria perceel 6 Matrassen</t>
  </si>
  <si>
    <t>Prijsinvulformulier perceel 6 Matrassen</t>
  </si>
  <si>
    <t>Fictieve inschrijfprijs perceel 6 Matrassen</t>
  </si>
  <si>
    <t>Ontvangst</t>
  </si>
  <si>
    <t>NR.</t>
  </si>
  <si>
    <t xml:space="preserve">Omschrijving </t>
  </si>
  <si>
    <t>Afvalstroom</t>
  </si>
  <si>
    <t>Eenheid</t>
  </si>
  <si>
    <r>
      <t xml:space="preserve">Prijs per eenheid (A) excl. btw </t>
    </r>
    <r>
      <rPr>
        <b/>
        <sz val="11"/>
        <color theme="1"/>
        <rFont val="Calibri Light"/>
        <family val="2"/>
        <scheme val="major"/>
      </rPr>
      <t>(1)</t>
    </r>
  </si>
  <si>
    <r>
      <t xml:space="preserve">Aantal (B) </t>
    </r>
    <r>
      <rPr>
        <b/>
        <sz val="11"/>
        <color theme="1"/>
        <rFont val="Calibri Light"/>
        <family val="2"/>
        <scheme val="major"/>
      </rPr>
      <t>(2)</t>
    </r>
  </si>
  <si>
    <t>Subtotalen (AxB) excl. btw</t>
  </si>
  <si>
    <t>PR-1</t>
  </si>
  <si>
    <t>Matrassen</t>
  </si>
  <si>
    <t>Per transport</t>
  </si>
  <si>
    <t>PR-2</t>
  </si>
  <si>
    <t>Prijs voor transport naar ontvangstlocatie vanaf milieustraat Joure</t>
  </si>
  <si>
    <t>PR-3</t>
  </si>
  <si>
    <t>Prijs voor transport naar ontvangstlocatie vanaf milieustraat Lemmer</t>
  </si>
  <si>
    <t>Verwerking</t>
  </si>
  <si>
    <t>PR-4</t>
  </si>
  <si>
    <t>Ton</t>
  </si>
  <si>
    <t>Totale inschrijfprijs (3)</t>
  </si>
  <si>
    <t>Totaalprijs per ton (4)</t>
  </si>
  <si>
    <t>Gegevens ontvangstlocatie (indien afwijkend van verwerkingslocatie)</t>
  </si>
  <si>
    <t>Naam</t>
  </si>
  <si>
    <t>Adres</t>
  </si>
  <si>
    <t>Postcode</t>
  </si>
  <si>
    <t>Plaats</t>
  </si>
  <si>
    <t>Eigenaar</t>
  </si>
  <si>
    <t>PR-5</t>
  </si>
  <si>
    <t>Gegevens verwerkingslocatie</t>
  </si>
  <si>
    <t xml:space="preserve">Voorwaarden </t>
  </si>
  <si>
    <t>Voorwaarde</t>
  </si>
  <si>
    <t>ALG</t>
  </si>
  <si>
    <t xml:space="preserve">Inschrijver past, op straffe van uitsluiting, alleen de geel gearceerde cellen aan. Inschrijver moet alle geel gearceerde cellen correct en ondubbelzinnig invullen. </t>
  </si>
  <si>
    <t xml:space="preserve">De eenheidsprijzen zijn conform alle voorwaarden uit het programma van eisen en alle overige aanbestedingsdocumenten (waaronder de kwalitatieve gunningscriteria). </t>
  </si>
  <si>
    <t>De genoemde aantallen worden alleen gebruikt voor de beoordeling van het onderdeel prijs. Aan de genoemde aantallen kunnen geen rechten worden ontleend. De vaste prijzen per eenheid (zoals in dit formulier aangegeven) zijn tijdens de uitvoering van de opdracht van toepassing, ongeacht het daadwerkelijke aantal.</t>
  </si>
  <si>
    <t>Deze prijs wordt gebruikt voor de beoordeling van het onderdeel prijs en de beoordeling van de fictieve inschrijfprijs.</t>
  </si>
  <si>
    <t>Beoordeling van transport tot aan de verwerkingslocatie</t>
  </si>
  <si>
    <t>Vraag</t>
  </si>
  <si>
    <t>Vraagstelling</t>
  </si>
  <si>
    <t>Antwoord</t>
  </si>
  <si>
    <t>Maximale kwaliteitswaarde</t>
  </si>
  <si>
    <t>Behaalde fictieve korting</t>
  </si>
  <si>
    <t>Toekennen van de score</t>
  </si>
  <si>
    <t>KG-1</t>
  </si>
  <si>
    <t>A</t>
  </si>
  <si>
    <t>Wat is de verwerkingslocatie? Minimaal de volgende gegevens moeten worden verstrekt:
- volledige naam van de verwerkingslocatie;
- volledig adres van de verwerkingslocatie;
- eigenaar van de verwerkingslocatie.</t>
  </si>
  <si>
    <t>Naam:
Adres:
Type:
Eigenaar:</t>
  </si>
  <si>
    <r>
      <t xml:space="preserve">Beoordeling van transport naar de verwerkingslocatie wordt uitgevoerd o.b.v. de CO2 Well to Wheels (WTW). 
Een CO2 WTW van 1.200 of lager krijgt de maximale fictieve korting. 
Een CO2 WTW van 6.500 of hoger krijgt 0 punten. 
Als de CO2 WTW hoger is dan 0 en lager dan het maximum wordt de volgende formule voor het berekenen van de score toegepast: </t>
    </r>
    <r>
      <rPr>
        <i/>
        <sz val="11"/>
        <color theme="1"/>
        <rFont val="Calibri Light"/>
        <family val="2"/>
        <scheme val="major"/>
      </rPr>
      <t>(1-(behaalde CO2 WTW-minimale CO2 WTW)/(maximale CO2 WTW-minimale CO2WTW))*maximaal te behalen score = score (afronding op 1 decimaal)</t>
    </r>
  </si>
  <si>
    <t>B</t>
  </si>
  <si>
    <t>C</t>
  </si>
  <si>
    <t>D</t>
  </si>
  <si>
    <t>Wat is de transportmodaliteit voor tenminste 85% van de af te leggen afstand?</t>
  </si>
  <si>
    <t>[invullen door inschrijver]</t>
  </si>
  <si>
    <t>E</t>
  </si>
  <si>
    <t>Welke aandrijving/brandstof wordt voor tenminste 85% van de af te leggen afstand gebruikt?</t>
  </si>
  <si>
    <t>-</t>
  </si>
  <si>
    <t>Aantal TKM (o.b.v. antwoord vraag C):</t>
  </si>
  <si>
    <t>CO2 (g/tkm) WTW door modaliteit en aandrijving/brandstof (o.b.v. antwoord D en E):</t>
  </si>
  <si>
    <t>CO2 WTW (in tonnen) voor transport naar verwerkingslocatie:</t>
  </si>
  <si>
    <t>Minimale reistijd</t>
  </si>
  <si>
    <t>Maximale reistijd</t>
  </si>
  <si>
    <t>Over de weg, in vrachtauto &lt;20 ton</t>
  </si>
  <si>
    <t>Over de weg, in trekker- oplegger &gt;20 ton</t>
  </si>
  <si>
    <t>Tonnage matrassen</t>
  </si>
  <si>
    <t>Over de weg, containertransport: ≥2 TEU</t>
  </si>
  <si>
    <t>Maximum WTW</t>
  </si>
  <si>
    <t>Minimum WTW</t>
  </si>
  <si>
    <t>Over de weg: Euro V - Diesel</t>
  </si>
  <si>
    <t>Over de weg: Euro VI - Diesel</t>
  </si>
  <si>
    <t>Over de weg: Euro VI - Plug-in hybride</t>
  </si>
  <si>
    <t>Over de weg: Euro VI: Biodiesel (Fame 97%, HVO 3%)</t>
  </si>
  <si>
    <t>Over de weg: Euro VI: HVO</t>
  </si>
  <si>
    <t>Over de weg: Euro VI: CNG</t>
  </si>
  <si>
    <t>Over de weg: Euro VI: BioCNG</t>
  </si>
  <si>
    <t>Over de weg: Euro VI: LNG</t>
  </si>
  <si>
    <t>Over de weg: Euro VI: Bio LNG</t>
  </si>
  <si>
    <t>CO2 Prestatie ladder</t>
  </si>
  <si>
    <t>KG-2</t>
  </si>
  <si>
    <t>Beschikt inschrijver over een CO2 Prestatieladder certificering?</t>
  </si>
  <si>
    <t>[Invullen door inschrijver]</t>
  </si>
  <si>
    <t>A) Nee.</t>
  </si>
  <si>
    <t>B) Ja, inschrijver is gecertificeerd op niveau 1</t>
  </si>
  <si>
    <t>C) Ja, inschrijver is gecertificeerd op niveau 2</t>
  </si>
  <si>
    <t>D) Ja, inschrijver is gecertificeerd op niveau 3</t>
  </si>
  <si>
    <t>E) Ja, inschrijver is gecertificeerd op niveau 4</t>
  </si>
  <si>
    <t>F) Ja, inschrijver is gecertificeerd op niveau 5</t>
  </si>
  <si>
    <t>Maximaal te behalen fictieve korting</t>
  </si>
  <si>
    <t>Totaal</t>
  </si>
  <si>
    <t>KG</t>
  </si>
  <si>
    <t>PR</t>
  </si>
  <si>
    <t>Totale inschrijfprijs</t>
  </si>
  <si>
    <t>Antwoordoptie A = Geen fictieve korting
Antwoordoptie B = 20% van de maximale kwaliteitswaarde
Antwoordoptie C = 40% van de maximale kwaliteitswaarde
Antwoordoptie D = 60% van de maximale kwaliteitswaarde
Antwoordoptie E = 80% van de maximale kwaliteitswaarde
Antwoordoptie F = 100% van de maximale kwaliteitswaarde</t>
  </si>
  <si>
    <t xml:space="preserve">De totaalprijs per ton mag niet hoger zijn €550,- (prijsplafond). Inschrijvingen met een hogere totaalprijs per ton worden aangemerkt als ongeldig. </t>
  </si>
  <si>
    <t>Bijlage G6 - Invulformulier gunningscriteria perceel 6 Matrassen
Behorende bij de Europese openbare aanbesteding "Verwerking afvalstromen milieustraten"</t>
  </si>
  <si>
    <t>Wat is het aantal kilometers vanaf het centrale punt in het werkgebied naar de verwerkingslocatie (berekenen conform bijlage H)? Het gaat om een enkele reis. De afstand moet opgegeven worden in hele kilometers.</t>
  </si>
  <si>
    <t>Indienen van bewijsvoering conform de in bijlage H uitgewerkte methode.</t>
  </si>
  <si>
    <t>In een PDF document bijvoegen bij de inschrijving</t>
  </si>
  <si>
    <t>Bijlage G6
Tab 1: Kwalitatieve gunningscriteria perceel 6 Matrassen</t>
  </si>
  <si>
    <t>Bijlage G6
Tab 2: Prijsinvulformulier perceel 6 Matrassen</t>
  </si>
  <si>
    <t>Bijlage G6
Tab 3: Fictieve inschrijfprijs perceel 6 Matrassen</t>
  </si>
  <si>
    <t>Totale fictieve inschrijfprijs
Deze prijs vermelden in TenderNed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</si>
</sst>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43" formatCode="_ * #,##0.00_ ;_ * \-#,##0.00_ ;_ * &quot;-&quot;??_ ;_ @_ "/>
    <numFmt numFmtId="164" formatCode="&quot;€&quot;\ #,##0.00"/>
    <numFmt numFmtId="165" formatCode="#,##0_ ;\-#,##0\ "/>
  </numFmts>
  <fonts count="12" x14ac:knownFonts="1">
    <font>
      <sz val="11"/>
      <color theme="1"/>
      <name val="Calibri"/>
      <family val="2"/>
      <scheme val="minor"/>
    </font>
    <font>
      <sz val="11"/>
      <color theme="1"/>
      <name val="Calibri"/>
      <family val="2"/>
      <scheme val="minor"/>
    </font>
    <font>
      <sz val="10"/>
      <name val="Arial"/>
      <family val="2"/>
    </font>
    <font>
      <sz val="11"/>
      <name val="Calibri Light"/>
      <family val="2"/>
      <scheme val="major"/>
    </font>
    <font>
      <b/>
      <sz val="14"/>
      <name val="Calibri Light"/>
      <family val="2"/>
      <scheme val="major"/>
    </font>
    <font>
      <u/>
      <sz val="11"/>
      <name val="Calibri Light"/>
      <family val="2"/>
      <scheme val="major"/>
    </font>
    <font>
      <b/>
      <sz val="14"/>
      <color theme="0"/>
      <name val="Calibri Light"/>
      <family val="2"/>
      <scheme val="major"/>
    </font>
    <font>
      <sz val="9"/>
      <color theme="1"/>
      <name val="Century Gothic"/>
      <family val="2"/>
    </font>
    <font>
      <sz val="11"/>
      <color theme="1"/>
      <name val="Calibri Light"/>
      <family val="2"/>
      <scheme val="major"/>
    </font>
    <font>
      <b/>
      <sz val="11"/>
      <color theme="0"/>
      <name val="Calibri Light"/>
      <family val="2"/>
      <scheme val="major"/>
    </font>
    <font>
      <b/>
      <sz val="11"/>
      <color theme="1"/>
      <name val="Calibri Light"/>
      <family val="2"/>
      <scheme val="major"/>
    </font>
    <font>
      <i/>
      <sz val="11"/>
      <color theme="1"/>
      <name val="Calibri Light"/>
      <family val="2"/>
      <scheme val="major"/>
    </font>
  </fonts>
  <fills count="8">
    <fill>
      <patternFill patternType="none"/>
    </fill>
    <fill>
      <patternFill patternType="gray125"/>
    </fill>
    <fill>
      <patternFill patternType="solid">
        <fgColor indexed="48"/>
        <bgColor indexed="64"/>
      </patternFill>
    </fill>
    <fill>
      <patternFill patternType="solid">
        <fgColor indexed="44"/>
        <bgColor indexed="64"/>
      </patternFill>
    </fill>
    <fill>
      <patternFill patternType="solid">
        <fgColor rgb="FFFFFF00"/>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s>
  <borders count="1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0">
    <xf numFmtId="0" fontId="0" fillId="0" borderId="0"/>
    <xf numFmtId="0" fontId="2" fillId="0" borderId="0"/>
    <xf numFmtId="0" fontId="7" fillId="0" borderId="0"/>
    <xf numFmtId="0" fontId="2" fillId="0" borderId="0"/>
    <xf numFmtId="44" fontId="2" fillId="0" borderId="0" applyFont="0" applyFill="0" applyBorder="0" applyAlignment="0" applyProtection="0"/>
    <xf numFmtId="0" fontId="1" fillId="0" borderId="0"/>
    <xf numFmtId="0" fontId="1" fillId="0" borderId="0"/>
    <xf numFmtId="43" fontId="2" fillId="0" borderId="0" applyFont="0" applyFill="0" applyBorder="0" applyAlignment="0" applyProtection="0"/>
    <xf numFmtId="9" fontId="2" fillId="0" borderId="0" applyFont="0" applyFill="0" applyBorder="0" applyAlignment="0" applyProtection="0"/>
    <xf numFmtId="0" fontId="1" fillId="0" borderId="0"/>
  </cellStyleXfs>
  <cellXfs count="102">
    <xf numFmtId="0" fontId="0" fillId="0" borderId="0" xfId="0"/>
    <xf numFmtId="0" fontId="3" fillId="0" borderId="0" xfId="1" applyFont="1" applyAlignment="1">
      <alignment horizontal="center" vertical="center"/>
    </xf>
    <xf numFmtId="0" fontId="3" fillId="0" borderId="0" xfId="1" applyFont="1" applyAlignment="1">
      <alignment vertical="center"/>
    </xf>
    <xf numFmtId="0" fontId="3" fillId="0" borderId="1" xfId="1" applyFont="1" applyBorder="1" applyAlignment="1">
      <alignment horizontal="center" vertical="center"/>
    </xf>
    <xf numFmtId="0" fontId="3" fillId="0" borderId="2" xfId="1" applyFont="1" applyBorder="1" applyAlignment="1">
      <alignment vertical="center"/>
    </xf>
    <xf numFmtId="0" fontId="3" fillId="0" borderId="3" xfId="1" applyFont="1" applyBorder="1" applyAlignment="1">
      <alignment vertical="center"/>
    </xf>
    <xf numFmtId="0" fontId="3" fillId="0" borderId="4" xfId="1" applyFont="1" applyBorder="1" applyAlignment="1">
      <alignment horizontal="center" vertical="center"/>
    </xf>
    <xf numFmtId="0" fontId="3" fillId="0" borderId="5" xfId="1" applyFont="1" applyBorder="1" applyAlignment="1">
      <alignment vertical="center"/>
    </xf>
    <xf numFmtId="0" fontId="5" fillId="0" borderId="4" xfId="1" applyFont="1" applyBorder="1" applyAlignment="1">
      <alignment horizontal="right" vertical="center"/>
    </xf>
    <xf numFmtId="0" fontId="8" fillId="0" borderId="0" xfId="2" applyFont="1" applyAlignment="1">
      <alignment vertical="center"/>
    </xf>
    <xf numFmtId="0" fontId="9" fillId="2" borderId="0" xfId="1" applyFont="1" applyFill="1" applyAlignment="1">
      <alignment horizontal="center" vertical="center" wrapText="1"/>
    </xf>
    <xf numFmtId="0" fontId="9" fillId="0" borderId="0" xfId="2" applyFont="1" applyAlignment="1">
      <alignment vertical="center"/>
    </xf>
    <xf numFmtId="0" fontId="8" fillId="3" borderId="9" xfId="3" applyFont="1" applyFill="1" applyBorder="1" applyAlignment="1">
      <alignment horizontal="center" vertical="center" wrapText="1"/>
    </xf>
    <xf numFmtId="0" fontId="8" fillId="3" borderId="0" xfId="3" applyFont="1" applyFill="1" applyAlignment="1">
      <alignment vertical="center" wrapText="1"/>
    </xf>
    <xf numFmtId="0" fontId="8" fillId="3" borderId="0" xfId="3" applyFont="1" applyFill="1" applyAlignment="1">
      <alignment horizontal="center" vertical="center" wrapText="1"/>
    </xf>
    <xf numFmtId="0" fontId="8" fillId="0" borderId="11" xfId="2" applyFont="1" applyBorder="1" applyAlignment="1">
      <alignment horizontal="center" vertical="center"/>
    </xf>
    <xf numFmtId="0" fontId="8" fillId="4" borderId="11" xfId="6" applyFont="1" applyFill="1" applyBorder="1" applyAlignment="1" applyProtection="1">
      <alignment horizontal="left" vertical="center"/>
      <protection locked="0"/>
    </xf>
    <xf numFmtId="0" fontId="8" fillId="4" borderId="11" xfId="6" applyFont="1" applyFill="1" applyBorder="1" applyAlignment="1" applyProtection="1">
      <alignment horizontal="center" vertical="center"/>
      <protection locked="0"/>
    </xf>
    <xf numFmtId="0" fontId="8" fillId="4" borderId="11" xfId="6" applyFont="1" applyFill="1" applyBorder="1" applyAlignment="1" applyProtection="1">
      <alignment horizontal="center" vertical="center" wrapText="1"/>
      <protection locked="0"/>
    </xf>
    <xf numFmtId="0" fontId="8" fillId="6" borderId="0" xfId="6" applyFont="1" applyFill="1" applyAlignment="1" applyProtection="1">
      <alignment horizontal="left" vertical="center"/>
      <protection locked="0"/>
    </xf>
    <xf numFmtId="0" fontId="8" fillId="6" borderId="0" xfId="6" applyFont="1" applyFill="1" applyAlignment="1" applyProtection="1">
      <alignment horizontal="center" vertical="center"/>
      <protection locked="0"/>
    </xf>
    <xf numFmtId="0" fontId="8" fillId="6" borderId="0" xfId="6" applyFont="1" applyFill="1" applyAlignment="1" applyProtection="1">
      <alignment horizontal="center" vertical="center" wrapText="1"/>
      <protection locked="0"/>
    </xf>
    <xf numFmtId="0" fontId="8" fillId="0" borderId="0" xfId="2" applyFont="1" applyAlignment="1">
      <alignment horizontal="center" vertical="center"/>
    </xf>
    <xf numFmtId="0" fontId="8" fillId="0" borderId="11" xfId="9" applyFont="1" applyBorder="1" applyAlignment="1">
      <alignment horizontal="left" vertical="center" wrapText="1"/>
    </xf>
    <xf numFmtId="0" fontId="8" fillId="0" borderId="0" xfId="9" applyFont="1" applyAlignment="1">
      <alignment horizontal="left" vertical="center"/>
    </xf>
    <xf numFmtId="0" fontId="8" fillId="0" borderId="0" xfId="9" applyFont="1" applyAlignment="1">
      <alignment horizontal="center" vertical="center" wrapText="1"/>
    </xf>
    <xf numFmtId="0" fontId="8" fillId="0" borderId="0" xfId="9" applyFont="1" applyAlignment="1">
      <alignment horizontal="left" vertical="center" wrapText="1"/>
    </xf>
    <xf numFmtId="44" fontId="8" fillId="6" borderId="0" xfId="4" applyFont="1" applyFill="1" applyBorder="1" applyAlignment="1" applyProtection="1">
      <alignment horizontal="center" vertical="center" wrapText="1"/>
      <protection locked="0"/>
    </xf>
    <xf numFmtId="0" fontId="9" fillId="2" borderId="0" xfId="1" applyFont="1" applyFill="1" applyAlignment="1">
      <alignment horizontal="right" vertical="center" wrapText="1"/>
    </xf>
    <xf numFmtId="164" fontId="10" fillId="5" borderId="0" xfId="9" applyNumberFormat="1" applyFont="1" applyFill="1" applyAlignment="1">
      <alignment horizontal="center" vertical="center" wrapText="1"/>
    </xf>
    <xf numFmtId="0" fontId="9" fillId="2" borderId="10" xfId="1" applyFont="1" applyFill="1" applyBorder="1" applyAlignment="1">
      <alignment horizontal="center" vertical="center" wrapText="1"/>
    </xf>
    <xf numFmtId="0" fontId="8" fillId="3" borderId="12" xfId="3" applyFont="1" applyFill="1" applyBorder="1" applyAlignment="1">
      <alignment horizontal="center" vertical="center" wrapText="1"/>
    </xf>
    <xf numFmtId="0" fontId="8" fillId="3" borderId="13" xfId="3" applyFont="1" applyFill="1" applyBorder="1" applyAlignment="1">
      <alignment horizontal="center" vertical="center" wrapText="1"/>
    </xf>
    <xf numFmtId="0" fontId="8" fillId="3" borderId="13" xfId="3" applyFont="1" applyFill="1" applyBorder="1" applyAlignment="1">
      <alignment vertical="center" wrapText="1"/>
    </xf>
    <xf numFmtId="0" fontId="8" fillId="0" borderId="11" xfId="2" applyFont="1" applyBorder="1" applyAlignment="1">
      <alignment vertical="center" wrapText="1"/>
    </xf>
    <xf numFmtId="0" fontId="3" fillId="0" borderId="11" xfId="1" applyFont="1" applyBorder="1" applyAlignment="1">
      <alignment vertical="center" wrapText="1"/>
    </xf>
    <xf numFmtId="3" fontId="8" fillId="0" borderId="11" xfId="2" applyNumberFormat="1" applyFont="1" applyBorder="1" applyAlignment="1">
      <alignment horizontal="center" vertical="center"/>
    </xf>
    <xf numFmtId="0" fontId="8" fillId="0" borderId="11" xfId="1" applyFont="1" applyBorder="1" applyAlignment="1">
      <alignment horizontal="center" vertical="center" wrapText="1"/>
    </xf>
    <xf numFmtId="43" fontId="8" fillId="0" borderId="11" xfId="7" applyFont="1" applyBorder="1" applyAlignment="1" applyProtection="1">
      <alignment horizontal="center" vertical="center" wrapText="1"/>
    </xf>
    <xf numFmtId="0" fontId="8" fillId="0" borderId="11" xfId="1" applyFont="1" applyBorder="1" applyAlignment="1">
      <alignment vertical="center" wrapText="1"/>
    </xf>
    <xf numFmtId="9" fontId="8" fillId="0" borderId="11" xfId="8" applyFont="1" applyBorder="1" applyAlignment="1" applyProtection="1">
      <alignment vertical="center" wrapText="1"/>
    </xf>
    <xf numFmtId="9" fontId="8" fillId="0" borderId="11" xfId="8" applyFont="1" applyBorder="1" applyAlignment="1" applyProtection="1">
      <alignment horizontal="center" vertical="center" wrapText="1"/>
    </xf>
    <xf numFmtId="0" fontId="9" fillId="2" borderId="7" xfId="1" applyFont="1" applyFill="1" applyBorder="1" applyAlignment="1">
      <alignment horizontal="center" vertical="center" wrapText="1"/>
    </xf>
    <xf numFmtId="3" fontId="8" fillId="0" borderId="11" xfId="9" applyNumberFormat="1" applyFont="1" applyBorder="1" applyAlignment="1">
      <alignment horizontal="left" vertical="center" wrapText="1"/>
    </xf>
    <xf numFmtId="44" fontId="8" fillId="0" borderId="0" xfId="9" applyNumberFormat="1" applyFont="1" applyAlignment="1">
      <alignment horizontal="center" vertical="center"/>
    </xf>
    <xf numFmtId="44" fontId="8" fillId="0" borderId="0" xfId="9" applyNumberFormat="1" applyFont="1" applyAlignment="1">
      <alignment horizontal="left" vertical="center"/>
    </xf>
    <xf numFmtId="44" fontId="8" fillId="0" borderId="0" xfId="9" applyNumberFormat="1" applyFont="1" applyAlignment="1">
      <alignment horizontal="left" vertical="center" wrapText="1"/>
    </xf>
    <xf numFmtId="0" fontId="9" fillId="2" borderId="11" xfId="1" applyFont="1" applyFill="1" applyBorder="1" applyAlignment="1">
      <alignment horizontal="center" vertical="center" wrapText="1"/>
    </xf>
    <xf numFmtId="0" fontId="8" fillId="0" borderId="0" xfId="1" applyFont="1" applyAlignment="1">
      <alignment horizontal="center" vertical="center" wrapText="1"/>
    </xf>
    <xf numFmtId="44" fontId="10" fillId="7" borderId="11" xfId="9" applyNumberFormat="1" applyFont="1" applyFill="1" applyBorder="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6" borderId="11" xfId="3" applyFont="1" applyFill="1" applyBorder="1" applyAlignment="1">
      <alignment horizontal="center" vertical="center" wrapText="1"/>
    </xf>
    <xf numFmtId="0" fontId="3" fillId="4" borderId="11" xfId="1" applyFont="1" applyFill="1" applyBorder="1" applyAlignment="1" applyProtection="1">
      <alignment vertical="center" wrapText="1"/>
      <protection locked="0"/>
    </xf>
    <xf numFmtId="0" fontId="3" fillId="4" borderId="11" xfId="1" applyFont="1" applyFill="1" applyBorder="1" applyAlignment="1" applyProtection="1">
      <alignment horizontal="center" vertical="center" wrapText="1"/>
      <protection locked="0"/>
    </xf>
    <xf numFmtId="0" fontId="8" fillId="4" borderId="11" xfId="2" applyFont="1" applyFill="1" applyBorder="1" applyAlignment="1" applyProtection="1">
      <alignment horizontal="center" vertical="center"/>
      <protection locked="0"/>
    </xf>
    <xf numFmtId="165" fontId="8" fillId="4" borderId="11" xfId="9" applyNumberFormat="1" applyFont="1" applyFill="1" applyBorder="1" applyAlignment="1" applyProtection="1">
      <alignment horizontal="center" vertical="center"/>
      <protection locked="0"/>
    </xf>
    <xf numFmtId="0" fontId="8" fillId="3" borderId="10" xfId="3" applyFont="1" applyFill="1" applyBorder="1" applyAlignment="1">
      <alignment horizontal="center" vertical="center" wrapText="1"/>
    </xf>
    <xf numFmtId="0" fontId="8" fillId="0" borderId="11" xfId="2" applyFont="1" applyBorder="1" applyAlignment="1">
      <alignment vertical="center"/>
    </xf>
    <xf numFmtId="164" fontId="8" fillId="0" borderId="11" xfId="5" applyNumberFormat="1" applyFont="1" applyBorder="1" applyAlignment="1">
      <alignment horizontal="center" vertical="center" wrapText="1"/>
    </xf>
    <xf numFmtId="0" fontId="9" fillId="2" borderId="8" xfId="1" applyFont="1" applyFill="1" applyBorder="1" applyAlignment="1">
      <alignment horizontal="center" vertical="center" wrapText="1"/>
    </xf>
    <xf numFmtId="0" fontId="8" fillId="0" borderId="11" xfId="5" applyFont="1" applyBorder="1" applyAlignment="1">
      <alignment horizontal="left" vertical="center" wrapText="1"/>
    </xf>
    <xf numFmtId="0" fontId="8" fillId="0" borderId="0" xfId="5" applyFont="1" applyAlignment="1">
      <alignment horizontal="left" vertical="center"/>
    </xf>
    <xf numFmtId="44" fontId="8" fillId="0" borderId="0" xfId="5" applyNumberFormat="1" applyFont="1" applyAlignment="1">
      <alignment horizontal="center" vertical="center"/>
    </xf>
    <xf numFmtId="0" fontId="8" fillId="0" borderId="0" xfId="5" applyFont="1" applyAlignment="1">
      <alignment horizontal="center" vertical="center" wrapText="1"/>
    </xf>
    <xf numFmtId="164" fontId="10" fillId="5" borderId="11" xfId="5" applyNumberFormat="1" applyFont="1" applyFill="1" applyBorder="1" applyAlignment="1">
      <alignment horizontal="center" vertical="center" wrapText="1"/>
    </xf>
    <xf numFmtId="164" fontId="8" fillId="0" borderId="0" xfId="5" applyNumberFormat="1" applyFont="1" applyAlignment="1">
      <alignment horizontal="center" vertical="center" wrapText="1"/>
    </xf>
    <xf numFmtId="0" fontId="8" fillId="0" borderId="0" xfId="1" applyFont="1" applyAlignment="1">
      <alignment vertical="center"/>
    </xf>
    <xf numFmtId="0" fontId="8" fillId="0" borderId="11" xfId="1" applyFont="1" applyBorder="1" applyAlignment="1">
      <alignment horizontal="center" vertical="center"/>
    </xf>
    <xf numFmtId="0" fontId="8" fillId="0" borderId="0" xfId="1" applyFont="1" applyAlignment="1">
      <alignment vertical="center" wrapText="1"/>
    </xf>
    <xf numFmtId="0" fontId="8" fillId="6" borderId="0" xfId="1" applyFont="1" applyFill="1" applyAlignment="1">
      <alignment horizontal="center" vertical="center"/>
    </xf>
    <xf numFmtId="0" fontId="8" fillId="6" borderId="0" xfId="1" applyFont="1" applyFill="1" applyAlignment="1">
      <alignment vertical="center" wrapText="1"/>
    </xf>
    <xf numFmtId="0" fontId="8" fillId="6" borderId="0" xfId="1" applyFont="1" applyFill="1" applyAlignment="1">
      <alignment vertical="center"/>
    </xf>
    <xf numFmtId="0" fontId="8" fillId="2" borderId="0" xfId="1" applyFont="1" applyFill="1" applyAlignment="1">
      <alignment horizontal="center" vertical="center" wrapText="1"/>
    </xf>
    <xf numFmtId="44" fontId="8" fillId="4" borderId="11" xfId="4" applyFont="1" applyFill="1" applyBorder="1" applyAlignment="1" applyProtection="1">
      <alignment horizontal="center" vertical="center"/>
      <protection locked="0"/>
    </xf>
    <xf numFmtId="0" fontId="8" fillId="3" borderId="14" xfId="3" applyFont="1" applyFill="1" applyBorder="1" applyAlignment="1">
      <alignment horizontal="left" vertical="center" wrapText="1"/>
    </xf>
    <xf numFmtId="0" fontId="8" fillId="3" borderId="0" xfId="3" applyFont="1" applyFill="1" applyAlignment="1">
      <alignment horizontal="left" vertical="center" wrapText="1"/>
    </xf>
    <xf numFmtId="44" fontId="8" fillId="0" borderId="11" xfId="4" applyFont="1" applyFill="1" applyBorder="1" applyAlignment="1" applyProtection="1">
      <alignment horizontal="center" vertical="center" wrapText="1"/>
    </xf>
    <xf numFmtId="0" fontId="3" fillId="0" borderId="0" xfId="1" applyFont="1" applyAlignment="1">
      <alignment horizontal="left" vertical="center" wrapText="1"/>
    </xf>
    <xf numFmtId="0" fontId="3" fillId="0" borderId="5" xfId="1" applyFont="1" applyBorder="1" applyAlignment="1">
      <alignment horizontal="left" vertical="center" wrapText="1"/>
    </xf>
    <xf numFmtId="0" fontId="4" fillId="0" borderId="4" xfId="1" applyFont="1" applyBorder="1" applyAlignment="1">
      <alignment horizontal="center" vertical="center" wrapText="1"/>
    </xf>
    <xf numFmtId="0" fontId="4" fillId="0" borderId="0" xfId="1" applyFont="1" applyAlignment="1">
      <alignment horizontal="center" vertical="center" wrapText="1"/>
    </xf>
    <xf numFmtId="0" fontId="4" fillId="0" borderId="5" xfId="1" applyFont="1" applyBorder="1" applyAlignment="1">
      <alignment horizontal="center" vertical="center" wrapText="1"/>
    </xf>
    <xf numFmtId="0" fontId="9" fillId="2" borderId="6" xfId="1" applyFont="1" applyFill="1" applyBorder="1" applyAlignment="1">
      <alignment horizontal="left" vertical="center" wrapText="1"/>
    </xf>
    <xf numFmtId="0" fontId="9" fillId="2" borderId="7" xfId="1" applyFont="1" applyFill="1" applyBorder="1" applyAlignment="1">
      <alignment horizontal="left" vertical="center" wrapText="1"/>
    </xf>
    <xf numFmtId="0" fontId="8" fillId="3" borderId="13" xfId="3" applyFont="1" applyFill="1" applyBorder="1" applyAlignment="1">
      <alignment horizontal="left" vertical="center" wrapText="1"/>
    </xf>
    <xf numFmtId="0" fontId="8" fillId="3" borderId="14" xfId="3" applyFont="1" applyFill="1" applyBorder="1" applyAlignment="1">
      <alignment horizontal="left" vertical="center" wrapText="1"/>
    </xf>
    <xf numFmtId="0" fontId="8" fillId="0" borderId="15" xfId="9" applyFont="1" applyBorder="1" applyAlignment="1">
      <alignment horizontal="left" vertical="center"/>
    </xf>
    <xf numFmtId="0" fontId="8" fillId="0" borderId="16" xfId="9" applyFont="1" applyBorder="1" applyAlignment="1">
      <alignment horizontal="left" vertical="center"/>
    </xf>
    <xf numFmtId="0" fontId="8" fillId="0" borderId="17" xfId="9" applyFont="1" applyBorder="1" applyAlignment="1">
      <alignment horizontal="left" vertical="center"/>
    </xf>
    <xf numFmtId="0" fontId="6" fillId="2" borderId="6" xfId="1" applyFont="1" applyFill="1" applyBorder="1" applyAlignment="1">
      <alignment horizontal="left" vertical="center" wrapText="1"/>
    </xf>
    <xf numFmtId="0" fontId="6" fillId="2" borderId="7" xfId="1" applyFont="1" applyFill="1" applyBorder="1" applyAlignment="1">
      <alignment horizontal="left" vertical="center" wrapText="1"/>
    </xf>
    <xf numFmtId="0" fontId="6" fillId="2" borderId="8" xfId="1" applyFont="1" applyFill="1" applyBorder="1" applyAlignment="1">
      <alignment horizontal="left" vertical="center" wrapText="1"/>
    </xf>
    <xf numFmtId="0" fontId="9" fillId="2" borderId="9" xfId="1" applyFont="1" applyFill="1" applyBorder="1" applyAlignment="1">
      <alignment horizontal="left" vertical="center" wrapText="1"/>
    </xf>
    <xf numFmtId="0" fontId="9" fillId="2" borderId="0" xfId="1" applyFont="1" applyFill="1" applyAlignment="1">
      <alignment horizontal="left" vertical="center" wrapText="1"/>
    </xf>
    <xf numFmtId="0" fontId="8" fillId="0" borderId="11" xfId="2" applyFont="1" applyBorder="1" applyAlignment="1">
      <alignment horizontal="center" vertical="center"/>
    </xf>
    <xf numFmtId="44" fontId="8" fillId="0" borderId="11" xfId="4" applyFont="1" applyBorder="1" applyAlignment="1" applyProtection="1">
      <alignment horizontal="center" vertical="center"/>
    </xf>
    <xf numFmtId="44" fontId="8" fillId="0" borderId="11" xfId="4" applyFont="1" applyFill="1" applyBorder="1" applyAlignment="1" applyProtection="1">
      <alignment horizontal="center" vertical="center"/>
    </xf>
    <xf numFmtId="3" fontId="8" fillId="0" borderId="11" xfId="2" applyNumberFormat="1" applyFont="1" applyBorder="1" applyAlignment="1">
      <alignment horizontal="left" vertical="center" wrapText="1"/>
    </xf>
    <xf numFmtId="0" fontId="8" fillId="0" borderId="11" xfId="5" applyFont="1" applyBorder="1" applyAlignment="1">
      <alignment horizontal="left" vertical="center"/>
    </xf>
    <xf numFmtId="0" fontId="8" fillId="3" borderId="0" xfId="3" applyFont="1" applyFill="1" applyAlignment="1">
      <alignment horizontal="left" vertical="center" wrapText="1"/>
    </xf>
    <xf numFmtId="0" fontId="8" fillId="0" borderId="11" xfId="5" applyFont="1" applyBorder="1" applyAlignment="1">
      <alignment horizontal="left" vertical="center" wrapText="1"/>
    </xf>
  </cellXfs>
  <cellStyles count="10">
    <cellStyle name="Komma 2" xfId="7" xr:uid="{F35377B2-E2B5-482D-BBD4-170CC2ED2BF3}"/>
    <cellStyle name="Procent 2" xfId="8" xr:uid="{508FF9A5-0916-4260-B964-F697A863913E}"/>
    <cellStyle name="Standaard" xfId="0" builtinId="0"/>
    <cellStyle name="Standaard 10" xfId="1" xr:uid="{4CCC9D8B-2E07-4C9C-B08E-2D0F6575959D}"/>
    <cellStyle name="Standaard 11" xfId="3" xr:uid="{5EB1422F-BE7D-46E0-8FD6-B7A77429D541}"/>
    <cellStyle name="Standaard 2" xfId="2" xr:uid="{4B166B67-F088-4C8C-917C-D9F0F8CE5B8F}"/>
    <cellStyle name="Standaard 27 2 2" xfId="6" xr:uid="{B0F896B3-D121-4443-B935-9D436B62D749}"/>
    <cellStyle name="Standaard 27 3" xfId="5" xr:uid="{65018B9D-7440-4C24-8189-C9789A3C9C8F}"/>
    <cellStyle name="Standaard 27 3 2" xfId="9" xr:uid="{77154696-0A0B-42C5-B199-4688F1E7ACFF}"/>
    <cellStyle name="Valuta 2" xfId="4" xr:uid="{4003712C-47C9-40F0-AF66-EED56EDBA3C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304800</xdr:colOff>
      <xdr:row>1</xdr:row>
      <xdr:rowOff>304800</xdr:rowOff>
    </xdr:to>
    <xdr:sp macro="" textlink="">
      <xdr:nvSpPr>
        <xdr:cNvPr id="2" name="AutoShape 3" descr="Logo Gemeente Katwijk">
          <a:extLst>
            <a:ext uri="{FF2B5EF4-FFF2-40B4-BE49-F238E27FC236}">
              <a16:creationId xmlns:a16="http://schemas.microsoft.com/office/drawing/2014/main" id="{1FC21647-164F-489C-8654-D06FEB7D08E7}"/>
            </a:ext>
          </a:extLst>
        </xdr:cNvPr>
        <xdr:cNvSpPr>
          <a:spLocks noChangeAspect="1" noChangeArrowheads="1"/>
        </xdr:cNvSpPr>
      </xdr:nvSpPr>
      <xdr:spPr bwMode="auto">
        <a:xfrm>
          <a:off x="1609725" y="114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367862</xdr:colOff>
      <xdr:row>1</xdr:row>
      <xdr:rowOff>99848</xdr:rowOff>
    </xdr:from>
    <xdr:to>
      <xdr:col>7</xdr:col>
      <xdr:colOff>526174</xdr:colOff>
      <xdr:row>2</xdr:row>
      <xdr:rowOff>480038</xdr:rowOff>
    </xdr:to>
    <xdr:pic>
      <xdr:nvPicPr>
        <xdr:cNvPr id="3" name="Afbeelding 2">
          <a:extLst>
            <a:ext uri="{FF2B5EF4-FFF2-40B4-BE49-F238E27FC236}">
              <a16:creationId xmlns:a16="http://schemas.microsoft.com/office/drawing/2014/main" id="{600AF23B-57ED-4B69-BE6C-85DB0FA5B4C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91687" y="214148"/>
          <a:ext cx="4616012" cy="1761315"/>
        </a:xfrm>
        <a:prstGeom prst="rect">
          <a:avLst/>
        </a:prstGeom>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473BC-7AC3-495B-9DD4-01F5FF037B53}">
  <sheetPr>
    <tabColor rgb="FFFFFF00"/>
    <pageSetUpPr fitToPage="1"/>
  </sheetPr>
  <dimension ref="B1:H27"/>
  <sheetViews>
    <sheetView showGridLines="0" view="pageBreakPreview" topLeftCell="A2" zoomScaleNormal="100" zoomScaleSheetLayoutView="100" workbookViewId="0">
      <selection activeCell="L5" sqref="L5"/>
    </sheetView>
  </sheetViews>
  <sheetFormatPr defaultColWidth="9.109375" defaultRowHeight="14.4" x14ac:dyDescent="0.3"/>
  <cols>
    <col min="1" max="1" width="1.88671875" style="2" customWidth="1"/>
    <col min="2" max="2" width="11.109375" style="1" customWidth="1"/>
    <col min="3" max="8" width="11.109375" style="2" customWidth="1"/>
    <col min="9" max="16384" width="9.109375" style="2"/>
  </cols>
  <sheetData>
    <row r="1" spans="2:8" ht="9" customHeight="1" thickBot="1" x14ac:dyDescent="0.35"/>
    <row r="2" spans="2:8" ht="108.75" customHeight="1" x14ac:dyDescent="0.3">
      <c r="B2" s="3"/>
      <c r="C2" s="4"/>
      <c r="D2" s="4"/>
      <c r="E2" s="4"/>
      <c r="F2" s="4"/>
      <c r="G2" s="4"/>
      <c r="H2" s="5"/>
    </row>
    <row r="3" spans="2:8" ht="40.5" customHeight="1" x14ac:dyDescent="0.3">
      <c r="B3" s="6"/>
      <c r="H3" s="7"/>
    </row>
    <row r="4" spans="2:8" ht="92.25" customHeight="1" x14ac:dyDescent="0.3">
      <c r="B4" s="80" t="s">
        <v>99</v>
      </c>
      <c r="C4" s="81"/>
      <c r="D4" s="81"/>
      <c r="E4" s="81"/>
      <c r="F4" s="81"/>
      <c r="G4" s="81"/>
      <c r="H4" s="82"/>
    </row>
    <row r="5" spans="2:8" ht="33.6" customHeight="1" x14ac:dyDescent="0.3">
      <c r="B5" s="8" t="s">
        <v>0</v>
      </c>
      <c r="H5" s="7"/>
    </row>
    <row r="6" spans="2:8" ht="39.75" customHeight="1" x14ac:dyDescent="0.3">
      <c r="B6" s="6" t="s">
        <v>1</v>
      </c>
      <c r="C6" s="78" t="s">
        <v>4</v>
      </c>
      <c r="D6" s="78"/>
      <c r="E6" s="78"/>
      <c r="F6" s="78"/>
      <c r="G6" s="78"/>
      <c r="H6" s="79"/>
    </row>
    <row r="7" spans="2:8" ht="39.75" customHeight="1" x14ac:dyDescent="0.3">
      <c r="B7" s="6" t="s">
        <v>2</v>
      </c>
      <c r="C7" s="78" t="s">
        <v>5</v>
      </c>
      <c r="D7" s="78"/>
      <c r="E7" s="78"/>
      <c r="F7" s="78"/>
      <c r="G7" s="78"/>
      <c r="H7" s="79"/>
    </row>
    <row r="8" spans="2:8" ht="39.75" customHeight="1" x14ac:dyDescent="0.3">
      <c r="B8" s="6" t="s">
        <v>3</v>
      </c>
      <c r="C8" s="78" t="s">
        <v>6</v>
      </c>
      <c r="D8" s="78"/>
      <c r="E8" s="78"/>
      <c r="F8" s="78"/>
      <c r="G8" s="78"/>
      <c r="H8" s="79"/>
    </row>
    <row r="9" spans="2:8" ht="39.75" customHeight="1" x14ac:dyDescent="0.3">
      <c r="B9" s="6"/>
      <c r="C9" s="78"/>
      <c r="D9" s="78"/>
      <c r="E9" s="78"/>
      <c r="F9" s="78"/>
      <c r="G9" s="78"/>
      <c r="H9" s="79"/>
    </row>
    <row r="10" spans="2:8" ht="39.75" customHeight="1" x14ac:dyDescent="0.3">
      <c r="B10" s="6"/>
      <c r="C10" s="78"/>
      <c r="D10" s="78"/>
      <c r="E10" s="78"/>
      <c r="F10" s="78"/>
      <c r="G10" s="78"/>
      <c r="H10" s="79"/>
    </row>
    <row r="11" spans="2:8" ht="39.75" customHeight="1" x14ac:dyDescent="0.3">
      <c r="B11" s="6"/>
      <c r="C11" s="78"/>
      <c r="D11" s="78"/>
      <c r="E11" s="78"/>
      <c r="F11" s="78"/>
      <c r="G11" s="78"/>
      <c r="H11" s="79"/>
    </row>
    <row r="12" spans="2:8" ht="14.4" customHeight="1" x14ac:dyDescent="0.3"/>
    <row r="13" spans="2:8" ht="16.5" customHeight="1" x14ac:dyDescent="0.3"/>
    <row r="14" spans="2:8" ht="16.5" customHeight="1" x14ac:dyDescent="0.3"/>
    <row r="15" spans="2:8" ht="16.5" customHeight="1" x14ac:dyDescent="0.3"/>
    <row r="16" spans="2: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6.5" customHeight="1" x14ac:dyDescent="0.3"/>
  </sheetData>
  <sheetProtection algorithmName="SHA-512" hashValue="e1Twi978uLUmf2NZZR4b3l5mfCc/aR+ia19FzkhAkHqxxYXOVCQm0kEj55voQTRX1di+726a5epeZzT6R040gQ==" saltValue="ntCW/j3QVavbISG15dOb0Q==" spinCount="100000" sheet="1" objects="1" scenarios="1"/>
  <mergeCells count="7">
    <mergeCell ref="C11:H11"/>
    <mergeCell ref="B4:H4"/>
    <mergeCell ref="C6:H6"/>
    <mergeCell ref="C7:H7"/>
    <mergeCell ref="C8:H8"/>
    <mergeCell ref="C9:H9"/>
    <mergeCell ref="C10:H10"/>
  </mergeCells>
  <printOptions horizontalCentered="1"/>
  <pageMargins left="0.70866141732283472" right="0.70866141732283472" top="0.47244094488188981" bottom="0.43307086614173229"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B5FE3-E753-4615-A080-4137F880B306}">
  <sheetPr>
    <pageSetUpPr fitToPage="1"/>
  </sheetPr>
  <dimension ref="A1:G46"/>
  <sheetViews>
    <sheetView showGridLines="0" view="pageBreakPreview" topLeftCell="B4" zoomScaleNormal="100" zoomScaleSheetLayoutView="100" workbookViewId="0">
      <selection activeCell="E4" sqref="E4:E11"/>
    </sheetView>
  </sheetViews>
  <sheetFormatPr defaultColWidth="9.109375" defaultRowHeight="14.4" x14ac:dyDescent="0.3"/>
  <cols>
    <col min="1" max="2" width="9.5546875" style="9" customWidth="1"/>
    <col min="3" max="3" width="57.33203125" style="9" customWidth="1"/>
    <col min="4" max="4" width="47" style="22" customWidth="1"/>
    <col min="5" max="6" width="33.5546875" style="22" customWidth="1"/>
    <col min="7" max="7" width="83.33203125" style="22" customWidth="1"/>
    <col min="8" max="16384" width="9.109375" style="9"/>
  </cols>
  <sheetData>
    <row r="1" spans="1:7" ht="36" customHeight="1" x14ac:dyDescent="0.3">
      <c r="A1" s="90" t="s">
        <v>103</v>
      </c>
      <c r="B1" s="91"/>
      <c r="C1" s="91"/>
      <c r="D1" s="91"/>
      <c r="E1" s="91"/>
      <c r="F1" s="91"/>
      <c r="G1" s="92"/>
    </row>
    <row r="2" spans="1:7" s="11" customFormat="1" x14ac:dyDescent="0.3">
      <c r="A2" s="93" t="s">
        <v>42</v>
      </c>
      <c r="B2" s="94"/>
      <c r="C2" s="94"/>
      <c r="D2" s="10"/>
      <c r="E2" s="10"/>
      <c r="F2" s="10"/>
      <c r="G2" s="30"/>
    </row>
    <row r="3" spans="1:7" x14ac:dyDescent="0.3">
      <c r="A3" s="31" t="s">
        <v>8</v>
      </c>
      <c r="B3" s="32" t="s">
        <v>43</v>
      </c>
      <c r="C3" s="33" t="s">
        <v>44</v>
      </c>
      <c r="D3" s="32" t="s">
        <v>45</v>
      </c>
      <c r="E3" s="32" t="s">
        <v>46</v>
      </c>
      <c r="F3" s="32" t="s">
        <v>47</v>
      </c>
      <c r="G3" s="75" t="s">
        <v>48</v>
      </c>
    </row>
    <row r="4" spans="1:7" ht="85.5" customHeight="1" x14ac:dyDescent="0.3">
      <c r="A4" s="95" t="s">
        <v>49</v>
      </c>
      <c r="B4" s="15" t="s">
        <v>50</v>
      </c>
      <c r="C4" s="34" t="s">
        <v>51</v>
      </c>
      <c r="D4" s="53" t="s">
        <v>52</v>
      </c>
      <c r="E4" s="96">
        <v>-6000</v>
      </c>
      <c r="F4" s="97" cm="1">
        <f t="array" ref="F4">_xlfn.IFS(D11=0,0,D11&lt;=D19,E4,D11&gt;=D18,0,D11&lt;D19&gt;D18,((1-(D11-D19)/(D18-D19))*E4))</f>
        <v>0</v>
      </c>
      <c r="G4" s="98" t="s">
        <v>53</v>
      </c>
    </row>
    <row r="5" spans="1:7" ht="57.6" x14ac:dyDescent="0.3">
      <c r="A5" s="95"/>
      <c r="B5" s="15" t="s">
        <v>54</v>
      </c>
      <c r="C5" s="34" t="s">
        <v>100</v>
      </c>
      <c r="D5" s="54"/>
      <c r="E5" s="96"/>
      <c r="F5" s="97"/>
      <c r="G5" s="98"/>
    </row>
    <row r="6" spans="1:7" ht="28.8" x14ac:dyDescent="0.3">
      <c r="A6" s="95"/>
      <c r="B6" s="15" t="s">
        <v>55</v>
      </c>
      <c r="C6" s="34" t="s">
        <v>101</v>
      </c>
      <c r="D6" s="35" t="s">
        <v>102</v>
      </c>
      <c r="E6" s="96"/>
      <c r="F6" s="97"/>
      <c r="G6" s="98"/>
    </row>
    <row r="7" spans="1:7" ht="28.8" x14ac:dyDescent="0.3">
      <c r="A7" s="95"/>
      <c r="B7" s="15" t="s">
        <v>56</v>
      </c>
      <c r="C7" s="34" t="s">
        <v>57</v>
      </c>
      <c r="D7" s="54" t="s">
        <v>58</v>
      </c>
      <c r="E7" s="96"/>
      <c r="F7" s="97"/>
      <c r="G7" s="98"/>
    </row>
    <row r="8" spans="1:7" ht="28.8" x14ac:dyDescent="0.3">
      <c r="A8" s="95"/>
      <c r="B8" s="15" t="s">
        <v>59</v>
      </c>
      <c r="C8" s="34" t="s">
        <v>60</v>
      </c>
      <c r="D8" s="55" t="s">
        <v>58</v>
      </c>
      <c r="E8" s="96"/>
      <c r="F8" s="97"/>
      <c r="G8" s="98"/>
    </row>
    <row r="9" spans="1:7" x14ac:dyDescent="0.3">
      <c r="A9" s="95"/>
      <c r="B9" s="15" t="s">
        <v>61</v>
      </c>
      <c r="C9" s="34" t="s">
        <v>62</v>
      </c>
      <c r="D9" s="36">
        <f>D5*D16</f>
        <v>0</v>
      </c>
      <c r="E9" s="96"/>
      <c r="F9" s="97"/>
      <c r="G9" s="98"/>
    </row>
    <row r="10" spans="1:7" ht="28.8" x14ac:dyDescent="0.3">
      <c r="A10" s="95"/>
      <c r="B10" s="15" t="s">
        <v>61</v>
      </c>
      <c r="C10" s="34" t="s">
        <v>63</v>
      </c>
      <c r="D10" s="15">
        <f>(VLOOKUP(D7,E13:F16,2,FALSE))*(VLOOKUP(D8,E18:F27,2,FALSE))</f>
        <v>0</v>
      </c>
      <c r="E10" s="96"/>
      <c r="F10" s="97"/>
      <c r="G10" s="98"/>
    </row>
    <row r="11" spans="1:7" x14ac:dyDescent="0.3">
      <c r="A11" s="95"/>
      <c r="B11" s="15" t="s">
        <v>61</v>
      </c>
      <c r="C11" s="34" t="s">
        <v>64</v>
      </c>
      <c r="D11" s="36">
        <f>(D9*D10)/1000</f>
        <v>0</v>
      </c>
      <c r="E11" s="96"/>
      <c r="F11" s="97"/>
      <c r="G11" s="98"/>
    </row>
    <row r="13" spans="1:7" hidden="1" x14ac:dyDescent="0.3">
      <c r="C13" s="9" t="s">
        <v>65</v>
      </c>
      <c r="D13" s="22">
        <v>1</v>
      </c>
      <c r="E13" s="37" t="s">
        <v>58</v>
      </c>
      <c r="F13" s="38">
        <v>0</v>
      </c>
    </row>
    <row r="14" spans="1:7" hidden="1" x14ac:dyDescent="0.3">
      <c r="C14" s="9" t="s">
        <v>66</v>
      </c>
      <c r="D14" s="22">
        <v>35</v>
      </c>
      <c r="E14" s="39" t="s">
        <v>67</v>
      </c>
      <c r="F14" s="37">
        <v>256</v>
      </c>
    </row>
    <row r="15" spans="1:7" ht="28.8" hidden="1" x14ac:dyDescent="0.3">
      <c r="E15" s="40" t="s">
        <v>68</v>
      </c>
      <c r="F15" s="37">
        <v>88</v>
      </c>
    </row>
    <row r="16" spans="1:7" ht="28.8" hidden="1" x14ac:dyDescent="0.3">
      <c r="C16" s="9" t="s">
        <v>69</v>
      </c>
      <c r="D16" s="22">
        <v>97</v>
      </c>
      <c r="E16" s="40" t="s">
        <v>70</v>
      </c>
      <c r="F16" s="37">
        <v>121</v>
      </c>
    </row>
    <row r="17" spans="1:7" hidden="1" x14ac:dyDescent="0.3"/>
    <row r="18" spans="1:7" hidden="1" x14ac:dyDescent="0.3">
      <c r="C18" s="9" t="s">
        <v>71</v>
      </c>
      <c r="D18" s="22">
        <v>6500</v>
      </c>
      <c r="E18" s="37" t="s">
        <v>58</v>
      </c>
      <c r="F18" s="41">
        <v>0</v>
      </c>
    </row>
    <row r="19" spans="1:7" hidden="1" x14ac:dyDescent="0.3">
      <c r="C19" s="9" t="s">
        <v>72</v>
      </c>
      <c r="D19" s="22">
        <v>1200</v>
      </c>
      <c r="E19" s="39" t="s">
        <v>73</v>
      </c>
      <c r="F19" s="41">
        <v>1.1200000000000001</v>
      </c>
    </row>
    <row r="20" spans="1:7" hidden="1" x14ac:dyDescent="0.3">
      <c r="D20" s="9"/>
      <c r="E20" s="39" t="s">
        <v>74</v>
      </c>
      <c r="F20" s="41">
        <v>1</v>
      </c>
    </row>
    <row r="21" spans="1:7" hidden="1" x14ac:dyDescent="0.3">
      <c r="E21" s="39" t="s">
        <v>75</v>
      </c>
      <c r="F21" s="41">
        <v>0.94</v>
      </c>
    </row>
    <row r="22" spans="1:7" ht="28.8" hidden="1" x14ac:dyDescent="0.3">
      <c r="E22" s="39" t="s">
        <v>76</v>
      </c>
      <c r="F22" s="41">
        <v>0.16</v>
      </c>
    </row>
    <row r="23" spans="1:7" hidden="1" x14ac:dyDescent="0.3">
      <c r="E23" s="39" t="s">
        <v>77</v>
      </c>
      <c r="F23" s="41">
        <v>0.11</v>
      </c>
    </row>
    <row r="24" spans="1:7" hidden="1" x14ac:dyDescent="0.3">
      <c r="E24" s="39" t="s">
        <v>78</v>
      </c>
      <c r="F24" s="41">
        <v>0.84</v>
      </c>
    </row>
    <row r="25" spans="1:7" hidden="1" x14ac:dyDescent="0.3">
      <c r="E25" s="39" t="s">
        <v>79</v>
      </c>
      <c r="F25" s="41">
        <v>0.34</v>
      </c>
    </row>
    <row r="26" spans="1:7" hidden="1" x14ac:dyDescent="0.3">
      <c r="E26" s="39" t="s">
        <v>80</v>
      </c>
      <c r="F26" s="41">
        <v>0.91</v>
      </c>
    </row>
    <row r="27" spans="1:7" hidden="1" x14ac:dyDescent="0.3">
      <c r="E27" s="39" t="s">
        <v>81</v>
      </c>
      <c r="F27" s="41">
        <v>0.36</v>
      </c>
    </row>
    <row r="28" spans="1:7" hidden="1" x14ac:dyDescent="0.3"/>
    <row r="29" spans="1:7" s="11" customFormat="1" x14ac:dyDescent="0.3">
      <c r="A29" s="83" t="s">
        <v>82</v>
      </c>
      <c r="B29" s="84"/>
      <c r="C29" s="84"/>
      <c r="D29" s="42"/>
      <c r="E29" s="42"/>
      <c r="F29" s="42"/>
      <c r="G29" s="42"/>
    </row>
    <row r="30" spans="1:7" x14ac:dyDescent="0.3">
      <c r="A30" s="12" t="s">
        <v>8</v>
      </c>
      <c r="B30" s="14" t="s">
        <v>43</v>
      </c>
      <c r="C30" s="13" t="s">
        <v>44</v>
      </c>
      <c r="D30" s="14" t="s">
        <v>45</v>
      </c>
      <c r="E30" s="14" t="s">
        <v>46</v>
      </c>
      <c r="F30" s="14" t="s">
        <v>47</v>
      </c>
      <c r="G30" s="76" t="s">
        <v>48</v>
      </c>
    </row>
    <row r="31" spans="1:7" ht="86.4" x14ac:dyDescent="0.3">
      <c r="A31" s="15" t="s">
        <v>83</v>
      </c>
      <c r="B31" s="15" t="s">
        <v>50</v>
      </c>
      <c r="C31" s="23" t="s">
        <v>84</v>
      </c>
      <c r="D31" s="56" t="s">
        <v>85</v>
      </c>
      <c r="E31" s="77">
        <f>E4/3</f>
        <v>-2000</v>
      </c>
      <c r="F31" s="77">
        <f>E31*(VLOOKUP(D31,D33:E39,2,FALSE))</f>
        <v>0</v>
      </c>
      <c r="G31" s="43" t="s">
        <v>97</v>
      </c>
    </row>
    <row r="32" spans="1:7" x14ac:dyDescent="0.3">
      <c r="C32" s="24"/>
      <c r="D32" s="44"/>
      <c r="E32" s="25"/>
      <c r="F32" s="25"/>
      <c r="G32" s="25"/>
    </row>
    <row r="33" spans="1:7" hidden="1" x14ac:dyDescent="0.3">
      <c r="C33" s="24"/>
      <c r="D33" s="45" t="s">
        <v>85</v>
      </c>
      <c r="E33" s="25">
        <v>0</v>
      </c>
      <c r="F33" s="25"/>
      <c r="G33" s="25"/>
    </row>
    <row r="34" spans="1:7" hidden="1" x14ac:dyDescent="0.3">
      <c r="C34" s="24"/>
      <c r="D34" s="46" t="s">
        <v>86</v>
      </c>
      <c r="E34" s="25">
        <v>0</v>
      </c>
      <c r="F34" s="25"/>
      <c r="G34" s="25"/>
    </row>
    <row r="35" spans="1:7" hidden="1" x14ac:dyDescent="0.3">
      <c r="C35" s="24"/>
      <c r="D35" s="45" t="s">
        <v>87</v>
      </c>
      <c r="E35" s="25">
        <v>0.2</v>
      </c>
      <c r="F35" s="25"/>
      <c r="G35" s="25"/>
    </row>
    <row r="36" spans="1:7" hidden="1" x14ac:dyDescent="0.3">
      <c r="C36" s="24"/>
      <c r="D36" s="45" t="s">
        <v>88</v>
      </c>
      <c r="E36" s="25">
        <v>0.4</v>
      </c>
      <c r="F36" s="25"/>
      <c r="G36" s="25"/>
    </row>
    <row r="37" spans="1:7" hidden="1" x14ac:dyDescent="0.3">
      <c r="C37" s="24"/>
      <c r="D37" s="45" t="s">
        <v>89</v>
      </c>
      <c r="E37" s="25">
        <v>0.6</v>
      </c>
      <c r="F37" s="25"/>
      <c r="G37" s="25"/>
    </row>
    <row r="38" spans="1:7" hidden="1" x14ac:dyDescent="0.3">
      <c r="C38" s="24"/>
      <c r="D38" s="45" t="s">
        <v>90</v>
      </c>
      <c r="E38" s="25">
        <v>0.8</v>
      </c>
      <c r="F38" s="25"/>
      <c r="G38" s="25"/>
    </row>
    <row r="39" spans="1:7" hidden="1" x14ac:dyDescent="0.3">
      <c r="C39" s="24"/>
      <c r="D39" s="45" t="s">
        <v>91</v>
      </c>
      <c r="E39" s="25">
        <v>1</v>
      </c>
      <c r="F39" s="25"/>
      <c r="G39" s="25"/>
    </row>
    <row r="40" spans="1:7" hidden="1" x14ac:dyDescent="0.3">
      <c r="C40" s="24"/>
      <c r="D40" s="45"/>
      <c r="E40" s="25"/>
      <c r="F40" s="25"/>
      <c r="G40" s="25"/>
    </row>
    <row r="41" spans="1:7" ht="28.8" x14ac:dyDescent="0.3">
      <c r="C41" s="24"/>
      <c r="D41" s="44"/>
      <c r="E41" s="47" t="s">
        <v>92</v>
      </c>
      <c r="F41" s="47" t="s">
        <v>47</v>
      </c>
      <c r="G41" s="48"/>
    </row>
    <row r="42" spans="1:7" x14ac:dyDescent="0.3">
      <c r="C42" s="24"/>
      <c r="D42" s="47" t="s">
        <v>93</v>
      </c>
      <c r="E42" s="49">
        <f>SUM(E4+E31)</f>
        <v>-8000</v>
      </c>
      <c r="F42" s="49">
        <f>SUM(F4+F31)</f>
        <v>0</v>
      </c>
      <c r="G42" s="48"/>
    </row>
    <row r="43" spans="1:7" x14ac:dyDescent="0.3">
      <c r="C43" s="24"/>
      <c r="D43" s="44"/>
      <c r="E43" s="25"/>
      <c r="F43" s="25"/>
      <c r="G43" s="48"/>
    </row>
    <row r="44" spans="1:7" x14ac:dyDescent="0.3">
      <c r="A44" s="83" t="s">
        <v>35</v>
      </c>
      <c r="B44" s="84"/>
      <c r="C44" s="84"/>
      <c r="D44" s="50"/>
      <c r="E44" s="50"/>
      <c r="F44" s="50"/>
      <c r="G44" s="51"/>
    </row>
    <row r="45" spans="1:7" x14ac:dyDescent="0.3">
      <c r="A45" s="31" t="s">
        <v>8</v>
      </c>
      <c r="B45" s="32"/>
      <c r="C45" s="85" t="s">
        <v>36</v>
      </c>
      <c r="D45" s="85"/>
      <c r="E45" s="85"/>
      <c r="F45" s="85"/>
      <c r="G45" s="86"/>
    </row>
    <row r="46" spans="1:7" x14ac:dyDescent="0.3">
      <c r="A46" s="52" t="s">
        <v>37</v>
      </c>
      <c r="B46" s="87" t="s">
        <v>38</v>
      </c>
      <c r="C46" s="88"/>
      <c r="D46" s="88"/>
      <c r="E46" s="88"/>
      <c r="F46" s="88"/>
      <c r="G46" s="89"/>
    </row>
  </sheetData>
  <sheetProtection algorithmName="SHA-512" hashValue="3AgqIDDNebauxgCmz50KjfbrWd7wsUVY/8t00ViUAYDUDMA0CZJiQGXyWZkw81YXAnbhE84tg2CBkr0uGYcuZA==" saltValue="FdyqOMP557+KoS0T037C3g==" spinCount="100000" sheet="1" objects="1" scenarios="1"/>
  <mergeCells count="10">
    <mergeCell ref="A29:C29"/>
    <mergeCell ref="A44:C44"/>
    <mergeCell ref="C45:G45"/>
    <mergeCell ref="B46:G46"/>
    <mergeCell ref="A1:G1"/>
    <mergeCell ref="A2:C2"/>
    <mergeCell ref="A4:A11"/>
    <mergeCell ref="E4:E11"/>
    <mergeCell ref="F4:F11"/>
    <mergeCell ref="G4:G11"/>
  </mergeCells>
  <dataValidations count="4">
    <dataValidation type="list" operator="lessThanOrEqual" allowBlank="1" showInputMessage="1" showErrorMessage="1" sqref="D31" xr:uid="{44DDA435-53B1-405B-B58F-139263C2B70D}">
      <formula1>$D$33:$D$39</formula1>
    </dataValidation>
    <dataValidation operator="lessThanOrEqual" allowBlank="1" showInputMessage="1" showErrorMessage="1" sqref="C30:C40 D30 D32:D40 E30:G40 C3:G3 C41:G43 B46 C45" xr:uid="{7469AE66-08E6-463A-93C9-7228396CBA66}"/>
    <dataValidation type="list" allowBlank="1" showInputMessage="1" showErrorMessage="1" sqref="D7" xr:uid="{2EE75615-67E8-4D56-ABBD-820C3D8B2904}">
      <formula1>$E$13:$E$16</formula1>
    </dataValidation>
    <dataValidation type="list" allowBlank="1" showInputMessage="1" showErrorMessage="1" sqref="D8" xr:uid="{F7CCBDD9-ED45-4895-A278-5E7C6B97E23E}">
      <formula1>$E$18:$E$27</formula1>
    </dataValidation>
  </dataValidations>
  <pageMargins left="0.7" right="0.7" top="0.75" bottom="0.75" header="0.3" footer="0.3"/>
  <pageSetup paperSize="9" scale="47"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64C100-5735-4345-A418-E7EE06C405A3}">
  <dimension ref="A1:H28"/>
  <sheetViews>
    <sheetView showGridLines="0" tabSelected="1" view="pageBreakPreview" zoomScaleNormal="100" zoomScaleSheetLayoutView="100" workbookViewId="0">
      <selection activeCell="E5" sqref="E5"/>
    </sheetView>
  </sheetViews>
  <sheetFormatPr defaultColWidth="9.109375" defaultRowHeight="14.4" x14ac:dyDescent="0.3"/>
  <cols>
    <col min="1" max="1" width="9.5546875" style="9" customWidth="1"/>
    <col min="2" max="2" width="61.44140625" style="9" bestFit="1" customWidth="1"/>
    <col min="3" max="3" width="22" style="22" customWidth="1"/>
    <col min="4" max="4" width="24.109375" style="22" customWidth="1"/>
    <col min="5" max="5" width="29.88671875" style="22" customWidth="1"/>
    <col min="6" max="6" width="25.5546875" style="22" customWidth="1"/>
    <col min="7" max="7" width="30" style="22" customWidth="1"/>
    <col min="8" max="16384" width="9.109375" style="9"/>
  </cols>
  <sheetData>
    <row r="1" spans="1:8" ht="36" customHeight="1" x14ac:dyDescent="0.3">
      <c r="A1" s="90" t="s">
        <v>104</v>
      </c>
      <c r="B1" s="91"/>
      <c r="C1" s="91"/>
      <c r="D1" s="91"/>
      <c r="E1" s="91"/>
      <c r="F1" s="91"/>
      <c r="G1" s="92"/>
    </row>
    <row r="2" spans="1:8" s="11" customFormat="1" x14ac:dyDescent="0.3">
      <c r="A2" s="93" t="s">
        <v>7</v>
      </c>
      <c r="B2" s="94"/>
      <c r="C2" s="10"/>
      <c r="D2" s="10"/>
      <c r="E2" s="10"/>
      <c r="F2" s="10"/>
      <c r="G2" s="30"/>
    </row>
    <row r="3" spans="1:8" x14ac:dyDescent="0.3">
      <c r="A3" s="12" t="s">
        <v>8</v>
      </c>
      <c r="B3" s="13" t="s">
        <v>9</v>
      </c>
      <c r="C3" s="14" t="s">
        <v>10</v>
      </c>
      <c r="D3" s="14" t="s">
        <v>11</v>
      </c>
      <c r="E3" s="14" t="s">
        <v>12</v>
      </c>
      <c r="F3" s="14" t="s">
        <v>13</v>
      </c>
      <c r="G3" s="57" t="s">
        <v>14</v>
      </c>
    </row>
    <row r="4" spans="1:8" x14ac:dyDescent="0.3">
      <c r="A4" s="15" t="s">
        <v>15</v>
      </c>
      <c r="B4" s="58" t="s">
        <v>19</v>
      </c>
      <c r="C4" s="15" t="s">
        <v>16</v>
      </c>
      <c r="D4" s="15" t="s">
        <v>17</v>
      </c>
      <c r="E4" s="74">
        <v>0</v>
      </c>
      <c r="F4" s="15">
        <v>26</v>
      </c>
      <c r="G4" s="59">
        <f>F4*E4</f>
        <v>0</v>
      </c>
    </row>
    <row r="5" spans="1:8" x14ac:dyDescent="0.3">
      <c r="A5" s="15" t="s">
        <v>18</v>
      </c>
      <c r="B5" s="58" t="s">
        <v>21</v>
      </c>
      <c r="C5" s="15" t="s">
        <v>16</v>
      </c>
      <c r="D5" s="15" t="s">
        <v>17</v>
      </c>
      <c r="E5" s="74">
        <v>0</v>
      </c>
      <c r="F5" s="15">
        <v>26</v>
      </c>
      <c r="G5" s="59">
        <f>F5*E5</f>
        <v>0</v>
      </c>
    </row>
    <row r="7" spans="1:8" s="11" customFormat="1" x14ac:dyDescent="0.3">
      <c r="A7" s="83" t="s">
        <v>22</v>
      </c>
      <c r="B7" s="84"/>
      <c r="C7" s="42"/>
      <c r="D7" s="42"/>
      <c r="E7" s="42"/>
      <c r="F7" s="42"/>
      <c r="G7" s="60"/>
    </row>
    <row r="8" spans="1:8" x14ac:dyDescent="0.3">
      <c r="A8" s="12" t="s">
        <v>8</v>
      </c>
      <c r="B8" s="13" t="s">
        <v>9</v>
      </c>
      <c r="C8" s="14" t="s">
        <v>10</v>
      </c>
      <c r="D8" s="14" t="s">
        <v>11</v>
      </c>
      <c r="E8" s="14" t="s">
        <v>12</v>
      </c>
      <c r="F8" s="14" t="s">
        <v>13</v>
      </c>
      <c r="G8" s="57" t="s">
        <v>14</v>
      </c>
    </row>
    <row r="9" spans="1:8" x14ac:dyDescent="0.3">
      <c r="A9" s="15" t="s">
        <v>20</v>
      </c>
      <c r="B9" s="61" t="s">
        <v>22</v>
      </c>
      <c r="C9" s="15" t="s">
        <v>16</v>
      </c>
      <c r="D9" s="15" t="s">
        <v>24</v>
      </c>
      <c r="E9" s="74">
        <v>0</v>
      </c>
      <c r="F9" s="36">
        <v>105</v>
      </c>
      <c r="G9" s="59">
        <f>F9*E9</f>
        <v>0</v>
      </c>
    </row>
    <row r="10" spans="1:8" x14ac:dyDescent="0.3">
      <c r="B10" s="62"/>
      <c r="C10" s="63"/>
      <c r="D10" s="64"/>
      <c r="E10" s="64"/>
      <c r="F10" s="64"/>
      <c r="G10" s="64"/>
    </row>
    <row r="11" spans="1:8" ht="26.25" customHeight="1" x14ac:dyDescent="0.3">
      <c r="B11" s="62"/>
      <c r="C11" s="63"/>
      <c r="D11" s="64"/>
      <c r="E11" s="64"/>
      <c r="F11" s="47" t="s">
        <v>25</v>
      </c>
      <c r="G11" s="65">
        <f>SUM(G4:G5,G9)</f>
        <v>0</v>
      </c>
    </row>
    <row r="12" spans="1:8" ht="26.25" customHeight="1" x14ac:dyDescent="0.3">
      <c r="B12" s="62"/>
      <c r="C12" s="63"/>
      <c r="D12" s="64"/>
      <c r="E12" s="64"/>
      <c r="F12" s="47" t="s">
        <v>26</v>
      </c>
      <c r="G12" s="65">
        <f>G11/F9</f>
        <v>0</v>
      </c>
    </row>
    <row r="13" spans="1:8" x14ac:dyDescent="0.3">
      <c r="B13" s="62"/>
      <c r="C13" s="63"/>
      <c r="D13" s="64"/>
      <c r="E13" s="64"/>
      <c r="F13" s="48"/>
      <c r="G13" s="66"/>
    </row>
    <row r="14" spans="1:8" s="67" customFormat="1" x14ac:dyDescent="0.3">
      <c r="A14" s="83" t="s">
        <v>27</v>
      </c>
      <c r="B14" s="84"/>
      <c r="C14" s="50"/>
      <c r="D14" s="50"/>
      <c r="E14" s="50"/>
      <c r="F14" s="50"/>
      <c r="G14" s="51"/>
    </row>
    <row r="15" spans="1:8" s="67" customFormat="1" x14ac:dyDescent="0.3">
      <c r="A15" s="12" t="s">
        <v>8</v>
      </c>
      <c r="B15" s="13" t="s">
        <v>28</v>
      </c>
      <c r="C15" s="14" t="s">
        <v>29</v>
      </c>
      <c r="D15" s="14" t="s">
        <v>30</v>
      </c>
      <c r="E15" s="14"/>
      <c r="F15" s="14" t="s">
        <v>31</v>
      </c>
      <c r="G15" s="57" t="s">
        <v>32</v>
      </c>
    </row>
    <row r="16" spans="1:8" s="67" customFormat="1" x14ac:dyDescent="0.3">
      <c r="A16" s="68" t="s">
        <v>23</v>
      </c>
      <c r="B16" s="16"/>
      <c r="C16" s="17"/>
      <c r="D16" s="18"/>
      <c r="E16" s="18"/>
      <c r="F16" s="18"/>
      <c r="G16" s="18"/>
      <c r="H16" s="69"/>
    </row>
    <row r="17" spans="1:8" s="72" customFormat="1" ht="15.6" customHeight="1" x14ac:dyDescent="0.3">
      <c r="A17" s="70"/>
      <c r="B17" s="19"/>
      <c r="C17" s="20"/>
      <c r="D17" s="21"/>
      <c r="E17" s="21"/>
      <c r="F17" s="21"/>
      <c r="G17" s="21"/>
      <c r="H17" s="71"/>
    </row>
    <row r="18" spans="1:8" s="67" customFormat="1" x14ac:dyDescent="0.3">
      <c r="A18" s="83" t="s">
        <v>34</v>
      </c>
      <c r="B18" s="84"/>
      <c r="C18" s="50"/>
      <c r="D18" s="50"/>
      <c r="E18" s="50"/>
      <c r="F18" s="50"/>
      <c r="G18" s="51"/>
      <c r="H18" s="69"/>
    </row>
    <row r="19" spans="1:8" s="67" customFormat="1" ht="20.399999999999999" customHeight="1" x14ac:dyDescent="0.3">
      <c r="A19" s="12" t="s">
        <v>8</v>
      </c>
      <c r="B19" s="13" t="s">
        <v>28</v>
      </c>
      <c r="C19" s="14" t="s">
        <v>10</v>
      </c>
      <c r="D19" s="14" t="s">
        <v>29</v>
      </c>
      <c r="E19" s="14" t="s">
        <v>30</v>
      </c>
      <c r="F19" s="14" t="s">
        <v>31</v>
      </c>
      <c r="G19" s="57" t="s">
        <v>32</v>
      </c>
      <c r="H19" s="69"/>
    </row>
    <row r="20" spans="1:8" s="67" customFormat="1" x14ac:dyDescent="0.3">
      <c r="A20" s="68" t="s">
        <v>33</v>
      </c>
      <c r="B20" s="16"/>
      <c r="C20" s="17"/>
      <c r="D20" s="18"/>
      <c r="E20" s="18"/>
      <c r="F20" s="18"/>
      <c r="G20" s="18"/>
      <c r="H20" s="69"/>
    </row>
    <row r="21" spans="1:8" x14ac:dyDescent="0.3">
      <c r="B21" s="62"/>
      <c r="C21" s="63"/>
      <c r="D21" s="64"/>
      <c r="E21" s="64"/>
      <c r="F21" s="48"/>
      <c r="G21" s="66"/>
    </row>
    <row r="22" spans="1:8" x14ac:dyDescent="0.3">
      <c r="A22" s="94" t="s">
        <v>35</v>
      </c>
      <c r="B22" s="94"/>
      <c r="C22" s="73"/>
      <c r="D22" s="73"/>
      <c r="E22" s="73"/>
      <c r="F22" s="73"/>
      <c r="G22" s="73"/>
    </row>
    <row r="23" spans="1:8" x14ac:dyDescent="0.3">
      <c r="A23" s="14" t="s">
        <v>8</v>
      </c>
      <c r="B23" s="100" t="s">
        <v>36</v>
      </c>
      <c r="C23" s="100"/>
      <c r="D23" s="100"/>
      <c r="E23" s="100"/>
      <c r="F23" s="100"/>
      <c r="G23" s="100"/>
    </row>
    <row r="24" spans="1:8" x14ac:dyDescent="0.3">
      <c r="A24" s="52" t="s">
        <v>37</v>
      </c>
      <c r="B24" s="99" t="s">
        <v>38</v>
      </c>
      <c r="C24" s="99"/>
      <c r="D24" s="99"/>
      <c r="E24" s="99"/>
      <c r="F24" s="99"/>
      <c r="G24" s="99"/>
    </row>
    <row r="25" spans="1:8" x14ac:dyDescent="0.3">
      <c r="A25" s="15">
        <v>1</v>
      </c>
      <c r="B25" s="99" t="s">
        <v>39</v>
      </c>
      <c r="C25" s="99"/>
      <c r="D25" s="99"/>
      <c r="E25" s="99"/>
      <c r="F25" s="99"/>
      <c r="G25" s="99"/>
    </row>
    <row r="26" spans="1:8" ht="29.25" customHeight="1" x14ac:dyDescent="0.3">
      <c r="A26" s="15">
        <v>2</v>
      </c>
      <c r="B26" s="101" t="s">
        <v>40</v>
      </c>
      <c r="C26" s="101"/>
      <c r="D26" s="101"/>
      <c r="E26" s="101"/>
      <c r="F26" s="101"/>
      <c r="G26" s="101"/>
    </row>
    <row r="27" spans="1:8" x14ac:dyDescent="0.3">
      <c r="A27" s="15">
        <v>3</v>
      </c>
      <c r="B27" s="99" t="s">
        <v>41</v>
      </c>
      <c r="C27" s="99"/>
      <c r="D27" s="99"/>
      <c r="E27" s="99"/>
      <c r="F27" s="99"/>
      <c r="G27" s="99"/>
    </row>
    <row r="28" spans="1:8" ht="12" customHeight="1" x14ac:dyDescent="0.3">
      <c r="A28" s="15">
        <v>4</v>
      </c>
      <c r="B28" s="99" t="s">
        <v>98</v>
      </c>
      <c r="C28" s="99"/>
      <c r="D28" s="99"/>
      <c r="E28" s="99"/>
      <c r="F28" s="99"/>
      <c r="G28" s="99"/>
    </row>
  </sheetData>
  <sheetProtection algorithmName="SHA-512" hashValue="hbxQ7Ydlcq9yBzbhrmDuJjaYWW8AqPqbTyqGbyzbu1yAgTL937cPsehewlLOiLtoKJal4uBG+Jt0wSkI+9l1fw==" saltValue="EyrQk/TRro6ACs1ZJnKHNA==" spinCount="100000" sheet="1" objects="1" scenarios="1"/>
  <mergeCells count="12">
    <mergeCell ref="B28:G28"/>
    <mergeCell ref="A1:G1"/>
    <mergeCell ref="A2:B2"/>
    <mergeCell ref="A7:B7"/>
    <mergeCell ref="A14:B14"/>
    <mergeCell ref="A18:B18"/>
    <mergeCell ref="A22:B22"/>
    <mergeCell ref="B23:G23"/>
    <mergeCell ref="B24:G24"/>
    <mergeCell ref="B25:G25"/>
    <mergeCell ref="B26:G26"/>
    <mergeCell ref="B27:G27"/>
  </mergeCells>
  <dataValidations count="1">
    <dataValidation operator="lessThanOrEqual" allowBlank="1" showInputMessage="1" showErrorMessage="1" sqref="C8:F8 B8:B9 B15:G17 B19:G21 B3:G3 B10:G13 G8:G9 B23:B28" xr:uid="{A8C9C9DB-F879-42BB-82CA-0AE71BF4ECED}"/>
  </dataValidations>
  <pageMargins left="0.7" right="0.7" top="0.75" bottom="0.75" header="0.3" footer="0.3"/>
  <pageSetup paperSize="9" scale="63"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4C954-D00F-4BFA-9D00-9FDF1D3DC485}">
  <dimension ref="A1:C8"/>
  <sheetViews>
    <sheetView showGridLines="0" view="pageBreakPreview" zoomScaleNormal="100" zoomScaleSheetLayoutView="100" workbookViewId="0">
      <selection activeCell="B7" sqref="B7"/>
    </sheetView>
  </sheetViews>
  <sheetFormatPr defaultColWidth="9.109375" defaultRowHeight="14.4" x14ac:dyDescent="0.3"/>
  <cols>
    <col min="1" max="1" width="9.5546875" style="9" customWidth="1"/>
    <col min="2" max="2" width="57.33203125" style="9" customWidth="1"/>
    <col min="3" max="3" width="33.5546875" style="22" customWidth="1"/>
    <col min="4" max="16384" width="9.109375" style="9"/>
  </cols>
  <sheetData>
    <row r="1" spans="1:3" ht="36" customHeight="1" x14ac:dyDescent="0.3">
      <c r="A1" s="90" t="s">
        <v>105</v>
      </c>
      <c r="B1" s="91"/>
      <c r="C1" s="91"/>
    </row>
    <row r="2" spans="1:3" s="11" customFormat="1" x14ac:dyDescent="0.3">
      <c r="A2" s="93"/>
      <c r="B2" s="94"/>
      <c r="C2" s="10"/>
    </row>
    <row r="3" spans="1:3" x14ac:dyDescent="0.3">
      <c r="A3" s="12" t="s">
        <v>8</v>
      </c>
      <c r="B3" s="13" t="s">
        <v>9</v>
      </c>
      <c r="C3" s="14"/>
    </row>
    <row r="4" spans="1:3" x14ac:dyDescent="0.3">
      <c r="A4" s="15" t="s">
        <v>94</v>
      </c>
      <c r="B4" s="23" t="s">
        <v>47</v>
      </c>
      <c r="C4" s="77">
        <f>'1.Kwaliteit Perceel 6 Matrassen'!F42</f>
        <v>0</v>
      </c>
    </row>
    <row r="5" spans="1:3" x14ac:dyDescent="0.3">
      <c r="A5" s="15" t="s">
        <v>95</v>
      </c>
      <c r="B5" s="23" t="s">
        <v>96</v>
      </c>
      <c r="C5" s="77">
        <f>'2. Prijs Perceel 6 Matrassen'!G11</f>
        <v>0</v>
      </c>
    </row>
    <row r="6" spans="1:3" x14ac:dyDescent="0.3">
      <c r="A6" s="22"/>
      <c r="B6" s="26"/>
      <c r="C6" s="27"/>
    </row>
    <row r="7" spans="1:3" ht="28.8" x14ac:dyDescent="0.3">
      <c r="B7" s="28" t="s">
        <v>106</v>
      </c>
      <c r="C7" s="29">
        <f>SUM(C4:C5)</f>
        <v>0</v>
      </c>
    </row>
    <row r="8" spans="1:3" x14ac:dyDescent="0.3">
      <c r="B8" s="24"/>
      <c r="C8" s="25"/>
    </row>
  </sheetData>
  <sheetProtection algorithmName="SHA-512" hashValue="mCsjsxBtjJE8EwgCWYojqCcwj5TwJaex63J95yoFGVENvbJC4fQ42GzLIGd+y2Up+iKjWSizYecd+Vw18dva5Q==" saltValue="d+wic/hSMTEvYduPYtG4uw==" spinCount="100000" sheet="1" objects="1" scenarios="1"/>
  <mergeCells count="2">
    <mergeCell ref="A1:C1"/>
    <mergeCell ref="A2:B2"/>
  </mergeCells>
  <dataValidations count="1">
    <dataValidation operator="lessThanOrEqual" allowBlank="1" showInputMessage="1" showErrorMessage="1" sqref="B3:C8" xr:uid="{9753DF29-85FC-4683-BC60-BE8D8CEDD9D4}"/>
  </dataValidations>
  <pageMargins left="0.7" right="0.7" top="0.75" bottom="0.75" header="0.3" footer="0.3"/>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faa72d-7604-4f4d-a488-93cffb7df14f" xsi:nil="true"/>
    <lcf76f155ced4ddcb4097134ff3c332f xmlns="57fb7290-b59d-4e32-9476-5a47a4cb54bb">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6B1DDAB074C6640B2B615E5CC8CBD6B" ma:contentTypeVersion="19" ma:contentTypeDescription="Een nieuw document maken." ma:contentTypeScope="" ma:versionID="b569f178da0e7f3dfd46518bd75d4197">
  <xsd:schema xmlns:xsd="http://www.w3.org/2001/XMLSchema" xmlns:xs="http://www.w3.org/2001/XMLSchema" xmlns:p="http://schemas.microsoft.com/office/2006/metadata/properties" xmlns:ns2="57fb7290-b59d-4e32-9476-5a47a4cb54bb" xmlns:ns3="b77e2b43-37d4-4532-953b-53983e0992e2" xmlns:ns4="40faa72d-7604-4f4d-a488-93cffb7df14f" targetNamespace="http://schemas.microsoft.com/office/2006/metadata/properties" ma:root="true" ma:fieldsID="b802897dbe60f204385a5285807e62d7" ns2:_="" ns3:_="" ns4:_="">
    <xsd:import namespace="57fb7290-b59d-4e32-9476-5a47a4cb54bb"/>
    <xsd:import namespace="b77e2b43-37d4-4532-953b-53983e0992e2"/>
    <xsd:import namespace="40faa72d-7604-4f4d-a488-93cffb7df14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fb7290-b59d-4e32-9476-5a47a4cb54b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3c2d3de7-c400-447f-b2ca-09b31361cf07"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77e2b43-37d4-4532-953b-53983e0992e2"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0faa72d-7604-4f4d-a488-93cffb7df14f"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4374ec0a-8834-475e-b57c-fe72634d1e1c}" ma:internalName="TaxCatchAll" ma:showField="CatchAllData" ma:web="40faa72d-7604-4f4d-a488-93cffb7df1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0196702-88A4-43BA-A0A1-751DF214EFD3}">
  <ds:schemaRefs>
    <ds:schemaRef ds:uri="http://schemas.microsoft.com/sharepoint/v3/contenttype/forms"/>
  </ds:schemaRefs>
</ds:datastoreItem>
</file>

<file path=customXml/itemProps2.xml><?xml version="1.0" encoding="utf-8"?>
<ds:datastoreItem xmlns:ds="http://schemas.openxmlformats.org/officeDocument/2006/customXml" ds:itemID="{FC84F083-494E-4B0C-A2F5-BC6417E884BD}">
  <ds:schemaRefs>
    <ds:schemaRef ds:uri="http://schemas.microsoft.com/office/2006/metadata/properties"/>
    <ds:schemaRef ds:uri="http://schemas.microsoft.com/office/infopath/2007/PartnerControls"/>
    <ds:schemaRef ds:uri="40faa72d-7604-4f4d-a488-93cffb7df14f"/>
    <ds:schemaRef ds:uri="57fb7290-b59d-4e32-9476-5a47a4cb54bb"/>
  </ds:schemaRefs>
</ds:datastoreItem>
</file>

<file path=customXml/itemProps3.xml><?xml version="1.0" encoding="utf-8"?>
<ds:datastoreItem xmlns:ds="http://schemas.openxmlformats.org/officeDocument/2006/customXml" ds:itemID="{82FB6D15-118F-4F06-BDEB-447490B099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fb7290-b59d-4e32-9476-5a47a4cb54bb"/>
    <ds:schemaRef ds:uri="b77e2b43-37d4-4532-953b-53983e0992e2"/>
    <ds:schemaRef ds:uri="40faa72d-7604-4f4d-a488-93cffb7df1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1.Kwaliteit Perceel 6 Matrassen</vt:lpstr>
      <vt:lpstr>2. Prijs Perceel 6 Matrassen</vt:lpstr>
      <vt:lpstr>3. Fictieve inschrijfprijs Matr</vt:lpstr>
      <vt:lpstr>'1.Kwaliteit Perceel 6 Matrassen'!Afdrukbereik</vt:lpstr>
      <vt:lpstr>'2. Prijs Perceel 6 Matrassen'!Afdrukbereik</vt:lpstr>
      <vt:lpstr>'3. Fictieve inschrijfprijs Matr'!Afdrukbereik</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Lubbers</dc:creator>
  <cp:lastModifiedBy>Gabriëlle Berends</cp:lastModifiedBy>
  <dcterms:created xsi:type="dcterms:W3CDTF">2021-05-06T12:50:07Z</dcterms:created>
  <dcterms:modified xsi:type="dcterms:W3CDTF">2025-05-13T14:22:55Z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0x010100C6B1DDAB074C6640B2B615E5CC8CBD6B</vt:lpwstr>
  </property>
</Properties>
</file>