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coppaconsultancy-my.sharepoint.com/personal/inge_kamink_coppa_nl/Documents/Aanbestedingen kenniscentrum/Fryske Marren - EOA Afvalstromen/3. Offerteaanvraag + bijlagen/Definitief/"/>
    </mc:Choice>
  </mc:AlternateContent>
  <xr:revisionPtr revIDLastSave="37" documentId="8_{AAD14D98-D8E0-4C00-8AB4-EFE039B10FBE}" xr6:coauthVersionLast="47" xr6:coauthVersionMax="47" xr10:uidLastSave="{C31CFDCF-323B-4D74-BA92-A5F5947EBC5B}"/>
  <bookViews>
    <workbookView xWindow="-108" yWindow="-108" windowWidth="23256" windowHeight="12456" activeTab="2" xr2:uid="{82060E88-1CCB-4F33-98AF-01AE61D745DA}"/>
  </bookViews>
  <sheets>
    <sheet name="Voorblad" sheetId="1" r:id="rId1"/>
    <sheet name="1. Kwaliteit Perceel 1 Hout" sheetId="3" r:id="rId2"/>
    <sheet name="2. Prijs Perceel 1 Hout" sheetId="2" r:id="rId3"/>
    <sheet name="3. Fictieve inschrijfprijs Hout" sheetId="4" r:id="rId4"/>
  </sheets>
  <definedNames>
    <definedName name="_xlnm.Print_Area" localSheetId="1">'1. Kwaliteit Perceel 1 Hout'!$A$1:$G$44</definedName>
    <definedName name="_xlnm.Print_Area" localSheetId="2">'2. Prijs Perceel 1 Hout'!$A$1:$G$32</definedName>
    <definedName name="_xlnm.Print_Area" localSheetId="3">'3. Fictieve inschrijfprijs Hout'!$A$1:$C$8</definedName>
    <definedName name="_xlnm.Print_Area" localSheetId="0">Voorblad!$B$2:$H$11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3" l="1" a="1"/>
  <c r="F4" i="3" s="1"/>
  <c r="E40" i="3" l="1"/>
  <c r="G33" i="3"/>
  <c r="F29" i="3"/>
  <c r="F25" i="3"/>
  <c r="F13" i="3"/>
  <c r="E12" i="2"/>
  <c r="G12" i="2" s="1"/>
  <c r="E11" i="2"/>
  <c r="G11" i="2" s="1"/>
  <c r="E10" i="2"/>
  <c r="G10" i="2" s="1"/>
  <c r="G4" i="2"/>
  <c r="F40" i="3" l="1"/>
  <c r="C4" i="4" s="1"/>
  <c r="G14" i="2"/>
  <c r="C5" i="4" s="1"/>
  <c r="C7"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<sst xmlns="http://schemas.openxmlformats.org/spreadsheetml/2006/main" count="173" uniqueCount="120">
  <si>
    <t>Inhoud:</t>
  </si>
  <si>
    <t>T1.</t>
  </si>
  <si>
    <t>Prijsinvulformulier perceel 1 Hout</t>
  </si>
  <si>
    <t>T2.</t>
  </si>
  <si>
    <t>T3.</t>
  </si>
  <si>
    <t>Ontvangst</t>
  </si>
  <si>
    <t>NR.</t>
  </si>
  <si>
    <t xml:space="preserve">Omschrijving </t>
  </si>
  <si>
    <t>Eenheid</t>
  </si>
  <si>
    <r>
      <t xml:space="preserve">Prijs per eenheid (A) excl. btw </t>
    </r>
    <r>
      <rPr>
        <b/>
        <sz val="11"/>
        <color theme="1"/>
        <rFont val="Calibri Light"/>
        <family val="2"/>
        <scheme val="major"/>
      </rPr>
      <t>(1)</t>
    </r>
  </si>
  <si>
    <r>
      <t xml:space="preserve">Aantal (B) </t>
    </r>
    <r>
      <rPr>
        <b/>
        <sz val="11"/>
        <color theme="1"/>
        <rFont val="Calibri Light"/>
        <family val="2"/>
        <scheme val="major"/>
      </rPr>
      <t>(3)</t>
    </r>
  </si>
  <si>
    <t>Subtotalen (AxB) excl. btw</t>
  </si>
  <si>
    <t>PR-1</t>
  </si>
  <si>
    <t>Prijs voor ontvangst (incl. eventueel op-, overslag en transport)</t>
  </si>
  <si>
    <t>Ton</t>
  </si>
  <si>
    <t>Verwerking</t>
  </si>
  <si>
    <t>Marktprijs (per ton)</t>
  </si>
  <si>
    <t>PR-2</t>
  </si>
  <si>
    <t>Bij inschrijving een kopie van de actuele EUWID index toevoegen, waaruit de betreffende marktprijs blijkt.</t>
  </si>
  <si>
    <r>
      <t xml:space="preserve">Op- of afslag t.o.v. de marktprijs </t>
    </r>
    <r>
      <rPr>
        <b/>
        <sz val="11"/>
        <color theme="1"/>
        <rFont val="Calibri Light"/>
        <family val="2"/>
        <scheme val="major"/>
      </rPr>
      <t>(2)</t>
    </r>
  </si>
  <si>
    <r>
      <t xml:space="preserve">Prijs per eenheid voor verwerking(A) </t>
    </r>
    <r>
      <rPr>
        <b/>
        <sz val="11"/>
        <color theme="1"/>
        <rFont val="Calibri Light"/>
        <family val="2"/>
        <scheme val="major"/>
      </rPr>
      <t>(1)</t>
    </r>
  </si>
  <si>
    <t>PR-3</t>
  </si>
  <si>
    <t>PR-4</t>
  </si>
  <si>
    <t>PR-5</t>
  </si>
  <si>
    <t>Totale inschrijfprijs (4)</t>
  </si>
  <si>
    <t>Gegevens ontvangstlocatie (indien afwijkend van verwerkingslocatie)</t>
  </si>
  <si>
    <t>Naam</t>
  </si>
  <si>
    <t>Adres</t>
  </si>
  <si>
    <t>Postcode</t>
  </si>
  <si>
    <t>Plaats</t>
  </si>
  <si>
    <t>Eigenaar</t>
  </si>
  <si>
    <t>PR-7</t>
  </si>
  <si>
    <t>Gegevens verwerkingslocatie</t>
  </si>
  <si>
    <t>Stroom</t>
  </si>
  <si>
    <t>PR-8</t>
  </si>
  <si>
    <t>PR-9</t>
  </si>
  <si>
    <t>PR-10</t>
  </si>
  <si>
    <t xml:space="preserve">Voorwaarden </t>
  </si>
  <si>
    <t>Voorwaarde</t>
  </si>
  <si>
    <t>ALG</t>
  </si>
  <si>
    <t xml:space="preserve">Inschrijver past, op straffe van uitsluiting, alleen de geel gearceerde cellen aan. Inschrijver moet alle geel gearceerde cellen correct en ondubbelzinnig invullen. </t>
  </si>
  <si>
    <t xml:space="preserve">De eenheidsprijzen zijn conform alle voorwaarden uit het programma van eisen en alle overige aanbestedingsdocumenten (waaronder de kwalitatieve gunningscriteria). </t>
  </si>
  <si>
    <t xml:space="preserve">Als opdrachtgever een afslag (kosten boven op de marktprijs) aanbiedt moet inschrijver een positief getal invullen. Als inschrijver een opslag (extra korting op de marktprijs) aanbiedt, moet inschrijver een negatief getal (incl. het minteken) invullen. Inschrijver is zelf volledig verantwoordelijk voor het correct invullen van de op- en/of afslag per prijsonderdeel. </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</si>
  <si>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</si>
  <si>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Deze prijs wordt gebruikt voor de beoordeling van het onderdeel prijs en de beoordeling van de fictieve inschrijfprijs.</t>
  </si>
  <si>
    <t>Beoordeling aangeboden ontvangstlocatie</t>
  </si>
  <si>
    <t>Vraag</t>
  </si>
  <si>
    <t>Vraagstelling</t>
  </si>
  <si>
    <t>Antwoord</t>
  </si>
  <si>
    <t>Maximale kwaliteitswaarde</t>
  </si>
  <si>
    <t>Behaalde fictieve korting</t>
  </si>
  <si>
    <t>Toekennen van de score</t>
  </si>
  <si>
    <t>KG-1</t>
  </si>
  <si>
    <t>A</t>
  </si>
  <si>
    <t>Wat is de aangeboden ontvangstlocatie? Minimaal de volgende gegevens moeten worden verstrekt:
- volledige naam van de ontvangstlocatie;
- volledig adres van de ontvangstlocatie;
- type locatie (verwerkingslocatie of overslaglocatie)
- eigenaar van de ontvangstlocatie.</t>
  </si>
  <si>
    <t>Naam:
Adres:
Type:
Eigenaar:</t>
  </si>
  <si>
    <t>B</t>
  </si>
  <si>
    <t>Wat is de reistijd vanaf het centrale punt in het werkgebied naar de ontvangstlocatie (berekenen conform eis O-4)? Het gaat om een enkele reis. De reistijd moet opgegeven worden in hele minuten.</t>
  </si>
  <si>
    <t>C</t>
  </si>
  <si>
    <t>Indienen van bewijsvoering conform de in eis O-4 uitgewerkte methode.</t>
  </si>
  <si>
    <t>Minimale reistijd</t>
  </si>
  <si>
    <t>Maximale reistijd</t>
  </si>
  <si>
    <t>CO2 Prestatie ladder</t>
  </si>
  <si>
    <t>Antwoord (meerkeuze)</t>
  </si>
  <si>
    <t>KG-2</t>
  </si>
  <si>
    <t>Beschikt inschrijver over een CO2 Prestatieladder certificering?</t>
  </si>
  <si>
    <t>[Invullen door inschrijver]</t>
  </si>
  <si>
    <t>A) Nee.</t>
  </si>
  <si>
    <t>B) Ja, inschrijver is gecertificeerd op niveau 1</t>
  </si>
  <si>
    <t>C) Ja, inschrijver is gecertificeerd op niveau 2</t>
  </si>
  <si>
    <t>D) Ja, inschrijver is gecertificeerd op niveau 3</t>
  </si>
  <si>
    <t>E) Ja, inschrijver is gecertificeerd op niveau 4</t>
  </si>
  <si>
    <t>F) Ja, inschrijver is gecertificeerd op niveau 5</t>
  </si>
  <si>
    <t xml:space="preserve">Verwerking </t>
  </si>
  <si>
    <t>KG-3</t>
  </si>
  <si>
    <t>A1</t>
  </si>
  <si>
    <t>A2</t>
  </si>
  <si>
    <t>[invullen door inschrijver]</t>
  </si>
  <si>
    <t>A3</t>
  </si>
  <si>
    <t>Beschrijf de techniek/verwerkingsmethode die hiervoor ingezet wordt.</t>
  </si>
  <si>
    <t>A4</t>
  </si>
  <si>
    <t>Welk deel (in een percentage van het totaal) wendt inschrijver aan voor deze hoogwaardigere verwerkingstechniek/-methode?</t>
  </si>
  <si>
    <t>B1</t>
  </si>
  <si>
    <t>Wendt inschrijver de stroom A-hout (als opdrachtgever deze apart inzamelt) voor een hoogwaardigere verwerkingsstandaard aan?</t>
  </si>
  <si>
    <t>Antwoord optie 'Nee' bij vraag B1 = Geen fictieve korting
Antwoord optie 'Ja' bij vraag B1: waardering o.b.v. antwoord B2:
  - Antwoordoptie A (hergebruik) = 100% van de maximale kwaliteitswaarde
  - Antwoordoptie B (recycling gelijke toepassing) = 75% van de maximale kwaliteitswaarde
  - Antwoordoptie C (recycling niet gelijke toepassing) = 50% van de maximale kwaliteitswaarde</t>
  </si>
  <si>
    <t>B2</t>
  </si>
  <si>
    <t>Op welke hoogwaardigere verwerkingsstandaard verwerkt inschrijver het A-hout?</t>
  </si>
  <si>
    <t>B3</t>
  </si>
  <si>
    <t>Ja</t>
  </si>
  <si>
    <t>N.v.t. (antwoord op de vorige vraag was 'Nee')</t>
  </si>
  <si>
    <t>Nee</t>
  </si>
  <si>
    <t>A) Conform afvalhiërarchie uit LAP3: stap b: voorbereiding voor hergebruik</t>
  </si>
  <si>
    <t>B) Conform afvalhiërarchie uit LAP3: stap c1: recycling van het oorspronkelijke functionele materiaal in een gelijke of vergelijkbare toepassing</t>
  </si>
  <si>
    <t>C) Conform afvalhiërarchie uit LAP3: stap c2: recycling van het oorspronkelijke functionele materiaal in een niet gelijke of vergelijkbare toepassing</t>
  </si>
  <si>
    <t>Maximaal te behalen fictieve korting</t>
  </si>
  <si>
    <t>Totaal</t>
  </si>
  <si>
    <t>Kwalitatieve gunningscriteria perceel 1 Hout</t>
  </si>
  <si>
    <t>Fictieve inschrijfprijs perceel 1 Hout</t>
  </si>
  <si>
    <t>KG</t>
  </si>
  <si>
    <t>PR</t>
  </si>
  <si>
    <t>Totale inschrijfprijs</t>
  </si>
  <si>
    <t>Antwoordoptie A = Geen fictieve korting
Antwoordoptie B = 20% van de maximale kwaliteitswaarde
Antwoordoptie C = 40% van de maximale kwaliteitswaarde
Antwoordoptie D = 60% van de maximale kwaliteitswaarde
Antwoordoptie E = 80% van de maximale kwaliteitswaarde
Antwoordoptie F = 100% van de maximale kwaliteitswaarde</t>
  </si>
  <si>
    <t>A) 1 tot 10%</t>
  </si>
  <si>
    <t>B) 11 tot 15%</t>
  </si>
  <si>
    <t>C) 16 tot 25%</t>
  </si>
  <si>
    <t>D) Meer dan 25%</t>
  </si>
  <si>
    <r>
      <t>Antwoord optie 'Nee' bij vraag A1 = Geen fictieve korting
Antwoord optie 'Ja' bij vraag A1: waardering o.b.v. antwoord A2 en A4:
Antwoord op vraag A2: Hoogwaardigere verwerkingsstandaard:
  - Antwoordoptie A (hergebruik) = 100% 
  - Antwoordoptie B (recycling gelijke toepassing) = 75% 
  - Antwoordoptie C (recycling niet gelijke toepassing) = 50% 
Antwoord op vraag A4: Het hoogwaardiger te verwerken deel:
  - Antwoordoptie A: 25% 
  - Antwoordoptie B: 50% 
  - Antwoordoptie C: 75% 
  - Antwoordoptie D: 100% 
Formule voor toekennen van de fictieve korting: (</t>
    </r>
    <r>
      <rPr>
        <i/>
        <sz val="11"/>
        <color theme="1"/>
        <rFont val="Calibri Light"/>
        <family val="2"/>
        <scheme val="major"/>
      </rPr>
      <t xml:space="preserve">maximale kwaliteitswaarde x A2 waardering hoogwaardigere verwerkingsstandaard) x A4 waardering hoogwaardiger te verwerken deel </t>
    </r>
  </si>
  <si>
    <r>
      <t xml:space="preserve">Als de reistijd gelijk is aan de voor dit perceel vastgestelde maximale reistijd (conform tabblad 1 van het Programma van eisen) = geen kwaliteitswaarde (zijnde €0,- fictieve korting op de inschrijfprijs). 
Als de reistijd gelijk is aan de minimale reistijd (zijnde 5 minuten) = maximale kwaliteitswaarde (zijnde de maximale fictieve korting op inschrijfprijs). 
Formule voor het berekenen van de behaalde kwaliteitswaarde (zijnde de fictieve korting op de inschrijfprijs):
</t>
    </r>
    <r>
      <rPr>
        <i/>
        <sz val="11"/>
        <color theme="1"/>
        <rFont val="Calibri Light"/>
        <family val="2"/>
        <scheme val="major"/>
      </rPr>
      <t>Formule: (1-(aangeboden reistijd-minimale reistijd)/(maximale reistijd-minimale reistijd))*maximale kwaliteitswaarde = fictieve korting op inschrijfprijs</t>
    </r>
  </si>
  <si>
    <t>Verwerking van B-hout</t>
  </si>
  <si>
    <t xml:space="preserve">Verwerking van C-hout </t>
  </si>
  <si>
    <t>Verwerking van A-hout</t>
  </si>
  <si>
    <t>Marktprijs 1 juni 2025: EUWID Recycling und Entsorgung, Behandeltes Altholz vorgebrochen (0-300 mm), Norwesten</t>
  </si>
  <si>
    <t>Wendt inschrijver (een deel van) de stroom B-Hout voor een hoogwaardigere verwerkingsstandaard aan?</t>
  </si>
  <si>
    <t>Op welke hoogwaardigere verwerkingsstandaard verwerkt inschrijver dit deel van het B-hout?</t>
  </si>
  <si>
    <t>Bijlage 04A - Invulformulier gunningscriteria perceel 1 Hout
Behorende bij de Europese openbare aanbesteding "Verwerking afvalstromen milieustraten"</t>
  </si>
  <si>
    <t>Bijlage G1
Tab 1: Kwalitatieve gunningscriteria perceel 1 Hout</t>
  </si>
  <si>
    <t>Bijlage G1
Tab 2: Prijsinvulformulier perceel 1 Hout</t>
  </si>
  <si>
    <t>Bijlage G1
Tab 3: Fictieve inschrijfprijs perceel 1 Hout</t>
  </si>
  <si>
    <t>In een PDF document bijvoegen bij inschrijving</t>
  </si>
  <si>
    <t>Totale fictieve inschrijfprijs
Deze prijs vermelden in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</si>
</sst>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_ ;\-#,##0\ "/>
    <numFmt numFmtId="165" formatCode="&quot;€&quot;\ #,##0.00"/>
  </numFmts>
  <fonts count="12" x14ac:knownFonts="1">
    <font>
      <sz val="11"/>
      <color theme="1"/>
      <name val="Calibri"/>
      <family val="2"/>
      <scheme val="minor"/>
    </font>
    <font>
      <sz val="11"/>
      <color theme="1"/>
      <name val="Calibri"/>
      <family val="2"/>
      <scheme val="minor"/>
    </font>
    <font>
      <sz val="10"/>
      <name val="Arial"/>
      <family val="2"/>
    </font>
    <font>
      <sz val="11"/>
      <name val="Calibri Light"/>
      <family val="2"/>
      <scheme val="major"/>
    </font>
    <font>
      <b/>
      <sz val="14"/>
      <name val="Calibri Light"/>
      <family val="2"/>
      <scheme val="major"/>
    </font>
    <font>
      <u/>
      <sz val="11"/>
      <name val="Calibri Light"/>
      <family val="2"/>
      <scheme val="major"/>
    </font>
    <font>
      <b/>
      <sz val="14"/>
      <color theme="0"/>
      <name val="Calibri Light"/>
      <family val="2"/>
      <scheme val="major"/>
    </font>
    <font>
      <sz val="9"/>
      <color theme="1"/>
      <name val="Century Gothic"/>
      <family val="2"/>
    </font>
    <font>
      <sz val="11"/>
      <color theme="1"/>
      <name val="Calibri Light"/>
      <family val="2"/>
      <scheme val="major"/>
    </font>
    <font>
      <b/>
      <sz val="11"/>
      <color theme="0"/>
      <name val="Calibri Light"/>
      <family val="2"/>
      <scheme val="major"/>
    </font>
    <font>
      <b/>
      <sz val="11"/>
      <color theme="1"/>
      <name val="Calibri Light"/>
      <family val="2"/>
      <scheme val="major"/>
    </font>
    <font>
      <i/>
      <sz val="11"/>
      <color theme="1"/>
      <name val="Calibri Light"/>
      <family val="2"/>
      <scheme val="major"/>
    </font>
  </fonts>
  <fills count="8">
    <fill>
      <patternFill patternType="none"/>
    </fill>
    <fill>
      <patternFill patternType="gray125"/>
    </fill>
    <fill>
      <patternFill patternType="solid">
        <fgColor indexed="48"/>
        <bgColor indexed="64"/>
      </patternFill>
    </fill>
    <fill>
      <patternFill patternType="solid">
        <fgColor indexed="44"/>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8">
    <xf numFmtId="0" fontId="0" fillId="0" borderId="0"/>
    <xf numFmtId="0" fontId="2" fillId="0" borderId="0"/>
    <xf numFmtId="0" fontId="7" fillId="0" borderId="0"/>
    <xf numFmtId="0" fontId="2" fillId="0" borderId="0"/>
    <xf numFmtId="44" fontId="2" fillId="0" borderId="0" applyFont="0" applyFill="0" applyBorder="0" applyAlignment="0" applyProtection="0"/>
    <xf numFmtId="0" fontId="1" fillId="0" borderId="0"/>
    <xf numFmtId="0" fontId="1" fillId="0" borderId="0"/>
    <xf numFmtId="9" fontId="2" fillId="0" borderId="0" applyFont="0" applyFill="0" applyBorder="0" applyAlignment="0" applyProtection="0"/>
  </cellStyleXfs>
  <cellXfs count="114">
    <xf numFmtId="0" fontId="0" fillId="0" borderId="0" xfId="0"/>
    <xf numFmtId="0" fontId="3" fillId="0" borderId="0" xfId="1" applyFont="1" applyAlignment="1">
      <alignment horizontal="center" vertical="center"/>
    </xf>
    <xf numFmtId="0" fontId="3" fillId="0" borderId="0" xfId="1" applyFont="1" applyAlignment="1">
      <alignment vertical="center"/>
    </xf>
    <xf numFmtId="0" fontId="3" fillId="0" borderId="1" xfId="1" applyFont="1" applyBorder="1" applyAlignment="1">
      <alignment horizontal="center" vertical="center"/>
    </xf>
    <xf numFmtId="0" fontId="3" fillId="0" borderId="2" xfId="1" applyFont="1" applyBorder="1" applyAlignment="1">
      <alignment vertical="center"/>
    </xf>
    <xf numFmtId="0" fontId="3" fillId="0" borderId="3" xfId="1" applyFont="1" applyBorder="1" applyAlignment="1">
      <alignment vertical="center"/>
    </xf>
    <xf numFmtId="0" fontId="3" fillId="0" borderId="4" xfId="1" applyFont="1" applyBorder="1" applyAlignment="1">
      <alignment horizontal="center" vertical="center"/>
    </xf>
    <xf numFmtId="0" fontId="3" fillId="0" borderId="5" xfId="1" applyFont="1" applyBorder="1" applyAlignment="1">
      <alignment vertical="center"/>
    </xf>
    <xf numFmtId="0" fontId="5" fillId="0" borderId="4" xfId="1" applyFont="1" applyBorder="1" applyAlignment="1">
      <alignment horizontal="right" vertical="center"/>
    </xf>
    <xf numFmtId="0" fontId="8" fillId="0" borderId="0" xfId="2" applyFont="1" applyAlignment="1">
      <alignment vertical="center"/>
    </xf>
    <xf numFmtId="0" fontId="9" fillId="2" borderId="0" xfId="1" applyFont="1" applyFill="1" applyAlignment="1">
      <alignment horizontal="center" vertical="center" wrapText="1"/>
    </xf>
    <xf numFmtId="0" fontId="9" fillId="0" borderId="0" xfId="2" applyFont="1" applyAlignment="1">
      <alignment vertical="center"/>
    </xf>
    <xf numFmtId="0" fontId="8" fillId="3" borderId="9" xfId="3" applyFont="1" applyFill="1" applyBorder="1" applyAlignment="1">
      <alignment horizontal="center" vertical="center" wrapText="1"/>
    </xf>
    <xf numFmtId="0" fontId="8" fillId="3" borderId="0" xfId="3" applyFont="1" applyFill="1" applyAlignment="1">
      <alignment vertical="center" wrapText="1"/>
    </xf>
    <xf numFmtId="0" fontId="8" fillId="3" borderId="0" xfId="3" applyFont="1" applyFill="1" applyAlignment="1">
      <alignment horizontal="center" vertical="center" wrapText="1"/>
    </xf>
    <xf numFmtId="0" fontId="8" fillId="0" borderId="11" xfId="2" applyFont="1" applyBorder="1" applyAlignment="1">
      <alignment horizontal="center" vertical="center"/>
    </xf>
    <xf numFmtId="0" fontId="8" fillId="0" borderId="11" xfId="5" applyFont="1" applyBorder="1" applyAlignment="1">
      <alignment horizontal="left" vertical="center" wrapText="1"/>
    </xf>
    <xf numFmtId="44" fontId="8" fillId="4" borderId="11" xfId="4" applyFont="1" applyFill="1" applyBorder="1" applyAlignment="1" applyProtection="1">
      <alignment horizontal="center" vertical="center" wrapText="1"/>
      <protection locked="0"/>
    </xf>
    <xf numFmtId="44" fontId="8" fillId="0" borderId="11" xfId="4" applyFont="1" applyFill="1" applyBorder="1" applyAlignment="1" applyProtection="1">
      <alignment horizontal="center" vertical="center" wrapText="1"/>
      <protection locked="0"/>
    </xf>
    <xf numFmtId="0" fontId="8" fillId="0" borderId="0" xfId="5" applyFont="1" applyAlignment="1">
      <alignment horizontal="left" vertical="center"/>
    </xf>
    <xf numFmtId="0" fontId="8" fillId="0" borderId="0" xfId="5" applyFont="1" applyAlignment="1">
      <alignment horizontal="center" vertical="center" wrapText="1"/>
    </xf>
    <xf numFmtId="165" fontId="10" fillId="5" borderId="0" xfId="5" applyNumberFormat="1" applyFont="1" applyFill="1" applyAlignment="1">
      <alignment horizontal="center" vertical="center" wrapText="1"/>
    </xf>
    <xf numFmtId="0" fontId="8" fillId="4" borderId="11" xfId="6" applyFont="1" applyFill="1" applyBorder="1" applyAlignment="1" applyProtection="1">
      <alignment horizontal="left" vertical="center"/>
      <protection locked="0"/>
    </xf>
    <xf numFmtId="0" fontId="8" fillId="4" borderId="11" xfId="6" applyFont="1" applyFill="1" applyBorder="1" applyAlignment="1" applyProtection="1">
      <alignment horizontal="center" vertical="center"/>
      <protection locked="0"/>
    </xf>
    <xf numFmtId="0" fontId="8" fillId="4" borderId="11" xfId="6" applyFont="1" applyFill="1" applyBorder="1" applyAlignment="1" applyProtection="1">
      <alignment horizontal="center" vertical="center" wrapText="1"/>
      <protection locked="0"/>
    </xf>
    <xf numFmtId="0" fontId="8" fillId="6" borderId="0" xfId="6" applyFont="1" applyFill="1" applyAlignment="1" applyProtection="1">
      <alignment horizontal="left" vertical="center"/>
      <protection locked="0"/>
    </xf>
    <xf numFmtId="0" fontId="8" fillId="6" borderId="0" xfId="6" applyFont="1" applyFill="1" applyAlignment="1" applyProtection="1">
      <alignment horizontal="center" vertical="center"/>
      <protection locked="0"/>
    </xf>
    <xf numFmtId="0" fontId="8" fillId="6" borderId="0" xfId="6" applyFont="1" applyFill="1" applyAlignment="1" applyProtection="1">
      <alignment horizontal="center" vertical="center" wrapText="1"/>
      <protection locked="0"/>
    </xf>
    <xf numFmtId="0" fontId="8" fillId="0" borderId="0" xfId="2" applyFont="1" applyAlignment="1">
      <alignment horizontal="center" vertical="center"/>
    </xf>
    <xf numFmtId="0" fontId="8" fillId="0" borderId="0" xfId="5" applyFont="1" applyAlignment="1">
      <alignment horizontal="left" vertical="center" wrapText="1"/>
    </xf>
    <xf numFmtId="0" fontId="9" fillId="2" borderId="0" xfId="1" applyFont="1" applyFill="1" applyAlignment="1">
      <alignment horizontal="right" vertical="center" wrapText="1"/>
    </xf>
    <xf numFmtId="44" fontId="8" fillId="6" borderId="0" xfId="4" applyFont="1" applyFill="1" applyBorder="1" applyAlignment="1" applyProtection="1">
      <alignment horizontal="center" vertical="center" wrapText="1"/>
      <protection locked="0"/>
    </xf>
    <xf numFmtId="0" fontId="9" fillId="2" borderId="10" xfId="1" applyFont="1" applyFill="1" applyBorder="1" applyAlignment="1">
      <alignment horizontal="center" vertical="center" wrapText="1"/>
    </xf>
    <xf numFmtId="0" fontId="8" fillId="3" borderId="15" xfId="3" applyFont="1" applyFill="1" applyBorder="1" applyAlignment="1">
      <alignment horizontal="center" vertical="center" wrapText="1"/>
    </xf>
    <xf numFmtId="0" fontId="8" fillId="3" borderId="16" xfId="3" applyFont="1" applyFill="1" applyBorder="1" applyAlignment="1">
      <alignment horizontal="center" vertical="center" wrapText="1"/>
    </xf>
    <xf numFmtId="0" fontId="8" fillId="3" borderId="16" xfId="3" applyFont="1" applyFill="1" applyBorder="1" applyAlignment="1">
      <alignment vertical="center" wrapText="1"/>
    </xf>
    <xf numFmtId="0" fontId="8" fillId="0" borderId="11" xfId="2" applyFont="1" applyBorder="1" applyAlignment="1">
      <alignment vertical="center" wrapText="1"/>
    </xf>
    <xf numFmtId="0" fontId="3" fillId="0" borderId="11" xfId="1" applyFont="1" applyBorder="1" applyAlignment="1">
      <alignment vertical="center" wrapText="1"/>
    </xf>
    <xf numFmtId="0" fontId="9" fillId="2" borderId="7" xfId="1" applyFont="1" applyFill="1" applyBorder="1" applyAlignment="1">
      <alignment horizontal="center" vertical="center" wrapText="1"/>
    </xf>
    <xf numFmtId="0" fontId="9" fillId="2" borderId="8" xfId="1" applyFont="1" applyFill="1" applyBorder="1" applyAlignment="1">
      <alignment horizontal="center" vertical="center" wrapText="1"/>
    </xf>
    <xf numFmtId="3" fontId="8" fillId="0" borderId="11" xfId="5" applyNumberFormat="1" applyFont="1" applyBorder="1" applyAlignment="1">
      <alignment horizontal="left" vertical="center" wrapText="1"/>
    </xf>
    <xf numFmtId="44" fontId="8" fillId="0" borderId="0" xfId="5" applyNumberFormat="1" applyFont="1" applyAlignment="1">
      <alignment horizontal="center" vertical="center"/>
    </xf>
    <xf numFmtId="44" fontId="8" fillId="0" borderId="0" xfId="5" applyNumberFormat="1" applyFont="1" applyAlignment="1">
      <alignment horizontal="left" vertical="center"/>
    </xf>
    <xf numFmtId="44" fontId="8" fillId="0" borderId="0" xfId="5" applyNumberFormat="1" applyFont="1" applyAlignment="1">
      <alignment horizontal="left" vertical="center" wrapText="1"/>
    </xf>
    <xf numFmtId="0" fontId="8" fillId="0" borderId="11" xfId="6" applyFont="1" applyBorder="1" applyAlignment="1">
      <alignment vertical="center" wrapText="1"/>
    </xf>
    <xf numFmtId="0" fontId="8" fillId="0" borderId="0" xfId="1" applyFont="1" applyAlignment="1">
      <alignment horizontal="center" vertical="center" wrapText="1"/>
    </xf>
    <xf numFmtId="44" fontId="8" fillId="0" borderId="0" xfId="1" applyNumberFormat="1" applyFont="1" applyAlignment="1">
      <alignment horizontal="center" vertical="center" wrapText="1"/>
    </xf>
    <xf numFmtId="0" fontId="8" fillId="0" borderId="0" xfId="5" applyFont="1" applyAlignment="1">
      <alignment horizontal="center" vertical="center"/>
    </xf>
    <xf numFmtId="9" fontId="8" fillId="0" borderId="0" xfId="7" applyFont="1" applyAlignment="1" applyProtection="1">
      <alignment horizontal="center" vertical="center"/>
    </xf>
    <xf numFmtId="0" fontId="9" fillId="2" borderId="11" xfId="1" applyFont="1" applyFill="1" applyBorder="1" applyAlignment="1">
      <alignment horizontal="center" vertical="center" wrapText="1"/>
    </xf>
    <xf numFmtId="44" fontId="10" fillId="0" borderId="17" xfId="5" applyNumberFormat="1" applyFont="1" applyBorder="1" applyAlignment="1">
      <alignment horizontal="center" vertical="center" wrapText="1"/>
    </xf>
    <xf numFmtId="44" fontId="10" fillId="7" borderId="20" xfId="5" applyNumberFormat="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6" borderId="11" xfId="3" applyFont="1" applyFill="1" applyBorder="1" applyAlignment="1">
      <alignment horizontal="center" vertical="center" wrapText="1"/>
    </xf>
    <xf numFmtId="0" fontId="3" fillId="4" borderId="11" xfId="1" applyFont="1" applyFill="1" applyBorder="1" applyAlignment="1" applyProtection="1">
      <alignment vertical="center" wrapText="1"/>
      <protection locked="0"/>
    </xf>
    <xf numFmtId="0" fontId="3" fillId="4" borderId="11" xfId="1" applyFont="1" applyFill="1" applyBorder="1" applyAlignment="1" applyProtection="1">
      <alignment horizontal="center" vertical="center" wrapText="1"/>
      <protection locked="0"/>
    </xf>
    <xf numFmtId="164" fontId="8" fillId="4" borderId="11" xfId="5" applyNumberFormat="1" applyFont="1" applyFill="1" applyBorder="1" applyAlignment="1" applyProtection="1">
      <alignment horizontal="center" vertical="center"/>
      <protection locked="0"/>
    </xf>
    <xf numFmtId="44" fontId="8" fillId="4" borderId="11" xfId="5" applyNumberFormat="1" applyFont="1" applyFill="1" applyBorder="1" applyAlignment="1" applyProtection="1">
      <alignment horizontal="center" vertical="center" wrapText="1"/>
      <protection locked="0"/>
    </xf>
    <xf numFmtId="9" fontId="8" fillId="4" borderId="11" xfId="7" applyFont="1" applyFill="1" applyBorder="1" applyAlignment="1" applyProtection="1">
      <alignment horizontal="center" vertical="center" wrapText="1"/>
      <protection locked="0"/>
    </xf>
    <xf numFmtId="0" fontId="8" fillId="3" borderId="10" xfId="3" applyFont="1" applyFill="1" applyBorder="1" applyAlignment="1">
      <alignment horizontal="center" vertical="center" wrapText="1"/>
    </xf>
    <xf numFmtId="0" fontId="8" fillId="0" borderId="11" xfId="2" applyFont="1" applyBorder="1" applyAlignment="1">
      <alignment vertical="center"/>
    </xf>
    <xf numFmtId="3" fontId="8" fillId="0" borderId="11" xfId="2" applyNumberFormat="1" applyFont="1" applyBorder="1" applyAlignment="1">
      <alignment horizontal="center" vertical="center"/>
    </xf>
    <xf numFmtId="44" fontId="8" fillId="0" borderId="11" xfId="2" applyNumberFormat="1" applyFont="1" applyBorder="1" applyAlignment="1">
      <alignment horizontal="center" vertical="center"/>
    </xf>
    <xf numFmtId="164" fontId="8" fillId="0" borderId="11" xfId="5" applyNumberFormat="1" applyFont="1" applyBorder="1" applyAlignment="1">
      <alignment horizontal="center" vertical="center"/>
    </xf>
    <xf numFmtId="3" fontId="8" fillId="0" borderId="11" xfId="5" applyNumberFormat="1" applyFont="1" applyBorder="1" applyAlignment="1">
      <alignment horizontal="center" vertical="center" wrapText="1"/>
    </xf>
    <xf numFmtId="165" fontId="8" fillId="0" borderId="11" xfId="5" applyNumberFormat="1" applyFont="1" applyBorder="1" applyAlignment="1">
      <alignment horizontal="center" vertical="center" wrapText="1"/>
    </xf>
    <xf numFmtId="44" fontId="8" fillId="0" borderId="11" xfId="4" applyFont="1" applyFill="1" applyBorder="1" applyAlignment="1" applyProtection="1">
      <alignment horizontal="center" vertical="center" wrapText="1"/>
    </xf>
    <xf numFmtId="165" fontId="8" fillId="0" borderId="11" xfId="2" applyNumberFormat="1" applyFont="1" applyBorder="1" applyAlignment="1">
      <alignment horizontal="center" vertical="center" wrapText="1"/>
    </xf>
    <xf numFmtId="44" fontId="8" fillId="0" borderId="11" xfId="5" applyNumberFormat="1" applyFont="1" applyBorder="1" applyAlignment="1">
      <alignment horizontal="center" vertical="center"/>
    </xf>
    <xf numFmtId="0" fontId="8" fillId="0" borderId="11" xfId="5" applyFont="1" applyBorder="1" applyAlignment="1">
      <alignment horizontal="center" vertical="center" wrapText="1"/>
    </xf>
    <xf numFmtId="165" fontId="8" fillId="0" borderId="0" xfId="5" applyNumberFormat="1" applyFont="1" applyAlignment="1">
      <alignment horizontal="center" vertical="center" wrapText="1"/>
    </xf>
    <xf numFmtId="0" fontId="8" fillId="0" borderId="0" xfId="1" applyFont="1" applyAlignment="1">
      <alignment vertical="center"/>
    </xf>
    <xf numFmtId="0" fontId="8" fillId="0" borderId="11" xfId="1" applyFont="1" applyBorder="1" applyAlignment="1">
      <alignment horizontal="center" vertical="center"/>
    </xf>
    <xf numFmtId="0" fontId="8" fillId="0" borderId="0" xfId="1" applyFont="1" applyAlignment="1">
      <alignment vertical="center" wrapText="1"/>
    </xf>
    <xf numFmtId="0" fontId="8" fillId="6" borderId="0" xfId="1" applyFont="1" applyFill="1" applyAlignment="1">
      <alignment horizontal="center" vertical="center"/>
    </xf>
    <xf numFmtId="0" fontId="8" fillId="6" borderId="0" xfId="1" applyFont="1" applyFill="1" applyAlignment="1">
      <alignment vertical="center" wrapText="1"/>
    </xf>
    <xf numFmtId="0" fontId="8" fillId="6" borderId="0" xfId="1" applyFont="1" applyFill="1" applyAlignment="1">
      <alignment vertical="center"/>
    </xf>
    <xf numFmtId="0" fontId="8" fillId="2" borderId="0" xfId="1" applyFont="1" applyFill="1" applyAlignment="1">
      <alignment horizontal="center" vertical="center" wrapText="1"/>
    </xf>
    <xf numFmtId="44" fontId="8" fillId="4" borderId="11" xfId="4" applyFont="1" applyFill="1" applyBorder="1" applyAlignment="1" applyProtection="1">
      <alignment horizontal="center" vertical="center"/>
      <protection locked="0"/>
    </xf>
    <xf numFmtId="0" fontId="8" fillId="3" borderId="17" xfId="3" applyFont="1" applyFill="1" applyBorder="1" applyAlignment="1">
      <alignment horizontal="left" vertical="center" wrapText="1"/>
    </xf>
    <xf numFmtId="0" fontId="3" fillId="0" borderId="0" xfId="1" applyFont="1" applyAlignment="1">
      <alignment horizontal="left" vertical="center" wrapText="1"/>
    </xf>
    <xf numFmtId="0" fontId="3" fillId="0" borderId="5" xfId="1" applyFont="1" applyBorder="1" applyAlignment="1">
      <alignment horizontal="left" vertical="center" wrapText="1"/>
    </xf>
    <xf numFmtId="0" fontId="4" fillId="0" borderId="4" xfId="1" applyFont="1" applyBorder="1" applyAlignment="1">
      <alignment horizontal="center" vertical="center" wrapText="1"/>
    </xf>
    <xf numFmtId="0" fontId="4" fillId="0" borderId="0" xfId="1" applyFont="1" applyAlignment="1">
      <alignment horizontal="center" vertical="center" wrapText="1"/>
    </xf>
    <xf numFmtId="0" fontId="4" fillId="0" borderId="5" xfId="1" applyFont="1" applyBorder="1" applyAlignment="1">
      <alignment horizontal="center" vertical="center" wrapText="1"/>
    </xf>
    <xf numFmtId="0" fontId="6" fillId="2" borderId="6" xfId="1" applyFont="1" applyFill="1" applyBorder="1" applyAlignment="1">
      <alignment horizontal="left" vertical="center" wrapText="1"/>
    </xf>
    <xf numFmtId="0" fontId="6" fillId="2" borderId="7" xfId="1" applyFont="1" applyFill="1" applyBorder="1" applyAlignment="1">
      <alignment horizontal="left" vertical="center" wrapText="1"/>
    </xf>
    <xf numFmtId="0" fontId="6" fillId="2" borderId="8" xfId="1" applyFont="1" applyFill="1" applyBorder="1" applyAlignment="1">
      <alignment horizontal="left" vertical="center" wrapText="1"/>
    </xf>
    <xf numFmtId="0" fontId="9" fillId="2" borderId="9" xfId="1" applyFont="1" applyFill="1" applyBorder="1" applyAlignment="1">
      <alignment horizontal="left" vertical="center" wrapText="1"/>
    </xf>
    <xf numFmtId="0" fontId="9" fillId="2" borderId="0" xfId="1" applyFont="1" applyFill="1" applyAlignment="1">
      <alignment horizontal="left" vertical="center" wrapText="1"/>
    </xf>
    <xf numFmtId="0" fontId="8" fillId="0" borderId="11" xfId="2" applyFont="1" applyBorder="1" applyAlignment="1">
      <alignment horizontal="center" vertical="center"/>
    </xf>
    <xf numFmtId="44" fontId="8" fillId="0" borderId="11" xfId="4" applyFont="1" applyBorder="1" applyAlignment="1" applyProtection="1">
      <alignment horizontal="center" vertical="center"/>
    </xf>
    <xf numFmtId="44" fontId="8" fillId="0" borderId="11" xfId="4" applyFont="1" applyFill="1" applyBorder="1" applyAlignment="1" applyProtection="1">
      <alignment horizontal="center" vertical="center"/>
    </xf>
    <xf numFmtId="3" fontId="8" fillId="0" borderId="11" xfId="2" applyNumberFormat="1" applyFont="1" applyBorder="1" applyAlignment="1">
      <alignment horizontal="left" vertical="center" wrapText="1"/>
    </xf>
    <xf numFmtId="3" fontId="8" fillId="0" borderId="11" xfId="2" applyNumberFormat="1" applyFont="1" applyBorder="1" applyAlignment="1">
      <alignment horizontal="left" vertical="center"/>
    </xf>
    <xf numFmtId="0" fontId="9" fillId="2" borderId="6" xfId="1" applyFont="1" applyFill="1" applyBorder="1" applyAlignment="1">
      <alignment horizontal="left" vertical="center" wrapText="1"/>
    </xf>
    <xf numFmtId="0" fontId="9" fillId="2" borderId="7" xfId="1" applyFont="1" applyFill="1" applyBorder="1" applyAlignment="1">
      <alignment horizontal="left" vertical="center" wrapText="1"/>
    </xf>
    <xf numFmtId="0" fontId="8" fillId="3" borderId="16" xfId="3" applyFont="1" applyFill="1" applyBorder="1" applyAlignment="1">
      <alignment horizontal="left" vertical="center" wrapText="1"/>
    </xf>
    <xf numFmtId="0" fontId="8" fillId="3" borderId="17" xfId="3" applyFont="1" applyFill="1" applyBorder="1" applyAlignment="1">
      <alignment horizontal="left" vertical="center" wrapText="1"/>
    </xf>
    <xf numFmtId="0" fontId="8" fillId="0" borderId="12" xfId="5" applyFont="1" applyBorder="1" applyAlignment="1">
      <alignment horizontal="left" vertical="center"/>
    </xf>
    <xf numFmtId="0" fontId="8" fillId="0" borderId="13" xfId="5" applyFont="1" applyBorder="1" applyAlignment="1">
      <alignment horizontal="left" vertical="center"/>
    </xf>
    <xf numFmtId="0" fontId="8" fillId="0" borderId="14" xfId="5" applyFont="1" applyBorder="1" applyAlignment="1">
      <alignment horizontal="left" vertical="center"/>
    </xf>
    <xf numFmtId="44" fontId="8" fillId="0" borderId="11" xfId="4" applyFont="1" applyFill="1" applyBorder="1" applyAlignment="1" applyProtection="1">
      <alignment horizontal="center" vertical="center" wrapText="1"/>
    </xf>
    <xf numFmtId="0" fontId="8" fillId="0" borderId="18" xfId="5" applyFont="1" applyBorder="1" applyAlignment="1">
      <alignment horizontal="left" vertical="center" wrapText="1"/>
    </xf>
    <xf numFmtId="0" fontId="8" fillId="0" borderId="19" xfId="5" applyFont="1" applyBorder="1" applyAlignment="1">
      <alignment horizontal="left" vertical="center" wrapText="1"/>
    </xf>
    <xf numFmtId="0" fontId="8" fillId="0" borderId="20" xfId="5" applyFont="1" applyBorder="1" applyAlignment="1">
      <alignment horizontal="left" vertical="center" wrapText="1"/>
    </xf>
    <xf numFmtId="44" fontId="8" fillId="0" borderId="12" xfId="4" applyFont="1" applyFill="1" applyBorder="1" applyAlignment="1" applyProtection="1">
      <alignment horizontal="left" vertical="center" wrapText="1"/>
      <protection locked="0"/>
    </xf>
    <xf numFmtId="44" fontId="8" fillId="0" borderId="13" xfId="4" applyFont="1" applyFill="1" applyBorder="1" applyAlignment="1" applyProtection="1">
      <alignment horizontal="left" vertical="center" wrapText="1"/>
      <protection locked="0"/>
    </xf>
    <xf numFmtId="44" fontId="8" fillId="0" borderId="14" xfId="4" applyFont="1" applyFill="1" applyBorder="1" applyAlignment="1" applyProtection="1">
      <alignment horizontal="left" vertical="center" wrapText="1"/>
      <protection locked="0"/>
    </xf>
    <xf numFmtId="0" fontId="8" fillId="0" borderId="11" xfId="5" applyFont="1" applyBorder="1" applyAlignment="1">
      <alignment horizontal="left" vertical="center"/>
    </xf>
    <xf numFmtId="0" fontId="8" fillId="3" borderId="0" xfId="3" applyFont="1" applyFill="1" applyAlignment="1">
      <alignment horizontal="left" vertical="center" wrapText="1"/>
    </xf>
    <xf numFmtId="0" fontId="8" fillId="0" borderId="11" xfId="6" applyFont="1" applyBorder="1" applyAlignment="1">
      <alignment horizontal="left" vertical="center" wrapText="1"/>
    </xf>
    <xf numFmtId="0" fontId="8" fillId="0" borderId="11" xfId="5" applyFont="1" applyBorder="1" applyAlignment="1">
      <alignment horizontal="left" vertical="center" wrapText="1"/>
    </xf>
  </cellXfs>
  <cellStyles count="8">
    <cellStyle name="Procent 2" xfId="7" xr:uid="{B82A014D-E8CC-4F27-BE84-94CB0FED93D5}"/>
    <cellStyle name="Standaard" xfId="0" builtinId="0"/>
    <cellStyle name="Standaard 10" xfId="1" xr:uid="{0C74B83F-1281-4FAF-9298-80D1534A6C09}"/>
    <cellStyle name="Standaard 11" xfId="3" xr:uid="{B6CA6E39-1876-4AFB-A2B0-FD9877F0FC87}"/>
    <cellStyle name="Standaard 2" xfId="2" xr:uid="{311B2D1B-AB42-476F-B90A-3E42AFA33F9C}"/>
    <cellStyle name="Standaard 27 2 2 2" xfId="6" xr:uid="{3B2A15D4-7B57-40CC-B251-0B3F5C4E3697}"/>
    <cellStyle name="Standaard 27 3 2" xfId="5" xr:uid="{A22A9785-6DB9-4528-B009-87BF063C6B4D}"/>
    <cellStyle name="Valuta 2" xfId="4" xr:uid="{2608EA12-10B7-4DCF-B6CC-33AA22DB69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AutoShape 3" descr="Logo Gemeente Katwijk">
          <a:extLst>
            <a:ext uri="{FF2B5EF4-FFF2-40B4-BE49-F238E27FC236}">
              <a16:creationId xmlns:a16="http://schemas.microsoft.com/office/drawing/2014/main" id="{22BF6FF7-5F54-4F55-B391-9A48DFDA0413}"/>
            </a:ext>
          </a:extLst>
        </xdr:cNvPr>
        <xdr:cNvSpPr>
          <a:spLocks noChangeAspect="1" noChangeArrowheads="1"/>
        </xdr:cNvSpPr>
      </xdr:nvSpPr>
      <xdr:spPr bwMode="auto">
        <a:xfrm>
          <a:off x="1609725" y="114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367862</xdr:colOff>
      <xdr:row>1</xdr:row>
      <xdr:rowOff>99848</xdr:rowOff>
    </xdr:from>
    <xdr:to>
      <xdr:col>7</xdr:col>
      <xdr:colOff>526174</xdr:colOff>
      <xdr:row>2</xdr:row>
      <xdr:rowOff>480038</xdr:rowOff>
    </xdr:to>
    <xdr:pic>
      <xdr:nvPicPr>
        <xdr:cNvPr id="3" name="Afbeelding 2">
          <a:extLst>
            <a:ext uri="{FF2B5EF4-FFF2-40B4-BE49-F238E27FC236}">
              <a16:creationId xmlns:a16="http://schemas.microsoft.com/office/drawing/2014/main" id="{61EC3267-922B-48AF-BBBA-81F5C496806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1687" y="214148"/>
          <a:ext cx="4616012" cy="176131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AEE5A-8EB0-468F-8C28-9263A40E6246}">
  <sheetPr>
    <tabColor rgb="FFFFFF00"/>
    <pageSetUpPr fitToPage="1"/>
  </sheetPr>
  <dimension ref="B1:H27"/>
  <sheetViews>
    <sheetView showGridLines="0" view="pageBreakPreview" topLeftCell="A2" zoomScaleNormal="100" zoomScaleSheetLayoutView="100" workbookViewId="0">
      <selection activeCell="F5" sqref="F5"/>
    </sheetView>
  </sheetViews>
  <sheetFormatPr defaultColWidth="9.109375" defaultRowHeight="14.4" x14ac:dyDescent="0.3"/>
  <cols>
    <col min="1" max="1" width="1.88671875" style="2" customWidth="1"/>
    <col min="2" max="2" width="11.109375" style="1" customWidth="1"/>
    <col min="3" max="8" width="11.109375" style="2" customWidth="1"/>
    <col min="9" max="16384" width="9.109375" style="2"/>
  </cols>
  <sheetData>
    <row r="1" spans="2:8" ht="9" customHeight="1" thickBot="1" x14ac:dyDescent="0.35"/>
    <row r="2" spans="2:8" ht="108.75" customHeight="1" x14ac:dyDescent="0.3">
      <c r="B2" s="3"/>
      <c r="C2" s="4"/>
      <c r="D2" s="4"/>
      <c r="E2" s="4"/>
      <c r="F2" s="4"/>
      <c r="G2" s="4"/>
      <c r="H2" s="5"/>
    </row>
    <row r="3" spans="2:8" ht="40.5" customHeight="1" x14ac:dyDescent="0.3">
      <c r="B3" s="6"/>
      <c r="H3" s="7"/>
    </row>
    <row r="4" spans="2:8" ht="92.25" customHeight="1" x14ac:dyDescent="0.3">
      <c r="B4" s="83" t="s">
        <v>114</v>
      </c>
      <c r="C4" s="84"/>
      <c r="D4" s="84"/>
      <c r="E4" s="84"/>
      <c r="F4" s="84"/>
      <c r="G4" s="84"/>
      <c r="H4" s="85"/>
    </row>
    <row r="5" spans="2:8" ht="33.6" customHeight="1" x14ac:dyDescent="0.3">
      <c r="B5" s="8" t="s">
        <v>0</v>
      </c>
      <c r="H5" s="7"/>
    </row>
    <row r="6" spans="2:8" ht="39.75" customHeight="1" x14ac:dyDescent="0.3">
      <c r="B6" s="6" t="s">
        <v>1</v>
      </c>
      <c r="C6" s="81" t="s">
        <v>96</v>
      </c>
      <c r="D6" s="81"/>
      <c r="E6" s="81"/>
      <c r="F6" s="81"/>
      <c r="G6" s="81"/>
      <c r="H6" s="82"/>
    </row>
    <row r="7" spans="2:8" ht="39.75" customHeight="1" x14ac:dyDescent="0.3">
      <c r="B7" s="6" t="s">
        <v>3</v>
      </c>
      <c r="C7" s="81" t="s">
        <v>2</v>
      </c>
      <c r="D7" s="81"/>
      <c r="E7" s="81"/>
      <c r="F7" s="81"/>
      <c r="G7" s="81"/>
      <c r="H7" s="82"/>
    </row>
    <row r="8" spans="2:8" ht="39.75" customHeight="1" x14ac:dyDescent="0.3">
      <c r="B8" s="6" t="s">
        <v>4</v>
      </c>
      <c r="C8" s="81" t="s">
        <v>97</v>
      </c>
      <c r="D8" s="81"/>
      <c r="E8" s="81"/>
      <c r="F8" s="81"/>
      <c r="G8" s="81"/>
      <c r="H8" s="82"/>
    </row>
    <row r="9" spans="2:8" ht="39.75" customHeight="1" x14ac:dyDescent="0.3">
      <c r="B9" s="6"/>
      <c r="C9" s="81"/>
      <c r="D9" s="81"/>
      <c r="E9" s="81"/>
      <c r="F9" s="81"/>
      <c r="G9" s="81"/>
      <c r="H9" s="82"/>
    </row>
    <row r="10" spans="2:8" ht="39.75" customHeight="1" x14ac:dyDescent="0.3">
      <c r="B10" s="6"/>
      <c r="C10" s="81"/>
      <c r="D10" s="81"/>
      <c r="E10" s="81"/>
      <c r="F10" s="81"/>
      <c r="G10" s="81"/>
      <c r="H10" s="82"/>
    </row>
    <row r="11" spans="2:8" ht="39.75" customHeight="1" x14ac:dyDescent="0.3">
      <c r="B11" s="6"/>
      <c r="C11" s="81"/>
      <c r="D11" s="81"/>
      <c r="E11" s="81"/>
      <c r="F11" s="81"/>
      <c r="G11" s="81"/>
      <c r="H11" s="82"/>
    </row>
    <row r="12" spans="2:8" ht="14.4" customHeight="1" x14ac:dyDescent="0.3"/>
    <row r="13" spans="2:8" ht="16.5" customHeight="1" x14ac:dyDescent="0.3"/>
    <row r="14" spans="2:8" ht="16.5" customHeight="1" x14ac:dyDescent="0.3"/>
    <row r="15" spans="2:8" ht="16.5" customHeight="1" x14ac:dyDescent="0.3"/>
    <row r="16" spans="2: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6.5" customHeight="1" x14ac:dyDescent="0.3"/>
  </sheetData>
  <sheetProtection algorithmName="SHA-512" hashValue="nUNSsgZ4Yt0cw5R9pzbcmaaJuDj2TtwwfmWzXB81gO/TT+FfuQaWWhJfnX/gTWskMICy8jnbA221QaBchJ+Vcw==" saltValue="CUDXt9xiZ1RoYetZF4J+lw==" spinCount="100000" sheet="1" objects="1" scenarios="1"/>
  <mergeCells count="7">
    <mergeCell ref="C11:H11"/>
    <mergeCell ref="B4:H4"/>
    <mergeCell ref="C6:H6"/>
    <mergeCell ref="C7:H7"/>
    <mergeCell ref="C8:H8"/>
    <mergeCell ref="C9:H9"/>
    <mergeCell ref="C10:H10"/>
  </mergeCells>
  <printOptions horizontalCentered="1"/>
  <pageMargins left="0.70866141732283472" right="0.70866141732283472" top="0.47244094488188981" bottom="0.43307086614173229"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C0C3-D188-43FC-B753-239D4C303313}">
  <sheetPr>
    <pageSetUpPr fitToPage="1"/>
  </sheetPr>
  <dimension ref="A1:G44"/>
  <sheetViews>
    <sheetView showGridLines="0" view="pageBreakPreview" zoomScaleNormal="100" zoomScaleSheetLayoutView="100" workbookViewId="0">
      <selection activeCell="E4" sqref="E4:E6"/>
    </sheetView>
  </sheetViews>
  <sheetFormatPr defaultColWidth="9.109375" defaultRowHeight="14.4" x14ac:dyDescent="0.3"/>
  <cols>
    <col min="1" max="1" width="6.6640625" style="9" customWidth="1"/>
    <col min="2" max="2" width="8.33203125" style="9" customWidth="1"/>
    <col min="3" max="3" width="57.33203125" style="9" customWidth="1"/>
    <col min="4" max="4" width="44.44140625" style="28" customWidth="1"/>
    <col min="5" max="6" width="25.5546875" style="28" customWidth="1"/>
    <col min="7" max="7" width="83.33203125" style="28" customWidth="1"/>
    <col min="8" max="16384" width="9.109375" style="9"/>
  </cols>
  <sheetData>
    <row r="1" spans="1:7" ht="36" customHeight="1" x14ac:dyDescent="0.3">
      <c r="A1" s="86" t="s">
        <v>115</v>
      </c>
      <c r="B1" s="87"/>
      <c r="C1" s="87"/>
      <c r="D1" s="87"/>
      <c r="E1" s="87"/>
      <c r="F1" s="87"/>
      <c r="G1" s="88"/>
    </row>
    <row r="2" spans="1:7" s="11" customFormat="1" x14ac:dyDescent="0.3">
      <c r="A2" s="89" t="s">
        <v>45</v>
      </c>
      <c r="B2" s="90"/>
      <c r="C2" s="90"/>
      <c r="D2" s="10"/>
      <c r="E2" s="10"/>
      <c r="F2" s="10"/>
      <c r="G2" s="32"/>
    </row>
    <row r="3" spans="1:7" x14ac:dyDescent="0.3">
      <c r="A3" s="33" t="s">
        <v>6</v>
      </c>
      <c r="B3" s="34" t="s">
        <v>46</v>
      </c>
      <c r="C3" s="35" t="s">
        <v>47</v>
      </c>
      <c r="D3" s="34" t="s">
        <v>48</v>
      </c>
      <c r="E3" s="34" t="s">
        <v>49</v>
      </c>
      <c r="F3" s="34" t="s">
        <v>50</v>
      </c>
      <c r="G3" s="80" t="s">
        <v>51</v>
      </c>
    </row>
    <row r="4" spans="1:7" ht="89.25" customHeight="1" x14ac:dyDescent="0.3">
      <c r="A4" s="91" t="s">
        <v>52</v>
      </c>
      <c r="B4" s="15" t="s">
        <v>53</v>
      </c>
      <c r="C4" s="36" t="s">
        <v>54</v>
      </c>
      <c r="D4" s="55" t="s">
        <v>55</v>
      </c>
      <c r="E4" s="92">
        <v>-80000</v>
      </c>
      <c r="F4" s="93" cm="1">
        <f t="array" ref="F4">_xlfn.IFS(D5=0,0,D5&lt;=D8,E4,D5&gt;=D9,0,D5&lt;D8&gt;D9,((1-(D5-D8)/(D9-D8))*E4))</f>
        <v>0</v>
      </c>
      <c r="G4" s="94" t="s">
        <v>107</v>
      </c>
    </row>
    <row r="5" spans="1:7" ht="57.75" customHeight="1" x14ac:dyDescent="0.3">
      <c r="A5" s="91"/>
      <c r="B5" s="15" t="s">
        <v>56</v>
      </c>
      <c r="C5" s="36" t="s">
        <v>57</v>
      </c>
      <c r="D5" s="56"/>
      <c r="E5" s="92"/>
      <c r="F5" s="93"/>
      <c r="G5" s="95"/>
    </row>
    <row r="6" spans="1:7" ht="31.2" customHeight="1" x14ac:dyDescent="0.3">
      <c r="A6" s="91"/>
      <c r="B6" s="15" t="s">
        <v>58</v>
      </c>
      <c r="C6" s="36" t="s">
        <v>59</v>
      </c>
      <c r="D6" s="37" t="s">
        <v>118</v>
      </c>
      <c r="E6" s="92"/>
      <c r="F6" s="93"/>
      <c r="G6" s="95"/>
    </row>
    <row r="7" spans="1:7" hidden="1" x14ac:dyDescent="0.3"/>
    <row r="8" spans="1:7" hidden="1" x14ac:dyDescent="0.3">
      <c r="C8" s="9" t="s">
        <v>60</v>
      </c>
      <c r="D8" s="28">
        <v>5</v>
      </c>
    </row>
    <row r="9" spans="1:7" hidden="1" x14ac:dyDescent="0.3">
      <c r="C9" s="9" t="s">
        <v>61</v>
      </c>
      <c r="D9" s="28">
        <v>45</v>
      </c>
    </row>
    <row r="11" spans="1:7" s="11" customFormat="1" x14ac:dyDescent="0.3">
      <c r="A11" s="96" t="s">
        <v>62</v>
      </c>
      <c r="B11" s="97"/>
      <c r="C11" s="97"/>
      <c r="D11" s="38"/>
      <c r="E11" s="38"/>
      <c r="F11" s="38"/>
      <c r="G11" s="39"/>
    </row>
    <row r="12" spans="1:7" x14ac:dyDescent="0.3">
      <c r="A12" s="33" t="s">
        <v>6</v>
      </c>
      <c r="B12" s="34" t="s">
        <v>46</v>
      </c>
      <c r="C12" s="35" t="s">
        <v>47</v>
      </c>
      <c r="D12" s="34" t="s">
        <v>63</v>
      </c>
      <c r="E12" s="34" t="s">
        <v>49</v>
      </c>
      <c r="F12" s="34" t="s">
        <v>50</v>
      </c>
      <c r="G12" s="80" t="s">
        <v>51</v>
      </c>
    </row>
    <row r="13" spans="1:7" ht="86.4" x14ac:dyDescent="0.3">
      <c r="A13" s="15" t="s">
        <v>64</v>
      </c>
      <c r="B13" s="15" t="s">
        <v>53</v>
      </c>
      <c r="C13" s="16" t="s">
        <v>65</v>
      </c>
      <c r="D13" s="57" t="s">
        <v>66</v>
      </c>
      <c r="E13" s="67">
        <v>-20000</v>
      </c>
      <c r="F13" s="67">
        <f>E13*(VLOOKUP(D13,D15:E21,2,FALSE))</f>
        <v>0</v>
      </c>
      <c r="G13" s="40" t="s">
        <v>101</v>
      </c>
    </row>
    <row r="14" spans="1:7" ht="2.25" customHeight="1" x14ac:dyDescent="0.3">
      <c r="C14" s="19"/>
      <c r="D14" s="41"/>
      <c r="E14" s="20"/>
      <c r="F14" s="20"/>
      <c r="G14" s="20"/>
    </row>
    <row r="15" spans="1:7" hidden="1" x14ac:dyDescent="0.3">
      <c r="C15" s="19"/>
      <c r="D15" s="42" t="s">
        <v>66</v>
      </c>
      <c r="E15" s="20">
        <v>0</v>
      </c>
      <c r="F15" s="20"/>
      <c r="G15" s="20"/>
    </row>
    <row r="16" spans="1:7" hidden="1" x14ac:dyDescent="0.3">
      <c r="C16" s="19"/>
      <c r="D16" s="43" t="s">
        <v>67</v>
      </c>
      <c r="E16" s="20">
        <v>0</v>
      </c>
      <c r="F16" s="20"/>
      <c r="G16" s="20"/>
    </row>
    <row r="17" spans="1:7" hidden="1" x14ac:dyDescent="0.3">
      <c r="C17" s="19"/>
      <c r="D17" s="42" t="s">
        <v>68</v>
      </c>
      <c r="E17" s="20">
        <v>0.2</v>
      </c>
      <c r="F17" s="20"/>
      <c r="G17" s="20"/>
    </row>
    <row r="18" spans="1:7" hidden="1" x14ac:dyDescent="0.3">
      <c r="C18" s="19"/>
      <c r="D18" s="42" t="s">
        <v>69</v>
      </c>
      <c r="E18" s="20">
        <v>0.4</v>
      </c>
      <c r="F18" s="20"/>
      <c r="G18" s="20"/>
    </row>
    <row r="19" spans="1:7" hidden="1" x14ac:dyDescent="0.3">
      <c r="C19" s="19"/>
      <c r="D19" s="42" t="s">
        <v>70</v>
      </c>
      <c r="E19" s="20">
        <v>0.6</v>
      </c>
      <c r="F19" s="20"/>
      <c r="G19" s="20"/>
    </row>
    <row r="20" spans="1:7" hidden="1" x14ac:dyDescent="0.3">
      <c r="C20" s="19"/>
      <c r="D20" s="42" t="s">
        <v>71</v>
      </c>
      <c r="E20" s="20">
        <v>0.8</v>
      </c>
      <c r="F20" s="20"/>
      <c r="G20" s="20"/>
    </row>
    <row r="21" spans="1:7" hidden="1" x14ac:dyDescent="0.3">
      <c r="C21" s="19"/>
      <c r="D21" s="42" t="s">
        <v>72</v>
      </c>
      <c r="E21" s="20">
        <v>1</v>
      </c>
      <c r="F21" s="20"/>
      <c r="G21" s="20"/>
    </row>
    <row r="22" spans="1:7" hidden="1" x14ac:dyDescent="0.3">
      <c r="C22" s="19"/>
      <c r="D22" s="41"/>
      <c r="E22" s="20"/>
      <c r="F22" s="20"/>
      <c r="G22" s="20"/>
    </row>
    <row r="23" spans="1:7" x14ac:dyDescent="0.3">
      <c r="A23" s="96" t="s">
        <v>73</v>
      </c>
      <c r="B23" s="97"/>
      <c r="C23" s="97"/>
      <c r="D23" s="38"/>
      <c r="E23" s="38"/>
      <c r="F23" s="38"/>
      <c r="G23" s="39"/>
    </row>
    <row r="24" spans="1:7" x14ac:dyDescent="0.3">
      <c r="A24" s="33" t="s">
        <v>6</v>
      </c>
      <c r="B24" s="34" t="s">
        <v>46</v>
      </c>
      <c r="C24" s="35" t="s">
        <v>47</v>
      </c>
      <c r="D24" s="34" t="s">
        <v>63</v>
      </c>
      <c r="E24" s="34" t="s">
        <v>49</v>
      </c>
      <c r="F24" s="34" t="s">
        <v>50</v>
      </c>
      <c r="G24" s="80" t="s">
        <v>51</v>
      </c>
    </row>
    <row r="25" spans="1:7" ht="60" customHeight="1" x14ac:dyDescent="0.3">
      <c r="A25" s="91" t="s">
        <v>74</v>
      </c>
      <c r="B25" s="15" t="s">
        <v>75</v>
      </c>
      <c r="C25" s="44" t="s">
        <v>112</v>
      </c>
      <c r="D25" s="58" t="s">
        <v>66</v>
      </c>
      <c r="E25" s="103">
        <v>-20000</v>
      </c>
      <c r="F25" s="103">
        <f>(E25*(VLOOKUP(D26,E33:F37,2,FALSE)))*(VLOOKUP(D28,B34:C38,2,TRUE))</f>
        <v>0</v>
      </c>
      <c r="G25" s="104" t="s">
        <v>106</v>
      </c>
    </row>
    <row r="26" spans="1:7" ht="60" customHeight="1" x14ac:dyDescent="0.3">
      <c r="A26" s="91"/>
      <c r="B26" s="15" t="s">
        <v>76</v>
      </c>
      <c r="C26" s="44" t="s">
        <v>113</v>
      </c>
      <c r="D26" s="58" t="s">
        <v>77</v>
      </c>
      <c r="E26" s="103"/>
      <c r="F26" s="103"/>
      <c r="G26" s="105"/>
    </row>
    <row r="27" spans="1:7" ht="60" customHeight="1" x14ac:dyDescent="0.3">
      <c r="A27" s="91"/>
      <c r="B27" s="15" t="s">
        <v>78</v>
      </c>
      <c r="C27" s="44" t="s">
        <v>79</v>
      </c>
      <c r="D27" s="58"/>
      <c r="E27" s="103"/>
      <c r="F27" s="103"/>
      <c r="G27" s="105"/>
    </row>
    <row r="28" spans="1:7" ht="60" customHeight="1" x14ac:dyDescent="0.3">
      <c r="A28" s="91"/>
      <c r="B28" s="15" t="s">
        <v>80</v>
      </c>
      <c r="C28" s="29" t="s">
        <v>81</v>
      </c>
      <c r="D28" s="59" t="s">
        <v>66</v>
      </c>
      <c r="E28" s="103"/>
      <c r="F28" s="103"/>
      <c r="G28" s="106"/>
    </row>
    <row r="29" spans="1:7" ht="30.75" customHeight="1" x14ac:dyDescent="0.3">
      <c r="A29" s="91"/>
      <c r="B29" s="15" t="s">
        <v>82</v>
      </c>
      <c r="C29" s="44" t="s">
        <v>83</v>
      </c>
      <c r="D29" s="58" t="s">
        <v>66</v>
      </c>
      <c r="E29" s="103">
        <v>-10000</v>
      </c>
      <c r="F29" s="103">
        <f>E29*(VLOOKUP(D30,E33:F37,2,FALSE))</f>
        <v>0</v>
      </c>
      <c r="G29" s="104" t="s">
        <v>84</v>
      </c>
    </row>
    <row r="30" spans="1:7" ht="28.8" x14ac:dyDescent="0.3">
      <c r="A30" s="91"/>
      <c r="B30" s="15" t="s">
        <v>85</v>
      </c>
      <c r="C30" s="44" t="s">
        <v>86</v>
      </c>
      <c r="D30" s="58" t="s">
        <v>77</v>
      </c>
      <c r="E30" s="103"/>
      <c r="F30" s="103"/>
      <c r="G30" s="105"/>
    </row>
    <row r="31" spans="1:7" ht="28.8" x14ac:dyDescent="0.3">
      <c r="A31" s="91"/>
      <c r="B31" s="15" t="s">
        <v>87</v>
      </c>
      <c r="C31" s="44" t="s">
        <v>79</v>
      </c>
      <c r="D31" s="58"/>
      <c r="E31" s="103"/>
      <c r="F31" s="103"/>
      <c r="G31" s="106"/>
    </row>
    <row r="32" spans="1:7" ht="2.25" customHeight="1" x14ac:dyDescent="0.3">
      <c r="C32" s="19"/>
      <c r="D32" s="41"/>
      <c r="E32" s="20"/>
      <c r="F32" s="20"/>
      <c r="G32" s="45"/>
    </row>
    <row r="33" spans="1:7" hidden="1" x14ac:dyDescent="0.3">
      <c r="C33" s="19"/>
      <c r="D33" s="41" t="s">
        <v>66</v>
      </c>
      <c r="E33" s="20" t="s">
        <v>77</v>
      </c>
      <c r="F33" s="20">
        <v>0</v>
      </c>
      <c r="G33" s="46">
        <f>E25*((1+0.25)/2)</f>
        <v>-12500</v>
      </c>
    </row>
    <row r="34" spans="1:7" ht="28.8" hidden="1" x14ac:dyDescent="0.3">
      <c r="B34" s="41" t="s">
        <v>66</v>
      </c>
      <c r="C34" s="9">
        <v>0</v>
      </c>
      <c r="D34" s="41" t="s">
        <v>88</v>
      </c>
      <c r="E34" s="20" t="s">
        <v>89</v>
      </c>
      <c r="F34" s="20">
        <v>0</v>
      </c>
      <c r="G34" s="45"/>
    </row>
    <row r="35" spans="1:7" ht="43.2" hidden="1" x14ac:dyDescent="0.3">
      <c r="B35" s="47" t="s">
        <v>102</v>
      </c>
      <c r="C35" s="9">
        <v>0.25</v>
      </c>
      <c r="D35" s="41" t="s">
        <v>90</v>
      </c>
      <c r="E35" s="20" t="s">
        <v>91</v>
      </c>
      <c r="F35" s="20">
        <v>1</v>
      </c>
      <c r="G35" s="45"/>
    </row>
    <row r="36" spans="1:7" ht="86.4" hidden="1" x14ac:dyDescent="0.3">
      <c r="B36" s="47" t="s">
        <v>103</v>
      </c>
      <c r="C36" s="9">
        <v>0.5</v>
      </c>
      <c r="D36" s="48"/>
      <c r="E36" s="20" t="s">
        <v>92</v>
      </c>
      <c r="F36" s="20">
        <v>0.75</v>
      </c>
      <c r="G36" s="45"/>
    </row>
    <row r="37" spans="1:7" ht="86.4" hidden="1" x14ac:dyDescent="0.3">
      <c r="B37" s="47" t="s">
        <v>104</v>
      </c>
      <c r="C37" s="9">
        <v>0.75</v>
      </c>
      <c r="D37" s="48"/>
      <c r="E37" s="20" t="s">
        <v>93</v>
      </c>
      <c r="F37" s="20">
        <v>0.5</v>
      </c>
      <c r="G37" s="45"/>
    </row>
    <row r="38" spans="1:7" hidden="1" x14ac:dyDescent="0.3">
      <c r="B38" s="47" t="s">
        <v>105</v>
      </c>
      <c r="C38" s="9">
        <v>1</v>
      </c>
      <c r="D38" s="41"/>
      <c r="E38" s="20"/>
      <c r="F38" s="20"/>
      <c r="G38" s="45"/>
    </row>
    <row r="39" spans="1:7" ht="28.8" x14ac:dyDescent="0.3">
      <c r="B39" s="47"/>
      <c r="D39" s="41"/>
      <c r="E39" s="49" t="s">
        <v>94</v>
      </c>
      <c r="F39" s="49" t="s">
        <v>50</v>
      </c>
      <c r="G39" s="45"/>
    </row>
    <row r="40" spans="1:7" x14ac:dyDescent="0.3">
      <c r="C40" s="19"/>
      <c r="D40" s="49" t="s">
        <v>95</v>
      </c>
      <c r="E40" s="50">
        <f>SUM(E4+E13+E25+E29)</f>
        <v>-130000</v>
      </c>
      <c r="F40" s="51">
        <f>SUM(F4+F13+F25+F29)</f>
        <v>0</v>
      </c>
      <c r="G40" s="45"/>
    </row>
    <row r="41" spans="1:7" ht="2.25" customHeight="1" x14ac:dyDescent="0.3">
      <c r="C41" s="19"/>
      <c r="D41" s="41"/>
      <c r="E41" s="20"/>
      <c r="F41" s="20"/>
      <c r="G41" s="45"/>
    </row>
    <row r="42" spans="1:7" x14ac:dyDescent="0.3">
      <c r="A42" s="96" t="s">
        <v>37</v>
      </c>
      <c r="B42" s="97"/>
      <c r="C42" s="97"/>
      <c r="D42" s="52"/>
      <c r="E42" s="52"/>
      <c r="F42" s="52"/>
      <c r="G42" s="53"/>
    </row>
    <row r="43" spans="1:7" x14ac:dyDescent="0.3">
      <c r="A43" s="33" t="s">
        <v>6</v>
      </c>
      <c r="B43" s="34"/>
      <c r="C43" s="98" t="s">
        <v>38</v>
      </c>
      <c r="D43" s="98"/>
      <c r="E43" s="98"/>
      <c r="F43" s="98"/>
      <c r="G43" s="99"/>
    </row>
    <row r="44" spans="1:7" x14ac:dyDescent="0.3">
      <c r="A44" s="54" t="s">
        <v>39</v>
      </c>
      <c r="B44" s="100" t="s">
        <v>40</v>
      </c>
      <c r="C44" s="101"/>
      <c r="D44" s="101"/>
      <c r="E44" s="101"/>
      <c r="F44" s="101"/>
      <c r="G44" s="102"/>
    </row>
  </sheetData>
  <sheetProtection algorithmName="SHA-512" hashValue="9rsBY30ixRHz2MOkI2RZpk8sDGEWTGy6JIqf07pToJH0hK6Fns4chGgvLZaoMLsMGoGi3kfHLisonapE/blf2Q==" saltValue="Ox/Ol3qtdUgJ/E8zENNA9Q==" spinCount="100000" sheet="1" objects="1" scenarios="1"/>
  <mergeCells count="18">
    <mergeCell ref="A42:C42"/>
    <mergeCell ref="C43:G43"/>
    <mergeCell ref="B44:G44"/>
    <mergeCell ref="A11:C11"/>
    <mergeCell ref="A23:C23"/>
    <mergeCell ref="A25:A31"/>
    <mergeCell ref="E25:E28"/>
    <mergeCell ref="F25:F28"/>
    <mergeCell ref="G25:G28"/>
    <mergeCell ref="E29:E31"/>
    <mergeCell ref="F29:F31"/>
    <mergeCell ref="G29:G31"/>
    <mergeCell ref="A1:G1"/>
    <mergeCell ref="A2:C2"/>
    <mergeCell ref="A4:A6"/>
    <mergeCell ref="E4:E6"/>
    <mergeCell ref="F4:F6"/>
    <mergeCell ref="G4:G6"/>
  </mergeCells>
  <dataValidations count="5">
    <dataValidation type="list" operator="lessThanOrEqual" allowBlank="1" showInputMessage="1" showErrorMessage="1" sqref="D28" xr:uid="{2706E0EE-9E62-4A91-BEAB-3FFDA35DFE96}">
      <formula1>$B$34:$B$38</formula1>
    </dataValidation>
    <dataValidation type="list" operator="lessThanOrEqual" allowBlank="1" showInputMessage="1" showErrorMessage="1" sqref="D26 D30" xr:uid="{13963601-D9F3-40BA-97AD-7D7FA1D77301}">
      <formula1>$E$33:$E$37</formula1>
    </dataValidation>
    <dataValidation type="list" operator="lessThanOrEqual" allowBlank="1" showInputMessage="1" showErrorMessage="1" sqref="D25 D29" xr:uid="{B70CD983-2CDB-4A19-B48C-C323562A892A}">
      <formula1>$D$33:$D$35</formula1>
    </dataValidation>
    <dataValidation type="list" operator="lessThanOrEqual" allowBlank="1" showInputMessage="1" showErrorMessage="1" sqref="D13" xr:uid="{08C2A8FC-A117-4E1E-9046-6C1A0C0F6160}">
      <formula1>$D$15:$D$21</formula1>
    </dataValidation>
    <dataValidation operator="lessThanOrEqual" allowBlank="1" showInputMessage="1" showErrorMessage="1" sqref="C3:G3 D14:D22 C12:C22 E12:G22 D12 E24:G26 E32:G41 E29:G29 D24 D31:D41 D27 B34:B39 C24:C33 C40:C41 B44 C43" xr:uid="{1C09DE1C-5477-467F-BE3D-81439B1EF33C}"/>
  </dataValidations>
  <pageMargins left="0.7" right="0.7" top="0.75" bottom="0.75" header="0.3" footer="0.3"/>
  <pageSetup paperSize="9"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4BC1-EFD4-463A-B142-1F90188B456B}">
  <dimension ref="A1:H32"/>
  <sheetViews>
    <sheetView showGridLines="0" tabSelected="1" view="pageBreakPreview" topLeftCell="B1" zoomScaleNormal="100" zoomScaleSheetLayoutView="100" workbookViewId="0">
      <selection activeCell="D19" sqref="D19"/>
    </sheetView>
  </sheetViews>
  <sheetFormatPr defaultColWidth="9.109375" defaultRowHeight="14.4" x14ac:dyDescent="0.3"/>
  <cols>
    <col min="1" max="1" width="9.5546875" style="9" customWidth="1"/>
    <col min="2" max="2" width="57.33203125" style="9" customWidth="1"/>
    <col min="3" max="3" width="10.88671875" style="28" bestFit="1" customWidth="1"/>
    <col min="4" max="4" width="33.5546875" style="28" customWidth="1"/>
    <col min="5" max="5" width="29.5546875" style="28" customWidth="1"/>
    <col min="6" max="7" width="33.5546875" style="28" customWidth="1"/>
    <col min="8" max="16384" width="9.109375" style="9"/>
  </cols>
  <sheetData>
    <row r="1" spans="1:7" ht="36" customHeight="1" x14ac:dyDescent="0.3">
      <c r="A1" s="86" t="s">
        <v>116</v>
      </c>
      <c r="B1" s="87"/>
      <c r="C1" s="87"/>
      <c r="D1" s="87"/>
      <c r="E1" s="87"/>
      <c r="F1" s="87"/>
      <c r="G1" s="88"/>
    </row>
    <row r="2" spans="1:7" s="11" customFormat="1" x14ac:dyDescent="0.3">
      <c r="A2" s="89" t="s">
        <v>5</v>
      </c>
      <c r="B2" s="90"/>
      <c r="C2" s="10"/>
      <c r="D2" s="10"/>
      <c r="E2" s="10"/>
      <c r="F2" s="10"/>
      <c r="G2" s="32"/>
    </row>
    <row r="3" spans="1:7" x14ac:dyDescent="0.3">
      <c r="A3" s="12" t="s">
        <v>6</v>
      </c>
      <c r="B3" s="13" t="s">
        <v>7</v>
      </c>
      <c r="C3" s="14" t="s">
        <v>8</v>
      </c>
      <c r="D3" s="14"/>
      <c r="E3" s="14" t="s">
        <v>9</v>
      </c>
      <c r="F3" s="14" t="s">
        <v>10</v>
      </c>
      <c r="G3" s="60" t="s">
        <v>11</v>
      </c>
    </row>
    <row r="4" spans="1:7" x14ac:dyDescent="0.3">
      <c r="A4" s="15" t="s">
        <v>12</v>
      </c>
      <c r="B4" s="61" t="s">
        <v>13</v>
      </c>
      <c r="C4" s="15" t="s">
        <v>14</v>
      </c>
      <c r="D4" s="61"/>
      <c r="E4" s="79"/>
      <c r="F4" s="62">
        <v>3109</v>
      </c>
      <c r="G4" s="63">
        <f>F4*E4</f>
        <v>0</v>
      </c>
    </row>
    <row r="6" spans="1:7" s="11" customFormat="1" x14ac:dyDescent="0.3">
      <c r="A6" s="96" t="s">
        <v>15</v>
      </c>
      <c r="B6" s="97"/>
      <c r="C6" s="38"/>
      <c r="D6" s="38"/>
      <c r="E6" s="38"/>
      <c r="F6" s="38"/>
      <c r="G6" s="39"/>
    </row>
    <row r="7" spans="1:7" x14ac:dyDescent="0.3">
      <c r="A7" s="12" t="s">
        <v>6</v>
      </c>
      <c r="B7" s="13" t="s">
        <v>7</v>
      </c>
      <c r="C7" s="14" t="s">
        <v>8</v>
      </c>
      <c r="D7" s="14" t="s">
        <v>16</v>
      </c>
      <c r="E7" s="14"/>
      <c r="F7" s="14"/>
      <c r="G7" s="60"/>
    </row>
    <row r="8" spans="1:7" ht="28.8" x14ac:dyDescent="0.3">
      <c r="A8" s="15" t="s">
        <v>17</v>
      </c>
      <c r="B8" s="16" t="s">
        <v>111</v>
      </c>
      <c r="C8" s="64" t="s">
        <v>14</v>
      </c>
      <c r="D8" s="17">
        <v>0</v>
      </c>
      <c r="E8" s="107" t="s">
        <v>18</v>
      </c>
      <c r="F8" s="108"/>
      <c r="G8" s="109"/>
    </row>
    <row r="9" spans="1:7" ht="28.8" x14ac:dyDescent="0.3">
      <c r="A9" s="12" t="s">
        <v>6</v>
      </c>
      <c r="B9" s="13" t="s">
        <v>7</v>
      </c>
      <c r="C9" s="14" t="s">
        <v>8</v>
      </c>
      <c r="D9" s="14" t="s">
        <v>19</v>
      </c>
      <c r="E9" s="14" t="s">
        <v>20</v>
      </c>
      <c r="F9" s="14" t="s">
        <v>10</v>
      </c>
      <c r="G9" s="60" t="s">
        <v>11</v>
      </c>
    </row>
    <row r="10" spans="1:7" x14ac:dyDescent="0.3">
      <c r="A10" s="15" t="s">
        <v>21</v>
      </c>
      <c r="B10" s="44" t="s">
        <v>110</v>
      </c>
      <c r="C10" s="64" t="s">
        <v>14</v>
      </c>
      <c r="D10" s="17"/>
      <c r="E10" s="18">
        <f>D10+D8</f>
        <v>0</v>
      </c>
      <c r="F10" s="65">
        <v>200</v>
      </c>
      <c r="G10" s="66">
        <f>F10*E10</f>
        <v>0</v>
      </c>
    </row>
    <row r="11" spans="1:7" x14ac:dyDescent="0.3">
      <c r="A11" s="15" t="s">
        <v>22</v>
      </c>
      <c r="B11" s="44" t="s">
        <v>108</v>
      </c>
      <c r="C11" s="64" t="s">
        <v>14</v>
      </c>
      <c r="D11" s="17"/>
      <c r="E11" s="67">
        <f>D11+D8</f>
        <v>0</v>
      </c>
      <c r="F11" s="65">
        <v>2369</v>
      </c>
      <c r="G11" s="68">
        <f>F11*E11</f>
        <v>0</v>
      </c>
    </row>
    <row r="12" spans="1:7" x14ac:dyDescent="0.3">
      <c r="A12" s="15" t="s">
        <v>23</v>
      </c>
      <c r="B12" s="44" t="s">
        <v>109</v>
      </c>
      <c r="C12" s="69" t="s">
        <v>14</v>
      </c>
      <c r="D12" s="17"/>
      <c r="E12" s="67">
        <f>D12+D8</f>
        <v>0</v>
      </c>
      <c r="F12" s="70">
        <v>540</v>
      </c>
      <c r="G12" s="66">
        <f>F12*E12</f>
        <v>0</v>
      </c>
    </row>
    <row r="13" spans="1:7" x14ac:dyDescent="0.3">
      <c r="B13" s="19"/>
      <c r="C13" s="41"/>
      <c r="D13" s="20"/>
      <c r="E13" s="20"/>
      <c r="F13" s="20"/>
      <c r="G13" s="20"/>
    </row>
    <row r="14" spans="1:7" ht="26.25" customHeight="1" x14ac:dyDescent="0.3">
      <c r="B14" s="19"/>
      <c r="C14" s="41"/>
      <c r="D14" s="20"/>
      <c r="E14" s="20"/>
      <c r="F14" s="10" t="s">
        <v>24</v>
      </c>
      <c r="G14" s="21">
        <f>SUM(G4,G10:G12)</f>
        <v>0</v>
      </c>
    </row>
    <row r="15" spans="1:7" x14ac:dyDescent="0.3">
      <c r="B15" s="19"/>
      <c r="C15" s="41"/>
      <c r="D15" s="20"/>
      <c r="E15" s="20"/>
      <c r="F15" s="45"/>
      <c r="G15" s="71"/>
    </row>
    <row r="16" spans="1:7" s="72" customFormat="1" x14ac:dyDescent="0.3">
      <c r="A16" s="96" t="s">
        <v>25</v>
      </c>
      <c r="B16" s="97"/>
      <c r="C16" s="52"/>
      <c r="D16" s="52"/>
      <c r="E16" s="52"/>
      <c r="F16" s="52"/>
      <c r="G16" s="53"/>
    </row>
    <row r="17" spans="1:8" s="72" customFormat="1" x14ac:dyDescent="0.3">
      <c r="A17" s="12" t="s">
        <v>6</v>
      </c>
      <c r="B17" s="13" t="s">
        <v>26</v>
      </c>
      <c r="C17" s="14"/>
      <c r="D17" s="14" t="s">
        <v>27</v>
      </c>
      <c r="E17" s="14" t="s">
        <v>28</v>
      </c>
      <c r="F17" s="14" t="s">
        <v>29</v>
      </c>
      <c r="G17" s="60" t="s">
        <v>30</v>
      </c>
    </row>
    <row r="18" spans="1:8" s="72" customFormat="1" x14ac:dyDescent="0.3">
      <c r="A18" s="73" t="s">
        <v>31</v>
      </c>
      <c r="B18" s="22"/>
      <c r="C18" s="23"/>
      <c r="D18" s="24"/>
      <c r="E18" s="24"/>
      <c r="F18" s="24"/>
      <c r="G18" s="24"/>
      <c r="H18" s="74"/>
    </row>
    <row r="19" spans="1:8" s="77" customFormat="1" ht="15.6" customHeight="1" x14ac:dyDescent="0.3">
      <c r="A19" s="75"/>
      <c r="B19" s="25"/>
      <c r="C19" s="26"/>
      <c r="D19" s="27"/>
      <c r="E19" s="27"/>
      <c r="F19" s="27"/>
      <c r="G19" s="27"/>
      <c r="H19" s="76"/>
    </row>
    <row r="20" spans="1:8" s="72" customFormat="1" x14ac:dyDescent="0.3">
      <c r="A20" s="96" t="s">
        <v>32</v>
      </c>
      <c r="B20" s="97"/>
      <c r="C20" s="52"/>
      <c r="D20" s="52"/>
      <c r="E20" s="52"/>
      <c r="F20" s="52"/>
      <c r="G20" s="53"/>
      <c r="H20" s="74"/>
    </row>
    <row r="21" spans="1:8" s="72" customFormat="1" ht="20.399999999999999" customHeight="1" x14ac:dyDescent="0.3">
      <c r="A21" s="12" t="s">
        <v>6</v>
      </c>
      <c r="B21" s="13" t="s">
        <v>26</v>
      </c>
      <c r="C21" s="14" t="s">
        <v>33</v>
      </c>
      <c r="D21" s="14" t="s">
        <v>27</v>
      </c>
      <c r="E21" s="14" t="s">
        <v>28</v>
      </c>
      <c r="F21" s="14" t="s">
        <v>29</v>
      </c>
      <c r="G21" s="60" t="s">
        <v>30</v>
      </c>
      <c r="H21" s="74"/>
    </row>
    <row r="22" spans="1:8" s="72" customFormat="1" x14ac:dyDescent="0.3">
      <c r="A22" s="73" t="s">
        <v>34</v>
      </c>
      <c r="B22" s="22"/>
      <c r="C22" s="23"/>
      <c r="D22" s="24"/>
      <c r="E22" s="24"/>
      <c r="F22" s="24"/>
      <c r="G22" s="24"/>
      <c r="H22" s="74"/>
    </row>
    <row r="23" spans="1:8" s="72" customFormat="1" x14ac:dyDescent="0.3">
      <c r="A23" s="73" t="s">
        <v>35</v>
      </c>
      <c r="B23" s="22"/>
      <c r="C23" s="23"/>
      <c r="D23" s="24"/>
      <c r="E23" s="24"/>
      <c r="F23" s="24"/>
      <c r="G23" s="24"/>
    </row>
    <row r="24" spans="1:8" s="72" customFormat="1" x14ac:dyDescent="0.3">
      <c r="A24" s="73" t="s">
        <v>36</v>
      </c>
      <c r="B24" s="22"/>
      <c r="C24" s="23"/>
      <c r="D24" s="24"/>
      <c r="E24" s="24"/>
      <c r="F24" s="24"/>
      <c r="G24" s="24"/>
    </row>
    <row r="25" spans="1:8" x14ac:dyDescent="0.3">
      <c r="B25" s="19"/>
      <c r="C25" s="41"/>
      <c r="D25" s="20"/>
      <c r="E25" s="20"/>
      <c r="F25" s="45"/>
      <c r="G25" s="71"/>
    </row>
    <row r="26" spans="1:8" x14ac:dyDescent="0.3">
      <c r="A26" s="90" t="s">
        <v>37</v>
      </c>
      <c r="B26" s="90"/>
      <c r="C26" s="78"/>
      <c r="D26" s="78"/>
      <c r="E26" s="78"/>
      <c r="F26" s="78"/>
      <c r="G26" s="78"/>
    </row>
    <row r="27" spans="1:8" x14ac:dyDescent="0.3">
      <c r="A27" s="14" t="s">
        <v>6</v>
      </c>
      <c r="B27" s="111" t="s">
        <v>38</v>
      </c>
      <c r="C27" s="111"/>
      <c r="D27" s="111"/>
      <c r="E27" s="111"/>
      <c r="F27" s="111"/>
      <c r="G27" s="111"/>
    </row>
    <row r="28" spans="1:8" x14ac:dyDescent="0.3">
      <c r="A28" s="54" t="s">
        <v>39</v>
      </c>
      <c r="B28" s="110" t="s">
        <v>40</v>
      </c>
      <c r="C28" s="110"/>
      <c r="D28" s="110"/>
      <c r="E28" s="110"/>
      <c r="F28" s="110"/>
      <c r="G28" s="110"/>
    </row>
    <row r="29" spans="1:8" x14ac:dyDescent="0.3">
      <c r="A29" s="15">
        <v>1</v>
      </c>
      <c r="B29" s="110" t="s">
        <v>41</v>
      </c>
      <c r="C29" s="110"/>
      <c r="D29" s="110"/>
      <c r="E29" s="110"/>
      <c r="F29" s="110"/>
      <c r="G29" s="110"/>
    </row>
    <row r="30" spans="1:8" ht="29.25" customHeight="1" x14ac:dyDescent="0.3">
      <c r="A30" s="15">
        <v>2</v>
      </c>
      <c r="B30" s="112" t="s">
        <v>42</v>
      </c>
      <c r="C30" s="112"/>
      <c r="D30" s="112"/>
      <c r="E30" s="112"/>
      <c r="F30" s="112"/>
      <c r="G30" s="112"/>
    </row>
    <row r="31" spans="1:8" ht="25.5" customHeight="1" x14ac:dyDescent="0.3">
      <c r="A31" s="15">
        <v>3</v>
      </c>
      <c r="B31" s="113" t="s">
        <v>43</v>
      </c>
      <c r="C31" s="113"/>
      <c r="D31" s="113"/>
      <c r="E31" s="113"/>
      <c r="F31" s="113"/>
      <c r="G31" s="113"/>
    </row>
    <row r="32" spans="1:8" x14ac:dyDescent="0.3">
      <c r="A32" s="15">
        <v>4</v>
      </c>
      <c r="B32" s="110" t="s">
        <v>44</v>
      </c>
      <c r="C32" s="110"/>
      <c r="D32" s="110"/>
      <c r="E32" s="110"/>
      <c r="F32" s="110"/>
      <c r="G32" s="110"/>
    </row>
  </sheetData>
  <sheetProtection algorithmName="SHA-512" hashValue="JomLy6i2VzvTRi1y0edlNJQfi4YSCnqO2B5aNYLDw3M/28W3OmdbEH4ohPLhfBSsMW8zuqrcUXIAVAZmnIr8+A==" saltValue="1KkxAdv7mC4fay7m35lJMg==" spinCount="100000" sheet="1" objects="1" scenarios="1"/>
  <mergeCells count="13">
    <mergeCell ref="B32:G32"/>
    <mergeCell ref="A26:B26"/>
    <mergeCell ref="B27:G27"/>
    <mergeCell ref="B28:G28"/>
    <mergeCell ref="B29:G29"/>
    <mergeCell ref="B30:G30"/>
    <mergeCell ref="B31:G31"/>
    <mergeCell ref="A20:B20"/>
    <mergeCell ref="A1:G1"/>
    <mergeCell ref="A2:B2"/>
    <mergeCell ref="A6:B6"/>
    <mergeCell ref="E8:G8"/>
    <mergeCell ref="A16:B16"/>
  </mergeCells>
  <dataValidations count="1">
    <dataValidation operator="lessThanOrEqual" allowBlank="1" showInputMessage="1" showErrorMessage="1" sqref="B17:G19 B21:G25 B3:G3 F7:G7 B27:B32 B7:E15 F9:G15" xr:uid="{A489833A-DE15-4585-8DCD-5A7B4E20ED15}"/>
  </dataValidations>
  <pageMargins left="0.7" right="0.7"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3A19-1C7B-4678-95F0-4467ED676B03}">
  <dimension ref="A1:C8"/>
  <sheetViews>
    <sheetView showGridLines="0" view="pageBreakPreview" zoomScaleNormal="100" zoomScaleSheetLayoutView="100" workbookViewId="0">
      <selection activeCell="C5" sqref="C5"/>
    </sheetView>
  </sheetViews>
  <sheetFormatPr defaultColWidth="9.109375" defaultRowHeight="14.4" x14ac:dyDescent="0.3"/>
  <cols>
    <col min="1" max="1" width="9.5546875" style="9" customWidth="1"/>
    <col min="2" max="2" width="57.33203125" style="9" customWidth="1"/>
    <col min="3" max="3" width="33.5546875" style="28" customWidth="1"/>
    <col min="4" max="16384" width="9.109375" style="9"/>
  </cols>
  <sheetData>
    <row r="1" spans="1:3" ht="36" customHeight="1" x14ac:dyDescent="0.3">
      <c r="A1" s="86" t="s">
        <v>117</v>
      </c>
      <c r="B1" s="87"/>
      <c r="C1" s="87"/>
    </row>
    <row r="2" spans="1:3" s="11" customFormat="1" x14ac:dyDescent="0.3">
      <c r="A2" s="89"/>
      <c r="B2" s="90"/>
      <c r="C2" s="10"/>
    </row>
    <row r="3" spans="1:3" x14ac:dyDescent="0.3">
      <c r="A3" s="12" t="s">
        <v>6</v>
      </c>
      <c r="B3" s="13" t="s">
        <v>7</v>
      </c>
      <c r="C3" s="14"/>
    </row>
    <row r="4" spans="1:3" x14ac:dyDescent="0.3">
      <c r="A4" s="15" t="s">
        <v>98</v>
      </c>
      <c r="B4" s="16" t="s">
        <v>50</v>
      </c>
      <c r="C4" s="67">
        <f>'1. Kwaliteit Perceel 1 Hout'!F40</f>
        <v>0</v>
      </c>
    </row>
    <row r="5" spans="1:3" x14ac:dyDescent="0.3">
      <c r="A5" s="15" t="s">
        <v>99</v>
      </c>
      <c r="B5" s="16" t="s">
        <v>100</v>
      </c>
      <c r="C5" s="67">
        <f>'2. Prijs Perceel 1 Hout'!G14</f>
        <v>0</v>
      </c>
    </row>
    <row r="6" spans="1:3" x14ac:dyDescent="0.3">
      <c r="A6" s="28"/>
      <c r="B6" s="29"/>
      <c r="C6" s="31"/>
    </row>
    <row r="7" spans="1:3" ht="28.8" x14ac:dyDescent="0.3">
      <c r="B7" s="30" t="s">
        <v>119</v>
      </c>
      <c r="C7" s="21">
        <f>SUM(C4:C5)</f>
        <v>0</v>
      </c>
    </row>
    <row r="8" spans="1:3" x14ac:dyDescent="0.3">
      <c r="B8" s="19"/>
      <c r="C8" s="20"/>
    </row>
  </sheetData>
  <sheetProtection algorithmName="SHA-512" hashValue="nfdr1U+P47tCnGeDOo5w+qSBmjGEMEpKh7uN7SgT2mHInZTW3owcBXYK/GPqOHGVyHDsQoEp/iiBpxBLiKMzzg==" saltValue="WQgdbNTc6UGPozbUIu7hOw==" spinCount="100000" sheet="1" objects="1" scenarios="1"/>
  <mergeCells count="2">
    <mergeCell ref="A1:C1"/>
    <mergeCell ref="A2:B2"/>
  </mergeCells>
  <dataValidations count="1">
    <dataValidation operator="lessThanOrEqual" allowBlank="1" showInputMessage="1" showErrorMessage="1" sqref="B3:C8" xr:uid="{BC0333D7-B4A4-44F9-A712-11D777960C39}"/>
  </dataValidations>
  <pageMargins left="0.7" right="0.7" top="0.75" bottom="0.75" header="0.3" footer="0.3"/>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2" ma:contentTypeDescription="Een nieuw document maken." ma:contentTypeScope="" ma:versionID="6c21bbd07498fa6b073756072b61c35f">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977af90baf2af4499d716b0362f97eca"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371479-C754-48B4-ABCB-005452F745F4}">
  <ds:schemaRefs>
    <ds:schemaRef ds:uri="http://schemas.microsoft.com/sharepoint/v3/contenttype/forms"/>
  </ds:schemaRefs>
</ds:datastoreItem>
</file>

<file path=customXml/itemProps2.xml><?xml version="1.0" encoding="utf-8"?>
<ds:datastoreItem xmlns:ds="http://schemas.openxmlformats.org/officeDocument/2006/customXml" ds:itemID="{B893B002-6512-4797-AA32-7C080E29F4F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13416AB-E80A-45BF-B332-29A2B34E40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Voorblad</vt:lpstr>
      <vt:lpstr>1. Kwaliteit Perceel 1 Hout</vt:lpstr>
      <vt:lpstr>2. Prijs Perceel 1 Hout</vt:lpstr>
      <vt:lpstr>3. Fictieve inschrijfprijs Hout</vt:lpstr>
      <vt:lpstr>'1. Kwaliteit Perceel 1 Hout'!Afdrukbereik</vt:lpstr>
      <vt:lpstr>'2. Prijs Perceel 1 Hout'!Afdrukbereik</vt:lpstr>
      <vt:lpstr>'3. Fictieve inschrijfprijs Hout'!Afdrukbereik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Geert Lubbers</dc:creator>
  <cp:lastModifiedBy>Eline Koopmans</cp:lastModifiedBy>
  <cp:lastPrinted>2021-05-06T12:32:45Z</cp:lastPrinted>
  <dcterms:created xsi:type="dcterms:W3CDTF">2021-05-06T12:21:12Z</dcterms:created>
  <dcterms:modified xsi:type="dcterms:W3CDTF">2025-05-13T11:04:12Z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ies>
</file>