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prorailbv-my.sharepoint.com/personal/daan_versteeg_ka_prorail_nl/Documents/Bureaublad/Leidraad, Bijlagen, UEA &amp; Annex 5.1 Aanbiedingsbegroting/Annex 5.1 Aanbiedingsbegroting/"/>
    </mc:Choice>
  </mc:AlternateContent>
  <xr:revisionPtr revIDLastSave="46" documentId="8_{99609F68-B524-41FD-B0AA-3A98E2F81706}" xr6:coauthVersionLast="47" xr6:coauthVersionMax="47" xr10:uidLastSave="{A2C77E75-C9A0-4169-B24D-09BB673E840F}"/>
  <bookViews>
    <workbookView xWindow="28680" yWindow="-120" windowWidth="29040" windowHeight="15840" xr2:uid="{7990A05B-D438-4A63-A60D-1AC21A8AEADC}"/>
  </bookViews>
  <sheets>
    <sheet name="Limbur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1" l="1"/>
  <c r="O34" i="1"/>
  <c r="O33" i="1"/>
  <c r="O32" i="1"/>
  <c r="O31" i="1"/>
  <c r="O30" i="1"/>
  <c r="O29" i="1"/>
  <c r="O28" i="1"/>
  <c r="O27" i="1"/>
  <c r="O26" i="1"/>
  <c r="O25" i="1"/>
  <c r="O24" i="1"/>
  <c r="O22" i="1"/>
  <c r="O21" i="1"/>
  <c r="O19" i="1"/>
  <c r="O18" i="1"/>
  <c r="O17" i="1"/>
  <c r="O46" i="1"/>
  <c r="M75" i="1"/>
  <c r="M74" i="1"/>
  <c r="M73" i="1"/>
  <c r="M72" i="1"/>
  <c r="M76" i="1" s="1"/>
  <c r="M69" i="1"/>
  <c r="M68" i="1"/>
  <c r="M67" i="1"/>
  <c r="M66" i="1"/>
  <c r="M65" i="1"/>
  <c r="H64" i="1"/>
  <c r="M64" i="1" s="1"/>
  <c r="M62" i="1"/>
  <c r="M61" i="1"/>
  <c r="M60" i="1"/>
  <c r="M58" i="1"/>
  <c r="M57" i="1"/>
  <c r="M56" i="1"/>
  <c r="M54" i="1"/>
  <c r="M53" i="1"/>
  <c r="M52" i="1"/>
  <c r="M46" i="1"/>
  <c r="O44" i="1"/>
  <c r="M44" i="1"/>
  <c r="M36" i="1"/>
  <c r="M34" i="1"/>
  <c r="M33" i="1"/>
  <c r="M32" i="1"/>
  <c r="M31" i="1"/>
  <c r="M30" i="1"/>
  <c r="M29" i="1"/>
  <c r="M28" i="1"/>
  <c r="M27" i="1"/>
  <c r="M26" i="1"/>
  <c r="M25" i="1"/>
  <c r="M24" i="1"/>
  <c r="M22" i="1"/>
  <c r="M21" i="1"/>
  <c r="H18" i="1"/>
  <c r="M17" i="1"/>
  <c r="H19" i="1" l="1"/>
  <c r="M19" i="1" s="1"/>
  <c r="M18" i="1"/>
  <c r="M70" i="1"/>
  <c r="M37" i="1"/>
  <c r="M49" i="1" s="1"/>
  <c r="M77" i="1"/>
  <c r="O37" i="1"/>
  <c r="O49" i="1" s="1"/>
  <c r="P80" i="1" l="1"/>
</calcChain>
</file>

<file path=xl/sharedStrings.xml><?xml version="1.0" encoding="utf-8"?>
<sst xmlns="http://schemas.openxmlformats.org/spreadsheetml/2006/main" count="212" uniqueCount="122">
  <si>
    <t>Verzamelstaat</t>
  </si>
  <si>
    <t>Project:</t>
  </si>
  <si>
    <t xml:space="preserve">Groenbeheer ProRail </t>
  </si>
  <si>
    <t>TenderNed nr.</t>
  </si>
  <si>
    <t>TN523296</t>
  </si>
  <si>
    <t>Perceel</t>
  </si>
  <si>
    <t>Baanlengte in m1:</t>
  </si>
  <si>
    <t xml:space="preserve"> </t>
  </si>
  <si>
    <t>Inschrijver:</t>
  </si>
  <si>
    <t>&lt;..&gt;</t>
  </si>
  <si>
    <t>Datum: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</si>
  <si>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</si>
  <si>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</si>
  <si>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</si>
  <si>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</si>
  <si>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</si>
  <si>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</si>
  <si>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</si>
  <si>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</si>
  <si>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</si>
  <si>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SGB 1.1.1</t>
  </si>
  <si>
    <t>Maaien BC vlak</t>
  </si>
  <si>
    <t>BC</t>
  </si>
  <si>
    <t>m2</t>
  </si>
  <si>
    <t>Maaien BC talud</t>
  </si>
  <si>
    <t>SGB 1.1.2</t>
  </si>
  <si>
    <t>Afvoeren BC</t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</si>
  <si>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</si>
  <si>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</si>
  <si>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</si>
  <si>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</si>
  <si>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</si>
  <si>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</si>
  <si>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stuks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</si>
  <si>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</si>
  <si>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</si>
  <si>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</si>
  <si>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</si>
  <si>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</si>
  <si>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</si>
  <si>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</si>
  <si>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</si>
  <si>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 xml:space="preserve">Vrijhouden vlucht/toegangsroutes </t>
  </si>
  <si>
    <t>DEF</t>
  </si>
  <si>
    <t>SGB 1.3.5</t>
  </si>
  <si>
    <t>Vrijhouden vluchtrouteaanduidingen geluidsschermen</t>
  </si>
  <si>
    <t>SGB 1.3.2</t>
  </si>
  <si>
    <t>Overgroei</t>
  </si>
  <si>
    <t>post</t>
  </si>
  <si>
    <t>Schouwplichtige sloten</t>
  </si>
  <si>
    <t>m1</t>
  </si>
  <si>
    <t>Overige sloten en watergangen</t>
  </si>
  <si>
    <t>Beheren bomen</t>
  </si>
  <si>
    <t>Document 02</t>
  </si>
  <si>
    <t>Projectbeheersing (doc 01 beheersen van de opdracht)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</si>
  <si>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</si>
  <si>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</si>
  <si>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</si>
  <si>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</si>
  <si>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</si>
  <si>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</si>
  <si>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</si>
  <si>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</si>
  <si>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</si>
  <si>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</si>
  <si>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</si>
  <si>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>Totaal</t>
  </si>
  <si>
    <t>A</t>
  </si>
  <si>
    <t>Document 03</t>
  </si>
  <si>
    <t>Geluidsschermen tot 2,5 m hoog</t>
  </si>
  <si>
    <t xml:space="preserve">Geluidsschermen hoger dan 2,5 m </t>
  </si>
  <si>
    <t>SGB 1.4</t>
  </si>
  <si>
    <t>Fauna passages</t>
  </si>
  <si>
    <t>st</t>
  </si>
  <si>
    <t>Maaien DEF Vlak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</si>
  <si>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</si>
  <si>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</si>
  <si>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</si>
  <si>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</si>
  <si>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</si>
  <si>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 tot 10.000 m2</t>
  </si>
  <si>
    <t>Maaien DEF Talud  10.000 m2 en meer</t>
  </si>
  <si>
    <t>Afvoeren DEF</t>
  </si>
  <si>
    <t>Afvoeren DEF tot 4.000 m2</t>
  </si>
  <si>
    <t>Afvoeren DEF tot 20.000 m2</t>
  </si>
  <si>
    <t>Afvoeren DEF 20.000 m2 en meer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</si>
  <si>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</si>
  <si>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</si>
  <si>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</si>
  <si>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</si>
  <si>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</si>
  <si>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</si>
  <si>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</si>
  <si>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</si>
  <si>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</si>
  <si>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</si>
  <si>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</si>
  <si>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</si>
  <si>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</si>
  <si>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</si>
  <si>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</si>
  <si>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</si>
  <si>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</si>
  <si>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</si>
  <si>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</si>
  <si>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</si>
  <si>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</si>
  <si>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</si>
  <si>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</si>
  <si>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</si>
  <si>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</si>
  <si>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</si>
  <si>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5. Limburg</t>
  </si>
  <si>
    <t>4 jaar</t>
  </si>
  <si>
    <t>SGB 1.5.1.1; 1.5.1.2</t>
  </si>
  <si>
    <t>SGB 1.5.2.1 tm 1.5.2.3</t>
  </si>
  <si>
    <t>SGB 1.6.1 tm 1.6.4</t>
  </si>
  <si>
    <t>SGB 1.3.1; 1.3.2</t>
  </si>
  <si>
    <t>SBG 1.2.1; 1.2.2</t>
  </si>
  <si>
    <t>Alle bedragen in de aanbiedingsbegroting dienen door de inschrijver onderbouwd te worden middels een Detailbegroting.</t>
  </si>
  <si>
    <t>Invasieve exoten: De gevraagde eenheidstarief betreft per handeling (Markeren en 1x verwijderen)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</si>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</sst>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"/>
  </numFmts>
  <fonts count="11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sz val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7">
    <xf numFmtId="0" fontId="0" fillId="0" borderId="0" xfId="0"/>
    <xf numFmtId="44" fontId="2" fillId="5" borderId="0" xfId="0" applyNumberFormat="1" applyFont="1" applyFill="1"/>
    <xf numFmtId="44" fontId="2" fillId="0" borderId="0" xfId="0" applyNumberFormat="1" applyFont="1"/>
    <xf numFmtId="0" fontId="2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center"/>
    </xf>
    <xf numFmtId="0" fontId="2" fillId="4" borderId="16" xfId="0" applyFont="1" applyFill="1" applyBorder="1" applyAlignment="1">
      <alignment vertical="center"/>
    </xf>
    <xf numFmtId="0" fontId="2" fillId="4" borderId="17" xfId="0" applyFont="1" applyFill="1" applyBorder="1" applyAlignment="1">
      <alignment horizontal="left"/>
    </xf>
    <xf numFmtId="0" fontId="2" fillId="0" borderId="13" xfId="0" applyFont="1" applyBorder="1" applyAlignment="1">
      <alignment wrapText="1"/>
    </xf>
    <xf numFmtId="44" fontId="2" fillId="0" borderId="19" xfId="0" applyNumberFormat="1" applyFont="1" applyBorder="1"/>
    <xf numFmtId="0" fontId="2" fillId="0" borderId="18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2" fillId="0" borderId="13" xfId="0" applyFont="1" applyBorder="1" applyAlignment="1">
      <alignment vertical="center"/>
    </xf>
    <xf numFmtId="0" fontId="2" fillId="0" borderId="18" xfId="0" applyFont="1" applyBorder="1" applyAlignment="1">
      <alignment horizontal="right"/>
    </xf>
    <xf numFmtId="0" fontId="2" fillId="0" borderId="20" xfId="0" applyFont="1" applyBorder="1"/>
    <xf numFmtId="0" fontId="2" fillId="0" borderId="21" xfId="0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 applyAlignment="1">
      <alignment vertical="center"/>
    </xf>
    <xf numFmtId="44" fontId="2" fillId="0" borderId="21" xfId="0" applyNumberFormat="1" applyFont="1" applyBorder="1"/>
    <xf numFmtId="44" fontId="2" fillId="0" borderId="22" xfId="0" applyNumberFormat="1" applyFont="1" applyBorder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7" borderId="1" xfId="0" applyFont="1" applyFill="1" applyBorder="1"/>
    <xf numFmtId="0" fontId="2" fillId="7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7" borderId="1" xfId="0" applyFont="1" applyFill="1" applyBorder="1"/>
    <xf numFmtId="3" fontId="2" fillId="7" borderId="1" xfId="0" applyNumberFormat="1" applyFont="1" applyFill="1" applyBorder="1" applyAlignment="1">
      <alignment horizontal="left"/>
    </xf>
    <xf numFmtId="3" fontId="2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7" borderId="10" xfId="0" applyFont="1" applyFill="1" applyBorder="1"/>
    <xf numFmtId="0" fontId="2" fillId="0" borderId="5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44" fontId="2" fillId="0" borderId="3" xfId="0" applyNumberFormat="1" applyFont="1" applyBorder="1"/>
    <xf numFmtId="44" fontId="2" fillId="0" borderId="4" xfId="0" applyNumberFormat="1" applyFont="1" applyBorder="1"/>
    <xf numFmtId="0" fontId="2" fillId="0" borderId="5" xfId="0" applyFont="1" applyBorder="1" applyAlignment="1">
      <alignment horizontal="left"/>
    </xf>
    <xf numFmtId="44" fontId="2" fillId="0" borderId="0" xfId="0" applyNumberFormat="1" applyFont="1" applyAlignment="1">
      <alignment horizontal="center"/>
    </xf>
    <xf numFmtId="14" fontId="2" fillId="7" borderId="0" xfId="0" applyNumberFormat="1" applyFont="1" applyFill="1" applyAlignment="1">
      <alignment horizontal="center"/>
    </xf>
    <xf numFmtId="44" fontId="2" fillId="0" borderId="6" xfId="0" applyNumberFormat="1" applyFont="1" applyBorder="1"/>
    <xf numFmtId="0" fontId="7" fillId="0" borderId="5" xfId="0" applyFont="1" applyBorder="1" applyAlignment="1">
      <alignment horizontal="left"/>
    </xf>
    <xf numFmtId="164" fontId="2" fillId="0" borderId="0" xfId="0" applyNumberFormat="1" applyFont="1" applyAlignment="1">
      <alignment horizontal="center"/>
    </xf>
    <xf numFmtId="44" fontId="2" fillId="0" borderId="6" xfId="0" applyNumberFormat="1" applyFont="1" applyBorder="1" applyAlignment="1">
      <alignment horizontal="center"/>
    </xf>
    <xf numFmtId="3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/>
    </xf>
    <xf numFmtId="44" fontId="8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2" fillId="0" borderId="5" xfId="0" applyFont="1" applyBorder="1" applyAlignment="1">
      <alignment wrapText="1"/>
    </xf>
    <xf numFmtId="9" fontId="2" fillId="0" borderId="0" xfId="0" applyNumberFormat="1" applyFont="1" applyAlignment="1">
      <alignment horizontal="center"/>
    </xf>
    <xf numFmtId="44" fontId="6" fillId="5" borderId="0" xfId="0" applyNumberFormat="1" applyFont="1" applyFill="1"/>
    <xf numFmtId="44" fontId="6" fillId="6" borderId="0" xfId="0" applyNumberFormat="1" applyFont="1" applyFill="1"/>
    <xf numFmtId="165" fontId="6" fillId="6" borderId="6" xfId="0" applyNumberFormat="1" applyFont="1" applyFill="1" applyBorder="1"/>
    <xf numFmtId="44" fontId="9" fillId="0" borderId="0" xfId="0" applyNumberFormat="1" applyFont="1"/>
    <xf numFmtId="44" fontId="9" fillId="0" borderId="6" xfId="0" applyNumberFormat="1" applyFont="1" applyBorder="1"/>
    <xf numFmtId="44" fontId="7" fillId="6" borderId="0" xfId="0" applyNumberFormat="1" applyFont="1" applyFill="1"/>
    <xf numFmtId="0" fontId="2" fillId="0" borderId="9" xfId="0" applyFont="1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vertical="center"/>
    </xf>
    <xf numFmtId="44" fontId="2" fillId="0" borderId="10" xfId="0" applyNumberFormat="1" applyFont="1" applyBorder="1"/>
    <xf numFmtId="44" fontId="2" fillId="0" borderId="11" xfId="0" applyNumberFormat="1" applyFont="1" applyBorder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44" fontId="4" fillId="0" borderId="0" xfId="0" applyNumberFormat="1" applyFont="1"/>
    <xf numFmtId="44" fontId="2" fillId="0" borderId="0" xfId="0" applyNumberFormat="1" applyFont="1" applyProtection="1">
      <protection locked="0"/>
    </xf>
    <xf numFmtId="0" fontId="2" fillId="7" borderId="1" xfId="0" applyFont="1" applyFill="1" applyBorder="1" applyProtection="1">
      <protection locked="0"/>
    </xf>
    <xf numFmtId="14" fontId="2" fillId="7" borderId="1" xfId="0" applyNumberFormat="1" applyFont="1" applyFill="1" applyBorder="1" applyAlignment="1" applyProtection="1">
      <alignment horizontal="left"/>
      <protection locked="0"/>
    </xf>
    <xf numFmtId="44" fontId="2" fillId="5" borderId="0" xfId="0" applyNumberFormat="1" applyFont="1" applyFill="1" applyProtection="1">
      <protection locked="0"/>
    </xf>
    <xf numFmtId="44" fontId="2" fillId="5" borderId="7" xfId="0" applyNumberFormat="1" applyFont="1" applyFill="1" applyBorder="1" applyProtection="1">
      <protection locked="0"/>
    </xf>
    <xf numFmtId="3" fontId="2" fillId="5" borderId="0" xfId="0" applyNumberFormat="1" applyFont="1" applyFill="1" applyAlignment="1" applyProtection="1">
      <alignment vertical="center"/>
      <protection locked="0"/>
    </xf>
    <xf numFmtId="44" fontId="2" fillId="5" borderId="8" xfId="0" applyNumberFormat="1" applyFont="1" applyFill="1" applyBorder="1" applyProtection="1">
      <protection locked="0"/>
    </xf>
    <xf numFmtId="0" fontId="2" fillId="0" borderId="0" xfId="0" applyFont="1" applyProtection="1">
      <protection locked="0"/>
    </xf>
    <xf numFmtId="44" fontId="2" fillId="3" borderId="0" xfId="0" applyNumberFormat="1" applyFont="1" applyFill="1" applyProtection="1">
      <protection locked="0"/>
    </xf>
    <xf numFmtId="44" fontId="9" fillId="3" borderId="0" xfId="0" applyNumberFormat="1" applyFont="1" applyFill="1" applyProtection="1">
      <protection locked="0"/>
    </xf>
    <xf numFmtId="44" fontId="2" fillId="6" borderId="7" xfId="0" applyNumberFormat="1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2" fillId="3" borderId="4" xfId="0" applyFont="1" applyFill="1" applyBorder="1" applyProtection="1">
      <protection locked="0"/>
    </xf>
    <xf numFmtId="0" fontId="2" fillId="3" borderId="5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2" fillId="3" borderId="6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vertical="center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10" fillId="3" borderId="5" xfId="0" applyFont="1" applyFill="1" applyBorder="1" applyProtection="1">
      <protection locked="0"/>
    </xf>
    <xf numFmtId="0" fontId="10" fillId="3" borderId="0" xfId="0" applyFont="1" applyFill="1" applyProtection="1">
      <protection locked="0"/>
    </xf>
    <xf numFmtId="0" fontId="10" fillId="3" borderId="0" xfId="0" applyFont="1" applyFill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14" fontId="2" fillId="3" borderId="13" xfId="0" applyNumberFormat="1" applyFont="1" applyFill="1" applyBorder="1" applyAlignment="1" applyProtection="1">
      <alignment vertical="center"/>
      <protection locked="0"/>
    </xf>
    <xf numFmtId="14" fontId="2" fillId="3" borderId="0" xfId="0" applyNumberFormat="1" applyFont="1" applyFill="1" applyAlignment="1" applyProtection="1">
      <alignment horizontal="left"/>
      <protection locked="0"/>
    </xf>
    <xf numFmtId="0" fontId="2" fillId="3" borderId="9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Protection="1">
      <protection locked="0"/>
    </xf>
    <xf numFmtId="0" fontId="2" fillId="0" borderId="18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left"/>
    </xf>
    <xf numFmtId="0" fontId="2" fillId="6" borderId="0" xfId="0" applyFont="1" applyFill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13" xfId="0" applyFont="1" applyBorder="1"/>
    <xf numFmtId="0" fontId="2" fillId="0" borderId="1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</xdr:row>
      <xdr:rowOff>114300</xdr:rowOff>
    </xdr:from>
    <xdr:to>
      <xdr:col>2</xdr:col>
      <xdr:colOff>1249376</xdr:colOff>
      <xdr:row>2</xdr:row>
      <xdr:rowOff>169545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04DF1-4EA8-4F28-9CC5-0B34945E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17601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EBA1-2BE8-48CE-8A8D-6D95ABADF360}">
  <sheetPr>
    <pageSetUpPr fitToPage="1"/>
  </sheetPr>
  <dimension ref="A1:T109"/>
  <sheetViews>
    <sheetView tabSelected="1" topLeftCell="A13" zoomScaleNormal="100" workbookViewId="0">
      <selection activeCell="J17" sqref="J17"/>
    </sheetView>
  </sheetViews>
  <sheetFormatPr defaultColWidth="8.7109375" defaultRowHeight="15" x14ac:dyDescent="0.25"/>
  <cols>
    <col min="1" max="2" width="8.7109375" style="21"/>
    <col min="3" max="3" width="21.42578125" style="21" bestFit="1" customWidth="1"/>
    <col min="4" max="4" width="3.5703125" style="21" customWidth="1"/>
    <col min="5" max="5" width="50.140625" style="21" customWidth="1"/>
    <col min="6" max="6" width="7.85546875" style="21" customWidth="1"/>
    <col min="7" max="7" width="11" style="71" customWidth="1"/>
    <col min="8" max="8" width="12.140625" style="72" customWidth="1"/>
    <col min="9" max="9" width="9.42578125" style="21" customWidth="1"/>
    <col min="10" max="10" width="18.42578125" style="21" customWidth="1"/>
    <col min="11" max="11" width="14.42578125" style="71" customWidth="1"/>
    <col min="12" max="12" width="9.5703125" style="21" customWidth="1"/>
    <col min="13" max="13" width="17.7109375" style="73" customWidth="1"/>
    <col min="14" max="14" width="9.5703125" style="73" customWidth="1"/>
    <col min="15" max="15" width="17.7109375" style="73" customWidth="1"/>
    <col min="16" max="16" width="17.85546875" style="73" customWidth="1"/>
    <col min="17" max="17" width="19.42578125" style="21" customWidth="1"/>
    <col min="18" max="18" width="17.7109375" style="73" customWidth="1"/>
    <col min="19" max="19" width="12.42578125" style="21" bestFit="1" customWidth="1"/>
    <col min="20" max="20" width="87.140625" style="21" customWidth="1"/>
    <col min="21" max="16384" width="8.7109375" style="21"/>
  </cols>
  <sheetData>
    <row r="1" spans="1:20" x14ac:dyDescent="0.25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</row>
    <row r="4" spans="1:20" x14ac:dyDescent="0.25">
      <c r="B4" s="22"/>
      <c r="C4" s="22"/>
      <c r="D4" s="22"/>
      <c r="E4" s="22"/>
      <c r="F4" s="22"/>
      <c r="G4" s="23"/>
      <c r="H4" s="24"/>
      <c r="I4" s="22"/>
      <c r="J4" s="22"/>
      <c r="K4" s="23"/>
      <c r="L4" s="22"/>
      <c r="M4" s="2"/>
      <c r="N4" s="2"/>
      <c r="O4" s="2"/>
      <c r="P4" s="2"/>
      <c r="Q4" s="22"/>
      <c r="R4" s="2"/>
      <c r="S4" s="22"/>
      <c r="T4" s="22"/>
    </row>
    <row r="5" spans="1:20" x14ac:dyDescent="0.25">
      <c r="B5" s="22"/>
      <c r="C5" s="111" t="s">
        <v>1</v>
      </c>
      <c r="D5" s="111"/>
      <c r="E5" s="25" t="s">
        <v>2</v>
      </c>
      <c r="F5" s="22"/>
      <c r="G5" s="23"/>
      <c r="H5" s="24"/>
      <c r="I5" s="22"/>
      <c r="J5" s="22"/>
      <c r="K5" s="23"/>
      <c r="L5" s="22"/>
      <c r="M5" s="2"/>
      <c r="N5" s="2"/>
      <c r="O5" s="2"/>
      <c r="P5" s="2"/>
      <c r="Q5" s="22"/>
      <c r="R5" s="2"/>
      <c r="S5" s="22"/>
      <c r="T5" s="22"/>
    </row>
    <row r="6" spans="1:20" x14ac:dyDescent="0.25">
      <c r="B6" s="22"/>
      <c r="C6" s="111" t="s">
        <v>3</v>
      </c>
      <c r="D6" s="111"/>
      <c r="E6" s="26" t="s">
        <v>4</v>
      </c>
      <c r="F6" s="27"/>
      <c r="G6" s="23"/>
      <c r="H6" s="24"/>
      <c r="I6" s="22"/>
      <c r="J6" s="22"/>
      <c r="K6" s="23"/>
      <c r="L6" s="22"/>
      <c r="M6" s="2"/>
      <c r="N6" s="2"/>
      <c r="O6" s="2"/>
      <c r="P6" s="2"/>
      <c r="Q6" s="22"/>
      <c r="R6" s="2"/>
      <c r="S6" s="22"/>
      <c r="T6" s="22"/>
    </row>
    <row r="7" spans="1:20" x14ac:dyDescent="0.25">
      <c r="B7" s="22"/>
      <c r="C7" s="111" t="s">
        <v>5</v>
      </c>
      <c r="D7" s="111"/>
      <c r="E7" s="28" t="s">
        <v>112</v>
      </c>
      <c r="F7" s="22"/>
      <c r="G7" s="23"/>
      <c r="H7" s="24"/>
      <c r="I7" s="22"/>
      <c r="J7" s="22"/>
      <c r="K7" s="23"/>
      <c r="L7" s="22"/>
      <c r="M7" s="2"/>
      <c r="N7" s="2"/>
      <c r="O7" s="2"/>
      <c r="P7" s="2"/>
      <c r="Q7" s="22"/>
      <c r="R7" s="2"/>
      <c r="S7" s="22"/>
      <c r="T7" s="22"/>
    </row>
    <row r="8" spans="1:20" x14ac:dyDescent="0.25">
      <c r="B8" s="22"/>
      <c r="C8" s="111" t="s">
        <v>6</v>
      </c>
      <c r="D8" s="111"/>
      <c r="E8" s="29">
        <v>199561</v>
      </c>
      <c r="F8" s="30"/>
      <c r="G8" s="31"/>
      <c r="H8" s="24" t="s">
        <v>7</v>
      </c>
      <c r="I8" s="32"/>
      <c r="J8" s="22"/>
      <c r="K8" s="23"/>
      <c r="L8" s="22"/>
      <c r="M8" s="2"/>
      <c r="N8" s="2"/>
      <c r="O8" s="2"/>
      <c r="P8" s="2"/>
      <c r="Q8" s="22"/>
      <c r="R8" s="2"/>
      <c r="S8" s="22"/>
      <c r="T8" s="22"/>
    </row>
    <row r="9" spans="1:20" x14ac:dyDescent="0.25">
      <c r="B9" s="22"/>
      <c r="C9" s="111" t="s">
        <v>8</v>
      </c>
      <c r="D9" s="111"/>
      <c r="E9" s="75" t="s">
        <v>9</v>
      </c>
      <c r="F9" s="22"/>
      <c r="G9" s="23"/>
      <c r="H9" s="24"/>
      <c r="I9" s="22"/>
      <c r="J9" s="22"/>
      <c r="K9" s="23"/>
      <c r="L9" s="22"/>
      <c r="M9" s="2"/>
      <c r="N9" s="2"/>
      <c r="O9" s="2"/>
      <c r="P9" s="2"/>
      <c r="Q9" s="22"/>
      <c r="R9" s="2"/>
      <c r="S9" s="22"/>
      <c r="T9" s="22"/>
    </row>
    <row r="10" spans="1:20" x14ac:dyDescent="0.25">
      <c r="B10" s="22"/>
      <c r="C10" s="111" t="s">
        <v>10</v>
      </c>
      <c r="D10" s="111"/>
      <c r="E10" s="76" t="s">
        <v>9</v>
      </c>
      <c r="F10" s="33"/>
      <c r="G10" s="34"/>
      <c r="H10" s="24"/>
      <c r="I10" s="22"/>
      <c r="J10" s="22"/>
      <c r="K10" s="23"/>
      <c r="L10" s="22"/>
      <c r="M10" s="2"/>
      <c r="N10" s="2"/>
      <c r="O10" s="2"/>
      <c r="P10" s="2"/>
      <c r="Q10" s="22"/>
      <c r="R10" s="2"/>
      <c r="S10" s="22"/>
      <c r="T10" s="22"/>
    </row>
    <row r="11" spans="1:20" x14ac:dyDescent="0.25">
      <c r="B11" s="22"/>
      <c r="C11" s="27"/>
      <c r="D11" s="27"/>
      <c r="E11" s="22"/>
      <c r="F11" s="22"/>
      <c r="G11" s="23"/>
      <c r="H11" s="24"/>
      <c r="I11" s="22"/>
      <c r="J11" s="22"/>
      <c r="K11" s="23"/>
      <c r="L11" s="22"/>
      <c r="M11" s="2"/>
      <c r="N11" s="2"/>
      <c r="O11" s="2"/>
      <c r="P11" s="2"/>
      <c r="Q11" s="22"/>
      <c r="R11" s="2"/>
      <c r="S11" s="22"/>
      <c r="T11" s="22"/>
    </row>
    <row r="12" spans="1:20" x14ac:dyDescent="0.25">
      <c r="B12" s="22"/>
      <c r="C12" s="22"/>
      <c r="D12" s="22"/>
      <c r="E12" s="22"/>
      <c r="F12" s="22"/>
      <c r="G12" s="23"/>
      <c r="H12" s="24"/>
      <c r="I12" s="22"/>
      <c r="J12" s="22"/>
      <c r="K12" s="23"/>
      <c r="L12" s="22"/>
      <c r="M12" s="2"/>
      <c r="N12" s="2"/>
      <c r="O12" s="2"/>
      <c r="P12" s="2"/>
      <c r="Q12" s="22"/>
      <c r="R12" s="2"/>
      <c r="S12" s="22"/>
      <c r="T12" s="22"/>
    </row>
    <row r="13" spans="1:20" ht="14.45" customHeight="1" thickBot="1" x14ac:dyDescent="0.3">
      <c r="B13" s="22"/>
      <c r="C13" s="35"/>
      <c r="D13" s="35"/>
      <c r="E13" s="22"/>
      <c r="F13" s="22"/>
      <c r="G13" s="23"/>
      <c r="H13" s="24"/>
      <c r="I13" s="22"/>
      <c r="J13" s="22"/>
      <c r="K13" s="23"/>
      <c r="L13" s="22"/>
      <c r="M13" s="2"/>
      <c r="N13" s="2"/>
      <c r="O13" s="2"/>
      <c r="P13" s="2"/>
      <c r="Q13" s="2"/>
      <c r="R13" s="2"/>
      <c r="S13" s="22"/>
      <c r="T13" s="22"/>
    </row>
    <row r="14" spans="1:20" x14ac:dyDescent="0.25">
      <c r="B14" s="22"/>
      <c r="C14" s="36"/>
      <c r="D14" s="22"/>
      <c r="E14" s="37"/>
      <c r="F14" s="37"/>
      <c r="G14" s="38"/>
      <c r="H14" s="39"/>
      <c r="I14" s="37"/>
      <c r="J14" s="37"/>
      <c r="K14" s="38"/>
      <c r="L14" s="37"/>
      <c r="M14" s="40"/>
      <c r="N14" s="40"/>
      <c r="O14" s="40"/>
      <c r="P14" s="41"/>
      <c r="Q14" s="2"/>
      <c r="R14" s="2"/>
      <c r="S14" s="22"/>
      <c r="T14" s="22"/>
    </row>
    <row r="15" spans="1:20" x14ac:dyDescent="0.25">
      <c r="B15" s="22"/>
      <c r="C15" s="42"/>
      <c r="D15" s="22"/>
      <c r="E15" s="22"/>
      <c r="F15" s="22"/>
      <c r="G15" s="23"/>
      <c r="H15" s="24"/>
      <c r="I15" s="22"/>
      <c r="J15" s="22"/>
      <c r="K15" s="23"/>
      <c r="L15" s="22"/>
      <c r="M15" s="34">
        <v>46113</v>
      </c>
      <c r="N15" s="43"/>
      <c r="O15" s="44">
        <v>47574</v>
      </c>
      <c r="P15" s="45"/>
      <c r="Q15" s="2"/>
      <c r="R15" s="2"/>
      <c r="S15" s="22"/>
      <c r="T15" s="22"/>
    </row>
    <row r="16" spans="1:20" x14ac:dyDescent="0.25">
      <c r="B16" s="22"/>
      <c r="C16" s="46" t="s">
        <v>11</v>
      </c>
      <c r="D16" s="22"/>
      <c r="E16" s="22" t="s">
        <v>12</v>
      </c>
      <c r="F16" s="22" t="s">
        <v>13</v>
      </c>
      <c r="G16" s="23" t="s">
        <v>14</v>
      </c>
      <c r="H16" s="24" t="s">
        <v>15</v>
      </c>
      <c r="I16" s="22" t="s">
        <v>16</v>
      </c>
      <c r="J16" s="22" t="s">
        <v>17</v>
      </c>
      <c r="K16" s="23" t="s">
        <v>18</v>
      </c>
      <c r="L16" s="22"/>
      <c r="M16" s="47" t="s">
        <v>19</v>
      </c>
      <c r="N16" s="43"/>
      <c r="O16" s="47" t="s">
        <v>113</v>
      </c>
      <c r="P16" s="48"/>
      <c r="Q16" s="2"/>
      <c r="R16" s="2"/>
      <c r="S16" s="22"/>
      <c r="T16" s="22"/>
    </row>
    <row r="17" spans="2:20" x14ac:dyDescent="0.25">
      <c r="B17" s="22"/>
      <c r="C17" s="42" t="s">
        <v>20</v>
      </c>
      <c r="D17" s="22"/>
      <c r="E17" s="22" t="s">
        <v>21</v>
      </c>
      <c r="F17" s="22" t="s">
        <v>22</v>
      </c>
      <c r="G17" s="23">
        <v>2</v>
      </c>
      <c r="H17" s="49">
        <v>253482</v>
      </c>
      <c r="I17" s="22" t="s">
        <v>23</v>
      </c>
      <c r="J17" s="77"/>
      <c r="K17" s="50"/>
      <c r="L17" s="22"/>
      <c r="M17" s="77">
        <f>J17*H17*G17</f>
        <v>0</v>
      </c>
      <c r="N17" s="2"/>
      <c r="O17" s="77">
        <f>M17*4</f>
        <v>0</v>
      </c>
      <c r="P17" s="45"/>
      <c r="Q17" s="51"/>
      <c r="R17" s="2"/>
      <c r="S17" s="22"/>
      <c r="T17" s="22"/>
    </row>
    <row r="18" spans="2:20" x14ac:dyDescent="0.25">
      <c r="B18" s="22"/>
      <c r="C18" s="42" t="s">
        <v>20</v>
      </c>
      <c r="D18" s="22"/>
      <c r="E18" s="22" t="s">
        <v>24</v>
      </c>
      <c r="F18" s="22" t="s">
        <v>22</v>
      </c>
      <c r="G18" s="23">
        <v>2</v>
      </c>
      <c r="H18" s="49">
        <f>(74064+8105)*1.075</f>
        <v>88331.675000000003</v>
      </c>
      <c r="I18" s="22" t="s">
        <v>23</v>
      </c>
      <c r="J18" s="77"/>
      <c r="K18" s="50"/>
      <c r="L18" s="22"/>
      <c r="M18" s="77">
        <f>J18*H18*G18</f>
        <v>0</v>
      </c>
      <c r="N18" s="2"/>
      <c r="O18" s="77">
        <f t="shared" ref="O18:O34" si="0">M18*4</f>
        <v>0</v>
      </c>
      <c r="P18" s="45"/>
      <c r="Q18" s="51"/>
      <c r="R18" s="2"/>
      <c r="S18" s="22"/>
      <c r="T18" s="22"/>
    </row>
    <row r="19" spans="2:20" x14ac:dyDescent="0.25">
      <c r="B19" s="22"/>
      <c r="C19" s="42" t="s">
        <v>25</v>
      </c>
      <c r="D19" s="22"/>
      <c r="E19" s="22" t="s">
        <v>26</v>
      </c>
      <c r="F19" s="22" t="s">
        <v>22</v>
      </c>
      <c r="G19" s="23">
        <v>2</v>
      </c>
      <c r="H19" s="49">
        <f>H18+H17</f>
        <v>341813.67499999999</v>
      </c>
      <c r="I19" s="22" t="s">
        <v>23</v>
      </c>
      <c r="J19" s="77"/>
      <c r="K19" s="50"/>
      <c r="L19" s="22"/>
      <c r="M19" s="77">
        <f>J19*H19*G19</f>
        <v>0</v>
      </c>
      <c r="N19" s="2"/>
      <c r="O19" s="77">
        <f t="shared" si="0"/>
        <v>0</v>
      </c>
      <c r="P19" s="45"/>
      <c r="Q19" s="2"/>
      <c r="R19" s="2"/>
      <c r="S19" s="22"/>
      <c r="T19" s="22"/>
    </row>
    <row r="20" spans="2:20" x14ac:dyDescent="0.25">
      <c r="B20" s="22"/>
      <c r="C20" s="42"/>
      <c r="D20" s="22"/>
      <c r="E20" s="52"/>
      <c r="F20" s="52"/>
      <c r="G20" s="53"/>
      <c r="H20" s="49"/>
      <c r="I20" s="22"/>
      <c r="J20" s="74"/>
      <c r="K20" s="50"/>
      <c r="L20" s="22"/>
      <c r="M20" s="74"/>
      <c r="N20" s="2"/>
      <c r="O20" s="74"/>
      <c r="P20" s="45"/>
      <c r="Q20" s="2"/>
      <c r="R20" s="2"/>
      <c r="S20" s="22"/>
      <c r="T20" s="22"/>
    </row>
    <row r="21" spans="2:20" x14ac:dyDescent="0.25">
      <c r="B21" s="22"/>
      <c r="C21" s="42" t="s">
        <v>27</v>
      </c>
      <c r="D21" s="22"/>
      <c r="E21" s="22" t="s">
        <v>28</v>
      </c>
      <c r="F21" s="22" t="s">
        <v>29</v>
      </c>
      <c r="G21" s="23">
        <v>1</v>
      </c>
      <c r="H21" s="49">
        <v>8000</v>
      </c>
      <c r="I21" s="22" t="s">
        <v>23</v>
      </c>
      <c r="J21" s="77"/>
      <c r="K21" s="43">
        <v>10</v>
      </c>
      <c r="L21" s="22"/>
      <c r="M21" s="77">
        <f>J21*H21*G21</f>
        <v>0</v>
      </c>
      <c r="N21" s="2"/>
      <c r="O21" s="77">
        <f t="shared" si="0"/>
        <v>0</v>
      </c>
      <c r="P21" s="45"/>
      <c r="Q21" s="2"/>
      <c r="R21" s="2"/>
      <c r="S21" s="22"/>
      <c r="T21" s="22"/>
    </row>
    <row r="22" spans="2:20" x14ac:dyDescent="0.25">
      <c r="B22" s="22"/>
      <c r="C22" s="42" t="s">
        <v>27</v>
      </c>
      <c r="D22" s="22"/>
      <c r="E22" s="22" t="s">
        <v>30</v>
      </c>
      <c r="F22" s="22" t="s">
        <v>29</v>
      </c>
      <c r="G22" s="23">
        <v>1</v>
      </c>
      <c r="H22" s="49">
        <v>8000</v>
      </c>
      <c r="I22" s="22" t="s">
        <v>23</v>
      </c>
      <c r="J22" s="77"/>
      <c r="K22" s="43">
        <v>7</v>
      </c>
      <c r="L22" s="22"/>
      <c r="M22" s="77">
        <f>J22*H22*G22</f>
        <v>0</v>
      </c>
      <c r="N22" s="2"/>
      <c r="O22" s="77">
        <f t="shared" si="0"/>
        <v>0</v>
      </c>
      <c r="P22" s="45"/>
      <c r="Q22" s="2"/>
      <c r="R22" s="2"/>
      <c r="S22" s="22"/>
      <c r="T22" s="22"/>
    </row>
    <row r="23" spans="2:20" x14ac:dyDescent="0.25">
      <c r="B23" s="22"/>
      <c r="C23" s="46"/>
      <c r="D23" s="22"/>
      <c r="E23" s="22"/>
      <c r="F23" s="22"/>
      <c r="G23" s="23"/>
      <c r="H23" s="49"/>
      <c r="I23" s="22"/>
      <c r="J23" s="74"/>
      <c r="K23" s="50"/>
      <c r="L23" s="22"/>
      <c r="M23" s="74"/>
      <c r="N23" s="2"/>
      <c r="O23" s="74"/>
      <c r="P23" s="45"/>
      <c r="Q23" s="2"/>
      <c r="R23" s="2"/>
      <c r="S23" s="22"/>
      <c r="T23" s="22"/>
    </row>
    <row r="24" spans="2:20" x14ac:dyDescent="0.25">
      <c r="B24" s="22"/>
      <c r="C24" s="42" t="s">
        <v>31</v>
      </c>
      <c r="D24" s="22"/>
      <c r="E24" s="52" t="s">
        <v>32</v>
      </c>
      <c r="F24" s="22" t="s">
        <v>29</v>
      </c>
      <c r="G24" s="23"/>
      <c r="H24" s="49"/>
      <c r="I24" s="22" t="s">
        <v>33</v>
      </c>
      <c r="J24" s="77"/>
      <c r="K24" s="43"/>
      <c r="L24" s="22"/>
      <c r="M24" s="77">
        <f>J24*H24</f>
        <v>0</v>
      </c>
      <c r="N24" s="2"/>
      <c r="O24" s="77">
        <f t="shared" si="0"/>
        <v>0</v>
      </c>
      <c r="P24" s="45"/>
      <c r="Q24" s="2"/>
      <c r="R24" s="2"/>
      <c r="S24" s="22"/>
      <c r="T24" s="22"/>
    </row>
    <row r="25" spans="2:20" x14ac:dyDescent="0.25">
      <c r="B25" s="22"/>
      <c r="C25" s="42" t="s">
        <v>31</v>
      </c>
      <c r="D25" s="22"/>
      <c r="E25" s="52" t="s">
        <v>34</v>
      </c>
      <c r="F25" s="22" t="s">
        <v>29</v>
      </c>
      <c r="G25" s="53"/>
      <c r="H25" s="49"/>
      <c r="I25" s="52" t="s">
        <v>33</v>
      </c>
      <c r="J25" s="77"/>
      <c r="K25" s="43"/>
      <c r="L25" s="22"/>
      <c r="M25" s="77">
        <f t="shared" ref="M25:M34" si="1">J25*H25</f>
        <v>0</v>
      </c>
      <c r="N25" s="2"/>
      <c r="O25" s="77">
        <f t="shared" si="0"/>
        <v>0</v>
      </c>
      <c r="P25" s="45"/>
      <c r="Q25" s="2"/>
      <c r="R25" s="2"/>
      <c r="S25" s="22"/>
      <c r="T25" s="22"/>
    </row>
    <row r="26" spans="2:20" x14ac:dyDescent="0.25">
      <c r="B26" s="22"/>
      <c r="C26" s="42" t="s">
        <v>35</v>
      </c>
      <c r="D26" s="22"/>
      <c r="E26" s="52" t="s">
        <v>36</v>
      </c>
      <c r="F26" s="52" t="s">
        <v>37</v>
      </c>
      <c r="G26" s="53"/>
      <c r="H26" s="49"/>
      <c r="I26" s="52" t="s">
        <v>33</v>
      </c>
      <c r="J26" s="77"/>
      <c r="K26" s="43"/>
      <c r="L26" s="22"/>
      <c r="M26" s="77">
        <f t="shared" si="1"/>
        <v>0</v>
      </c>
      <c r="N26" s="2"/>
      <c r="O26" s="77">
        <f t="shared" si="0"/>
        <v>0</v>
      </c>
      <c r="P26" s="45"/>
      <c r="Q26" s="2"/>
      <c r="R26" s="2"/>
      <c r="S26" s="22"/>
      <c r="T26" s="22"/>
    </row>
    <row r="27" spans="2:20" x14ac:dyDescent="0.25">
      <c r="B27" s="22"/>
      <c r="C27" s="42" t="s">
        <v>35</v>
      </c>
      <c r="D27" s="22"/>
      <c r="E27" s="52" t="s">
        <v>38</v>
      </c>
      <c r="F27" s="52" t="s">
        <v>37</v>
      </c>
      <c r="G27" s="53"/>
      <c r="H27" s="49"/>
      <c r="I27" s="52" t="s">
        <v>33</v>
      </c>
      <c r="J27" s="77"/>
      <c r="K27" s="43"/>
      <c r="L27" s="22"/>
      <c r="M27" s="77">
        <f t="shared" si="1"/>
        <v>0</v>
      </c>
      <c r="N27" s="2"/>
      <c r="O27" s="77">
        <f t="shared" si="0"/>
        <v>0</v>
      </c>
      <c r="P27" s="45"/>
      <c r="Q27" s="2"/>
      <c r="R27" s="2"/>
      <c r="S27" s="22"/>
      <c r="T27" s="22"/>
    </row>
    <row r="28" spans="2:20" x14ac:dyDescent="0.25">
      <c r="B28" s="22"/>
      <c r="C28" s="42" t="s">
        <v>39</v>
      </c>
      <c r="D28" s="22"/>
      <c r="E28" s="52" t="s">
        <v>40</v>
      </c>
      <c r="F28" s="22" t="s">
        <v>29</v>
      </c>
      <c r="G28" s="53"/>
      <c r="H28" s="49"/>
      <c r="I28" s="52" t="s">
        <v>33</v>
      </c>
      <c r="J28" s="77"/>
      <c r="K28" s="43"/>
      <c r="L28" s="22"/>
      <c r="M28" s="77">
        <f t="shared" si="1"/>
        <v>0</v>
      </c>
      <c r="N28" s="2"/>
      <c r="O28" s="77">
        <f t="shared" si="0"/>
        <v>0</v>
      </c>
      <c r="P28" s="45"/>
      <c r="Q28" s="2"/>
      <c r="R28" s="2"/>
      <c r="S28" s="22"/>
      <c r="T28" s="22"/>
    </row>
    <row r="29" spans="2:20" x14ac:dyDescent="0.25">
      <c r="B29" s="22"/>
      <c r="C29" s="42" t="s">
        <v>41</v>
      </c>
      <c r="D29" s="22"/>
      <c r="E29" s="52" t="s">
        <v>42</v>
      </c>
      <c r="F29" s="52" t="s">
        <v>29</v>
      </c>
      <c r="G29" s="53"/>
      <c r="H29" s="49"/>
      <c r="I29" s="52" t="s">
        <v>23</v>
      </c>
      <c r="J29" s="77"/>
      <c r="K29" s="43"/>
      <c r="L29" s="22"/>
      <c r="M29" s="77">
        <f t="shared" si="1"/>
        <v>0</v>
      </c>
      <c r="N29" s="2"/>
      <c r="O29" s="77">
        <f t="shared" si="0"/>
        <v>0</v>
      </c>
      <c r="P29" s="45"/>
      <c r="Q29" s="51"/>
      <c r="R29" s="2"/>
      <c r="S29" s="22"/>
      <c r="T29" s="22"/>
    </row>
    <row r="30" spans="2:20" x14ac:dyDescent="0.25">
      <c r="B30" s="22"/>
      <c r="C30" s="42" t="s">
        <v>44</v>
      </c>
      <c r="D30" s="22"/>
      <c r="E30" s="52" t="s">
        <v>45</v>
      </c>
      <c r="F30" s="22" t="s">
        <v>29</v>
      </c>
      <c r="G30" s="53"/>
      <c r="H30" s="49"/>
      <c r="I30" s="52" t="s">
        <v>33</v>
      </c>
      <c r="J30" s="77"/>
      <c r="K30" s="43"/>
      <c r="L30" s="22"/>
      <c r="M30" s="77">
        <f t="shared" si="1"/>
        <v>0</v>
      </c>
      <c r="N30" s="2"/>
      <c r="O30" s="77">
        <f t="shared" si="0"/>
        <v>0</v>
      </c>
      <c r="P30" s="45"/>
      <c r="Q30" s="2"/>
      <c r="R30" s="2"/>
      <c r="S30" s="22"/>
      <c r="T30" s="22"/>
    </row>
    <row r="31" spans="2:20" x14ac:dyDescent="0.25">
      <c r="B31" s="22"/>
      <c r="C31" s="42" t="s">
        <v>46</v>
      </c>
      <c r="D31" s="22"/>
      <c r="E31" s="52" t="s">
        <v>47</v>
      </c>
      <c r="F31" s="22" t="s">
        <v>29</v>
      </c>
      <c r="G31" s="53"/>
      <c r="H31" s="49"/>
      <c r="I31" s="52" t="s">
        <v>48</v>
      </c>
      <c r="J31" s="77"/>
      <c r="K31" s="50"/>
      <c r="L31" s="22"/>
      <c r="M31" s="77">
        <f t="shared" si="1"/>
        <v>0</v>
      </c>
      <c r="N31" s="2"/>
      <c r="O31" s="77">
        <f t="shared" si="0"/>
        <v>0</v>
      </c>
      <c r="P31" s="45"/>
      <c r="Q31" s="2"/>
      <c r="R31" s="2"/>
      <c r="S31" s="22"/>
      <c r="T31" s="22"/>
    </row>
    <row r="32" spans="2:20" x14ac:dyDescent="0.25">
      <c r="B32" s="22"/>
      <c r="C32" s="42" t="s">
        <v>114</v>
      </c>
      <c r="D32" s="22"/>
      <c r="E32" s="52" t="s">
        <v>49</v>
      </c>
      <c r="F32" s="52" t="s">
        <v>29</v>
      </c>
      <c r="G32" s="53"/>
      <c r="H32" s="49"/>
      <c r="I32" s="52" t="s">
        <v>50</v>
      </c>
      <c r="J32" s="77"/>
      <c r="K32" s="43"/>
      <c r="L32" s="22"/>
      <c r="M32" s="77">
        <f t="shared" si="1"/>
        <v>0</v>
      </c>
      <c r="N32" s="2"/>
      <c r="O32" s="77">
        <f t="shared" si="0"/>
        <v>0</v>
      </c>
      <c r="P32" s="45"/>
      <c r="Q32" s="2"/>
      <c r="R32" s="2"/>
      <c r="S32" s="22"/>
      <c r="T32" s="22"/>
    </row>
    <row r="33" spans="2:20" x14ac:dyDescent="0.25">
      <c r="B33" s="22"/>
      <c r="C33" s="42" t="s">
        <v>115</v>
      </c>
      <c r="D33" s="22"/>
      <c r="E33" s="52" t="s">
        <v>51</v>
      </c>
      <c r="F33" s="52" t="s">
        <v>29</v>
      </c>
      <c r="G33" s="53"/>
      <c r="H33" s="49"/>
      <c r="I33" s="52" t="s">
        <v>50</v>
      </c>
      <c r="J33" s="77"/>
      <c r="K33" s="43"/>
      <c r="L33" s="22"/>
      <c r="M33" s="77">
        <f t="shared" si="1"/>
        <v>0</v>
      </c>
      <c r="N33" s="2"/>
      <c r="O33" s="77">
        <f t="shared" si="0"/>
        <v>0</v>
      </c>
      <c r="P33" s="45"/>
      <c r="Q33" s="2"/>
      <c r="R33" s="2"/>
      <c r="S33" s="22"/>
      <c r="T33" s="22"/>
    </row>
    <row r="34" spans="2:20" x14ac:dyDescent="0.25">
      <c r="B34" s="22"/>
      <c r="C34" s="42" t="s">
        <v>116</v>
      </c>
      <c r="D34" s="22"/>
      <c r="E34" s="52" t="s">
        <v>52</v>
      </c>
      <c r="F34" s="22" t="s">
        <v>29</v>
      </c>
      <c r="G34" s="53"/>
      <c r="H34" s="49"/>
      <c r="I34" s="52" t="s">
        <v>48</v>
      </c>
      <c r="J34" s="77"/>
      <c r="K34" s="23"/>
      <c r="L34" s="22"/>
      <c r="M34" s="77">
        <f t="shared" si="1"/>
        <v>0</v>
      </c>
      <c r="N34" s="2"/>
      <c r="O34" s="77">
        <f t="shared" si="0"/>
        <v>0</v>
      </c>
      <c r="P34" s="45"/>
      <c r="Q34" s="2"/>
      <c r="R34" s="2"/>
      <c r="S34" s="22"/>
      <c r="T34" s="22"/>
    </row>
    <row r="35" spans="2:20" x14ac:dyDescent="0.25">
      <c r="B35" s="22"/>
      <c r="C35" s="42"/>
      <c r="D35" s="22"/>
      <c r="E35" s="22"/>
      <c r="F35" s="22"/>
      <c r="G35" s="23"/>
      <c r="H35" s="49"/>
      <c r="I35" s="22"/>
      <c r="J35" s="74"/>
      <c r="K35" s="50"/>
      <c r="L35" s="22"/>
      <c r="M35" s="74"/>
      <c r="N35" s="2"/>
      <c r="O35" s="74"/>
      <c r="P35" s="45"/>
      <c r="Q35" s="2"/>
      <c r="R35" s="2"/>
      <c r="S35" s="22"/>
      <c r="T35" s="22"/>
    </row>
    <row r="36" spans="2:20" ht="15.75" thickBot="1" x14ac:dyDescent="0.3">
      <c r="B36" s="22"/>
      <c r="C36" s="46" t="s">
        <v>53</v>
      </c>
      <c r="D36" s="22"/>
      <c r="E36" s="22" t="s">
        <v>54</v>
      </c>
      <c r="F36" s="22"/>
      <c r="G36" s="23"/>
      <c r="H36" s="49">
        <v>1</v>
      </c>
      <c r="I36" s="22" t="s">
        <v>48</v>
      </c>
      <c r="J36" s="77"/>
      <c r="K36" s="50"/>
      <c r="L36" s="22"/>
      <c r="M36" s="77">
        <f>J36*H36</f>
        <v>0</v>
      </c>
      <c r="N36" s="2"/>
      <c r="O36" s="77">
        <f>M36*4</f>
        <v>0</v>
      </c>
      <c r="P36" s="45"/>
      <c r="Q36" s="2"/>
      <c r="R36" s="2"/>
      <c r="S36" s="22"/>
      <c r="T36" s="22"/>
    </row>
    <row r="37" spans="2:20" ht="15.75" thickTop="1" x14ac:dyDescent="0.25">
      <c r="B37" s="22"/>
      <c r="C37" s="36"/>
      <c r="D37" s="22"/>
      <c r="E37" s="22" t="s">
        <v>55</v>
      </c>
      <c r="F37" s="22"/>
      <c r="G37" s="23"/>
      <c r="H37" s="49"/>
      <c r="I37" s="22"/>
      <c r="J37" s="2"/>
      <c r="K37" s="23"/>
      <c r="L37" s="54" t="s">
        <v>55</v>
      </c>
      <c r="M37" s="78">
        <f>SUM(M17:M36)</f>
        <v>0</v>
      </c>
      <c r="N37" s="2"/>
      <c r="O37" s="78">
        <f>SUM(O17:O36)</f>
        <v>0</v>
      </c>
      <c r="P37" s="45"/>
      <c r="Q37" s="2"/>
      <c r="R37" s="2"/>
      <c r="S37" s="22"/>
      <c r="T37" s="22"/>
    </row>
    <row r="38" spans="2:20" x14ac:dyDescent="0.25">
      <c r="B38" s="22"/>
      <c r="C38" s="36"/>
      <c r="D38" s="22"/>
      <c r="E38" s="22"/>
      <c r="F38" s="22"/>
      <c r="G38" s="23"/>
      <c r="H38" s="49"/>
      <c r="I38" s="22"/>
      <c r="J38" s="2"/>
      <c r="K38" s="23"/>
      <c r="L38" s="22"/>
      <c r="M38" s="2"/>
      <c r="N38" s="2"/>
      <c r="O38" s="2"/>
      <c r="P38" s="45"/>
      <c r="Q38" s="2"/>
      <c r="R38" s="2"/>
      <c r="S38" s="22"/>
      <c r="T38" s="22"/>
    </row>
    <row r="39" spans="2:20" x14ac:dyDescent="0.25">
      <c r="B39" s="22"/>
      <c r="C39" s="36"/>
      <c r="D39" s="22"/>
      <c r="E39" s="22" t="s">
        <v>56</v>
      </c>
      <c r="F39" s="22"/>
      <c r="G39" s="23"/>
      <c r="H39" s="49"/>
      <c r="I39" s="22"/>
      <c r="J39" s="2"/>
      <c r="K39" s="23"/>
      <c r="L39" s="55"/>
      <c r="M39" s="2"/>
      <c r="N39" s="2"/>
      <c r="O39" s="2"/>
      <c r="P39" s="45"/>
      <c r="Q39" s="2"/>
      <c r="R39" s="2"/>
      <c r="S39" s="22"/>
      <c r="T39" s="22"/>
    </row>
    <row r="40" spans="2:20" x14ac:dyDescent="0.25">
      <c r="B40" s="22"/>
      <c r="C40" s="36"/>
      <c r="D40" s="22"/>
      <c r="E40" s="22" t="s">
        <v>57</v>
      </c>
      <c r="F40" s="22"/>
      <c r="G40" s="23"/>
      <c r="H40" s="79"/>
      <c r="I40" s="22" t="s">
        <v>58</v>
      </c>
      <c r="J40" s="77"/>
      <c r="K40" s="43"/>
      <c r="L40" s="55"/>
      <c r="M40" s="77"/>
      <c r="N40" s="2"/>
      <c r="O40" s="77"/>
      <c r="P40" s="45"/>
      <c r="Q40" s="2"/>
      <c r="R40" s="2"/>
      <c r="S40" s="22"/>
      <c r="T40" s="22"/>
    </row>
    <row r="41" spans="2:20" x14ac:dyDescent="0.25">
      <c r="B41" s="22"/>
      <c r="C41" s="36"/>
      <c r="D41" s="22"/>
      <c r="E41" s="22" t="s">
        <v>59</v>
      </c>
      <c r="F41" s="22"/>
      <c r="G41" s="23"/>
      <c r="H41" s="79"/>
      <c r="I41" s="22" t="s">
        <v>58</v>
      </c>
      <c r="J41" s="77"/>
      <c r="K41" s="43"/>
      <c r="L41" s="55"/>
      <c r="M41" s="77"/>
      <c r="N41" s="2"/>
      <c r="O41" s="77"/>
      <c r="P41" s="45"/>
      <c r="Q41" s="2"/>
      <c r="R41" s="2"/>
      <c r="S41" s="22"/>
      <c r="T41" s="22"/>
    </row>
    <row r="42" spans="2:20" x14ac:dyDescent="0.25">
      <c r="B42" s="22"/>
      <c r="C42" s="36"/>
      <c r="D42" s="22"/>
      <c r="E42" s="22" t="s">
        <v>60</v>
      </c>
      <c r="F42" s="22"/>
      <c r="G42" s="23"/>
      <c r="H42" s="79"/>
      <c r="I42" s="22" t="s">
        <v>58</v>
      </c>
      <c r="J42" s="77"/>
      <c r="K42" s="43"/>
      <c r="L42" s="55"/>
      <c r="M42" s="77"/>
      <c r="N42" s="2"/>
      <c r="O42" s="77"/>
      <c r="P42" s="45"/>
      <c r="Q42" s="2"/>
      <c r="R42" s="2"/>
      <c r="S42" s="22"/>
      <c r="T42" s="22"/>
    </row>
    <row r="43" spans="2:20" ht="15.75" thickBot="1" x14ac:dyDescent="0.3">
      <c r="B43" s="22"/>
      <c r="C43" s="56"/>
      <c r="D43" s="22"/>
      <c r="E43" s="22" t="s">
        <v>61</v>
      </c>
      <c r="F43" s="22"/>
      <c r="G43" s="23"/>
      <c r="H43" s="79"/>
      <c r="I43" s="22" t="s">
        <v>58</v>
      </c>
      <c r="J43" s="77"/>
      <c r="K43" s="43"/>
      <c r="L43" s="55"/>
      <c r="M43" s="80"/>
      <c r="N43" s="2"/>
      <c r="O43" s="77"/>
      <c r="P43" s="45"/>
      <c r="Q43" s="2"/>
      <c r="R43" s="2"/>
      <c r="S43" s="22"/>
      <c r="T43" s="22"/>
    </row>
    <row r="44" spans="2:20" ht="15.75" thickTop="1" x14ac:dyDescent="0.25">
      <c r="B44" s="22"/>
      <c r="C44" s="56"/>
      <c r="D44" s="22"/>
      <c r="E44" s="22" t="s">
        <v>62</v>
      </c>
      <c r="F44" s="22"/>
      <c r="G44" s="23"/>
      <c r="H44" s="49"/>
      <c r="I44" s="22"/>
      <c r="J44" s="2"/>
      <c r="K44" s="57"/>
      <c r="L44" s="54" t="s">
        <v>63</v>
      </c>
      <c r="M44" s="77">
        <f>SUM(M40:M43)</f>
        <v>0</v>
      </c>
      <c r="N44" s="2"/>
      <c r="O44" s="78">
        <f>SUM(O40:O43)</f>
        <v>0</v>
      </c>
      <c r="P44" s="45"/>
      <c r="Q44" s="2"/>
      <c r="R44" s="2"/>
      <c r="S44" s="22"/>
      <c r="T44" s="22"/>
    </row>
    <row r="45" spans="2:20" x14ac:dyDescent="0.25">
      <c r="B45" s="22"/>
      <c r="C45" s="56"/>
      <c r="D45" s="22"/>
      <c r="E45" s="22"/>
      <c r="F45" s="22"/>
      <c r="G45" s="23"/>
      <c r="H45" s="49"/>
      <c r="I45" s="22"/>
      <c r="J45" s="2"/>
      <c r="K45" s="57"/>
      <c r="L45" s="55"/>
      <c r="M45" s="2"/>
      <c r="N45" s="2"/>
      <c r="O45" s="2"/>
      <c r="P45" s="45"/>
      <c r="Q45" s="2"/>
      <c r="R45" s="2"/>
      <c r="S45" s="22"/>
      <c r="T45" s="22"/>
    </row>
    <row r="46" spans="2:20" x14ac:dyDescent="0.25">
      <c r="B46" s="22"/>
      <c r="C46" s="56"/>
      <c r="D46" s="22"/>
      <c r="E46" s="22" t="s">
        <v>64</v>
      </c>
      <c r="F46" s="22"/>
      <c r="G46" s="23"/>
      <c r="H46" s="49">
        <v>1</v>
      </c>
      <c r="I46" s="22" t="s">
        <v>65</v>
      </c>
      <c r="J46" s="1">
        <v>150000</v>
      </c>
      <c r="K46" s="57"/>
      <c r="L46" s="55"/>
      <c r="M46" s="1">
        <f>J46*H46</f>
        <v>150000</v>
      </c>
      <c r="N46" s="2"/>
      <c r="O46" s="1">
        <f>M46*4</f>
        <v>600000</v>
      </c>
      <c r="P46" s="45"/>
      <c r="Q46" s="2"/>
      <c r="R46" s="2"/>
      <c r="S46" s="22"/>
      <c r="T46" s="22"/>
    </row>
    <row r="47" spans="2:20" x14ac:dyDescent="0.25">
      <c r="B47" s="22"/>
      <c r="C47" s="56"/>
      <c r="D47" s="22"/>
      <c r="E47" s="22"/>
      <c r="F47" s="22"/>
      <c r="G47" s="23"/>
      <c r="H47" s="49"/>
      <c r="I47" s="22"/>
      <c r="J47" s="2"/>
      <c r="K47" s="57"/>
      <c r="L47" s="55"/>
      <c r="M47" s="2"/>
      <c r="N47" s="2"/>
      <c r="O47" s="2"/>
      <c r="P47" s="45"/>
      <c r="Q47" s="2"/>
      <c r="R47" s="2"/>
      <c r="S47" s="22"/>
      <c r="T47" s="22"/>
    </row>
    <row r="48" spans="2:20" x14ac:dyDescent="0.25">
      <c r="B48" s="22"/>
      <c r="C48" s="56"/>
      <c r="D48" s="22"/>
      <c r="E48" s="22"/>
      <c r="F48" s="22"/>
      <c r="G48" s="23"/>
      <c r="H48" s="49"/>
      <c r="I48" s="22"/>
      <c r="J48" s="2"/>
      <c r="K48" s="57"/>
      <c r="L48" s="55"/>
      <c r="M48" s="2"/>
      <c r="N48" s="2"/>
      <c r="O48" s="2"/>
      <c r="P48" s="45"/>
      <c r="Q48" s="2"/>
      <c r="R48" s="2"/>
      <c r="S48" s="22"/>
      <c r="T48" s="22"/>
    </row>
    <row r="49" spans="2:20" x14ac:dyDescent="0.25">
      <c r="B49" s="22"/>
      <c r="C49" s="36"/>
      <c r="D49" s="22"/>
      <c r="E49" s="22"/>
      <c r="F49" s="22"/>
      <c r="G49" s="23"/>
      <c r="H49" s="49"/>
      <c r="I49" s="22"/>
      <c r="J49" s="2"/>
      <c r="K49" s="23"/>
      <c r="L49" s="55" t="s">
        <v>66</v>
      </c>
      <c r="M49" s="58">
        <f>M37+M44+M46</f>
        <v>150000</v>
      </c>
      <c r="N49" s="55" t="s">
        <v>66</v>
      </c>
      <c r="O49" s="59">
        <f>O37+O44+O46</f>
        <v>600000</v>
      </c>
      <c r="P49" s="60" t="s">
        <v>67</v>
      </c>
      <c r="Q49" s="2"/>
      <c r="R49" s="2"/>
      <c r="S49" s="22"/>
      <c r="T49" s="22"/>
    </row>
    <row r="50" spans="2:20" x14ac:dyDescent="0.25">
      <c r="B50" s="22"/>
      <c r="C50" s="46" t="s">
        <v>68</v>
      </c>
      <c r="D50" s="22"/>
      <c r="E50" s="22"/>
      <c r="F50" s="22"/>
      <c r="G50" s="23"/>
      <c r="H50" s="49"/>
      <c r="I50" s="22"/>
      <c r="J50" s="2"/>
      <c r="K50" s="23"/>
      <c r="L50" s="55"/>
      <c r="M50" s="2"/>
      <c r="N50" s="2"/>
      <c r="O50" s="2"/>
      <c r="P50" s="45"/>
      <c r="Q50" s="2"/>
      <c r="R50" s="2"/>
      <c r="S50" s="22"/>
      <c r="T50" s="22"/>
    </row>
    <row r="51" spans="2:20" x14ac:dyDescent="0.25">
      <c r="B51" s="22"/>
      <c r="C51" s="36"/>
      <c r="D51" s="22"/>
      <c r="E51" s="22"/>
      <c r="F51" s="22"/>
      <c r="G51" s="23"/>
      <c r="H51" s="49"/>
      <c r="I51" s="22"/>
      <c r="J51" s="2"/>
      <c r="K51" s="23"/>
      <c r="L51" s="55"/>
      <c r="M51" s="2"/>
      <c r="N51" s="2"/>
      <c r="O51" s="2"/>
      <c r="P51" s="45"/>
      <c r="Q51" s="2"/>
      <c r="R51" s="2"/>
      <c r="S51" s="22"/>
      <c r="T51" s="22"/>
    </row>
    <row r="52" spans="2:20" x14ac:dyDescent="0.25">
      <c r="B52" s="22"/>
      <c r="C52" s="36" t="s">
        <v>117</v>
      </c>
      <c r="D52" s="22"/>
      <c r="E52" s="22" t="s">
        <v>69</v>
      </c>
      <c r="F52" s="22"/>
      <c r="G52" s="23"/>
      <c r="H52" s="49">
        <v>7500</v>
      </c>
      <c r="I52" s="22" t="s">
        <v>50</v>
      </c>
      <c r="J52" s="77"/>
      <c r="K52" s="43">
        <v>1.75</v>
      </c>
      <c r="L52" s="55"/>
      <c r="M52" s="77">
        <f t="shared" ref="M52:M53" si="2">J52*H52</f>
        <v>0</v>
      </c>
      <c r="N52" s="2"/>
      <c r="O52" s="2"/>
      <c r="P52" s="45"/>
      <c r="Q52" s="2"/>
      <c r="R52" s="2"/>
      <c r="S52" s="22"/>
      <c r="T52" s="22"/>
    </row>
    <row r="53" spans="2:20" x14ac:dyDescent="0.25">
      <c r="B53" s="22"/>
      <c r="C53" s="36" t="s">
        <v>117</v>
      </c>
      <c r="D53" s="22"/>
      <c r="E53" s="22" t="s">
        <v>70</v>
      </c>
      <c r="F53" s="22"/>
      <c r="G53" s="23"/>
      <c r="H53" s="49">
        <v>7500</v>
      </c>
      <c r="I53" s="22" t="s">
        <v>50</v>
      </c>
      <c r="J53" s="77"/>
      <c r="K53" s="43">
        <v>2.25</v>
      </c>
      <c r="L53" s="55"/>
      <c r="M53" s="77">
        <f t="shared" si="2"/>
        <v>0</v>
      </c>
      <c r="N53" s="2"/>
      <c r="O53" s="2"/>
      <c r="P53" s="45"/>
      <c r="Q53" s="2"/>
      <c r="R53" s="2"/>
      <c r="S53" s="22"/>
      <c r="T53" s="22"/>
    </row>
    <row r="54" spans="2:20" x14ac:dyDescent="0.25">
      <c r="B54" s="22"/>
      <c r="C54" s="36" t="s">
        <v>71</v>
      </c>
      <c r="D54" s="22"/>
      <c r="E54" s="22" t="s">
        <v>72</v>
      </c>
      <c r="F54" s="22"/>
      <c r="G54" s="23"/>
      <c r="H54" s="49">
        <v>50</v>
      </c>
      <c r="I54" s="22" t="s">
        <v>73</v>
      </c>
      <c r="J54" s="77"/>
      <c r="K54" s="43">
        <v>350</v>
      </c>
      <c r="L54" s="55"/>
      <c r="M54" s="77">
        <f>J54*H54</f>
        <v>0</v>
      </c>
      <c r="N54" s="2"/>
      <c r="O54" s="2"/>
      <c r="P54" s="45"/>
      <c r="Q54" s="2"/>
      <c r="R54" s="2"/>
      <c r="S54" s="22"/>
      <c r="T54" s="22"/>
    </row>
    <row r="55" spans="2:20" x14ac:dyDescent="0.25">
      <c r="B55" s="22"/>
      <c r="C55" s="36" t="s">
        <v>20</v>
      </c>
      <c r="D55" s="22"/>
      <c r="E55" s="22" t="s">
        <v>74</v>
      </c>
      <c r="F55" s="22" t="s">
        <v>43</v>
      </c>
      <c r="G55" s="23"/>
      <c r="H55" s="49"/>
      <c r="I55" s="22"/>
      <c r="J55" s="74"/>
      <c r="K55" s="23"/>
      <c r="L55" s="55"/>
      <c r="M55" s="77"/>
      <c r="N55" s="74"/>
      <c r="O55" s="2"/>
      <c r="P55" s="45"/>
      <c r="Q55" s="2"/>
      <c r="R55" s="2"/>
      <c r="S55" s="22"/>
      <c r="T55" s="22"/>
    </row>
    <row r="56" spans="2:20" x14ac:dyDescent="0.25">
      <c r="B56" s="22"/>
      <c r="C56" s="36" t="s">
        <v>20</v>
      </c>
      <c r="D56" s="22"/>
      <c r="E56" s="22" t="s">
        <v>75</v>
      </c>
      <c r="F56" s="22" t="s">
        <v>43</v>
      </c>
      <c r="G56" s="23"/>
      <c r="H56" s="49">
        <v>2000</v>
      </c>
      <c r="I56" s="22" t="s">
        <v>23</v>
      </c>
      <c r="J56" s="77"/>
      <c r="K56" s="43">
        <v>2</v>
      </c>
      <c r="L56" s="55"/>
      <c r="M56" s="77">
        <f t="shared" ref="M56:M58" si="3">J56*H56</f>
        <v>0</v>
      </c>
      <c r="N56" s="2"/>
      <c r="O56" s="2"/>
      <c r="P56" s="45"/>
      <c r="Q56" s="2"/>
      <c r="R56" s="2"/>
      <c r="S56" s="22"/>
      <c r="T56" s="22"/>
    </row>
    <row r="57" spans="2:20" x14ac:dyDescent="0.25">
      <c r="B57" s="22"/>
      <c r="C57" s="36" t="s">
        <v>20</v>
      </c>
      <c r="D57" s="22"/>
      <c r="E57" s="22" t="s">
        <v>76</v>
      </c>
      <c r="F57" s="22" t="s">
        <v>43</v>
      </c>
      <c r="G57" s="23"/>
      <c r="H57" s="49">
        <v>10000</v>
      </c>
      <c r="I57" s="22" t="s">
        <v>23</v>
      </c>
      <c r="J57" s="77"/>
      <c r="K57" s="43">
        <v>1.5</v>
      </c>
      <c r="L57" s="55"/>
      <c r="M57" s="77">
        <f t="shared" si="3"/>
        <v>0</v>
      </c>
      <c r="N57" s="2"/>
      <c r="O57" s="2"/>
      <c r="P57" s="45"/>
      <c r="Q57" s="2"/>
      <c r="R57" s="2"/>
      <c r="S57" s="22"/>
      <c r="T57" s="22"/>
    </row>
    <row r="58" spans="2:20" x14ac:dyDescent="0.25">
      <c r="B58" s="22"/>
      <c r="C58" s="36" t="s">
        <v>20</v>
      </c>
      <c r="D58" s="22"/>
      <c r="E58" s="22" t="s">
        <v>77</v>
      </c>
      <c r="F58" s="22" t="s">
        <v>43</v>
      </c>
      <c r="G58" s="23"/>
      <c r="H58" s="49">
        <v>312000</v>
      </c>
      <c r="I58" s="22" t="s">
        <v>23</v>
      </c>
      <c r="J58" s="77"/>
      <c r="K58" s="43">
        <v>1</v>
      </c>
      <c r="L58" s="55"/>
      <c r="M58" s="77">
        <f t="shared" si="3"/>
        <v>0</v>
      </c>
      <c r="N58" s="2"/>
      <c r="O58" s="2"/>
      <c r="P58" s="45"/>
      <c r="Q58" s="2"/>
      <c r="R58" s="2"/>
      <c r="S58" s="22"/>
      <c r="T58" s="22"/>
    </row>
    <row r="59" spans="2:20" x14ac:dyDescent="0.25">
      <c r="B59" s="22"/>
      <c r="C59" s="36" t="s">
        <v>20</v>
      </c>
      <c r="D59" s="22"/>
      <c r="E59" s="22" t="s">
        <v>78</v>
      </c>
      <c r="F59" s="22" t="s">
        <v>43</v>
      </c>
      <c r="G59" s="23"/>
      <c r="H59" s="49"/>
      <c r="I59" s="22"/>
      <c r="J59" s="74"/>
      <c r="K59" s="43"/>
      <c r="L59" s="55"/>
      <c r="M59" s="77"/>
      <c r="N59" s="2"/>
      <c r="O59" s="2"/>
      <c r="P59" s="45"/>
      <c r="Q59" s="2"/>
      <c r="R59" s="2"/>
      <c r="S59" s="22"/>
      <c r="T59" s="22"/>
    </row>
    <row r="60" spans="2:20" x14ac:dyDescent="0.25">
      <c r="B60" s="22"/>
      <c r="C60" s="36" t="s">
        <v>20</v>
      </c>
      <c r="D60" s="22"/>
      <c r="E60" s="22" t="s">
        <v>79</v>
      </c>
      <c r="F60" s="22" t="s">
        <v>43</v>
      </c>
      <c r="G60" s="23"/>
      <c r="H60" s="49">
        <v>2000</v>
      </c>
      <c r="I60" s="22" t="s">
        <v>23</v>
      </c>
      <c r="J60" s="77"/>
      <c r="K60" s="43">
        <v>2.2000000000000002</v>
      </c>
      <c r="L60" s="55"/>
      <c r="M60" s="77">
        <f t="shared" ref="M60:M62" si="4">J60*H60</f>
        <v>0</v>
      </c>
      <c r="N60" s="2"/>
      <c r="O60" s="2"/>
      <c r="P60" s="45"/>
      <c r="Q60" s="2"/>
      <c r="R60" s="2"/>
      <c r="S60" s="22"/>
      <c r="T60" s="22"/>
    </row>
    <row r="61" spans="2:20" x14ac:dyDescent="0.25">
      <c r="B61" s="22"/>
      <c r="C61" s="36" t="s">
        <v>20</v>
      </c>
      <c r="D61" s="22"/>
      <c r="E61" s="22" t="s">
        <v>80</v>
      </c>
      <c r="F61" s="22" t="s">
        <v>43</v>
      </c>
      <c r="G61" s="23"/>
      <c r="H61" s="49">
        <v>10000</v>
      </c>
      <c r="I61" s="22" t="s">
        <v>23</v>
      </c>
      <c r="J61" s="77"/>
      <c r="K61" s="43">
        <v>1.7</v>
      </c>
      <c r="L61" s="55"/>
      <c r="M61" s="77">
        <f t="shared" si="4"/>
        <v>0</v>
      </c>
      <c r="N61" s="2"/>
      <c r="O61" s="2"/>
      <c r="P61" s="45"/>
      <c r="Q61" s="2"/>
      <c r="R61" s="2"/>
      <c r="S61" s="22"/>
      <c r="T61" s="22"/>
    </row>
    <row r="62" spans="2:20" x14ac:dyDescent="0.25">
      <c r="B62" s="22"/>
      <c r="C62" s="36" t="s">
        <v>20</v>
      </c>
      <c r="D62" s="22"/>
      <c r="E62" s="22" t="s">
        <v>81</v>
      </c>
      <c r="F62" s="22" t="s">
        <v>43</v>
      </c>
      <c r="G62" s="23"/>
      <c r="H62" s="49">
        <v>230000</v>
      </c>
      <c r="I62" s="22" t="s">
        <v>23</v>
      </c>
      <c r="J62" s="77"/>
      <c r="K62" s="43">
        <v>1.1499999999999999</v>
      </c>
      <c r="L62" s="55"/>
      <c r="M62" s="77">
        <f t="shared" si="4"/>
        <v>0</v>
      </c>
      <c r="N62" s="2"/>
      <c r="O62" s="2"/>
      <c r="P62" s="45"/>
      <c r="Q62" s="2"/>
      <c r="R62" s="2"/>
      <c r="S62" s="22"/>
      <c r="T62" s="22"/>
    </row>
    <row r="63" spans="2:20" x14ac:dyDescent="0.25">
      <c r="B63" s="22"/>
      <c r="C63" s="36" t="s">
        <v>25</v>
      </c>
      <c r="D63" s="22"/>
      <c r="E63" s="22" t="s">
        <v>82</v>
      </c>
      <c r="F63" s="22" t="s">
        <v>43</v>
      </c>
      <c r="G63" s="23"/>
      <c r="H63" s="49"/>
      <c r="I63" s="22"/>
      <c r="J63" s="74"/>
      <c r="K63" s="43"/>
      <c r="L63" s="55"/>
      <c r="M63" s="77"/>
      <c r="N63" s="2"/>
      <c r="O63" s="2"/>
      <c r="P63" s="45"/>
      <c r="Q63" s="2"/>
      <c r="R63" s="2"/>
      <c r="S63" s="22"/>
      <c r="T63" s="22"/>
    </row>
    <row r="64" spans="2:20" x14ac:dyDescent="0.25">
      <c r="B64" s="22"/>
      <c r="C64" s="36" t="s">
        <v>25</v>
      </c>
      <c r="D64" s="22"/>
      <c r="E64" s="22" t="s">
        <v>83</v>
      </c>
      <c r="F64" s="22" t="s">
        <v>43</v>
      </c>
      <c r="G64" s="23"/>
      <c r="H64" s="49">
        <f>H56+H60</f>
        <v>4000</v>
      </c>
      <c r="I64" s="22" t="s">
        <v>23</v>
      </c>
      <c r="J64" s="77"/>
      <c r="K64" s="43">
        <v>1.75</v>
      </c>
      <c r="L64" s="55"/>
      <c r="M64" s="77">
        <f t="shared" ref="M64:M69" si="5">J64*H64</f>
        <v>0</v>
      </c>
      <c r="N64" s="2"/>
      <c r="O64" s="2"/>
      <c r="P64" s="45"/>
      <c r="Q64" s="2"/>
      <c r="R64" s="2"/>
      <c r="S64" s="22"/>
      <c r="T64" s="22"/>
    </row>
    <row r="65" spans="2:20" x14ac:dyDescent="0.25">
      <c r="B65" s="22"/>
      <c r="C65" s="36" t="s">
        <v>25</v>
      </c>
      <c r="D65" s="22"/>
      <c r="E65" s="22" t="s">
        <v>84</v>
      </c>
      <c r="F65" s="22" t="s">
        <v>43</v>
      </c>
      <c r="G65" s="23"/>
      <c r="H65" s="49"/>
      <c r="I65" s="22" t="s">
        <v>23</v>
      </c>
      <c r="J65" s="77"/>
      <c r="K65" s="43">
        <v>1.5</v>
      </c>
      <c r="L65" s="55"/>
      <c r="M65" s="77">
        <f t="shared" si="5"/>
        <v>0</v>
      </c>
      <c r="N65" s="2"/>
      <c r="O65" s="2"/>
      <c r="P65" s="45"/>
      <c r="Q65" s="2"/>
      <c r="R65" s="2"/>
      <c r="S65" s="22"/>
      <c r="T65" s="22"/>
    </row>
    <row r="66" spans="2:20" x14ac:dyDescent="0.25">
      <c r="B66" s="22"/>
      <c r="C66" s="36" t="s">
        <v>25</v>
      </c>
      <c r="D66" s="22"/>
      <c r="E66" s="22" t="s">
        <v>85</v>
      </c>
      <c r="F66" s="22" t="s">
        <v>43</v>
      </c>
      <c r="G66" s="23"/>
      <c r="H66" s="49"/>
      <c r="I66" s="22" t="s">
        <v>23</v>
      </c>
      <c r="J66" s="77"/>
      <c r="K66" s="43">
        <v>1</v>
      </c>
      <c r="L66" s="55"/>
      <c r="M66" s="77">
        <f t="shared" si="5"/>
        <v>0</v>
      </c>
      <c r="N66" s="2"/>
      <c r="O66" s="2"/>
      <c r="P66" s="45"/>
      <c r="Q66" s="2"/>
      <c r="R66" s="2"/>
      <c r="S66" s="22"/>
      <c r="T66" s="22"/>
    </row>
    <row r="67" spans="2:20" x14ac:dyDescent="0.25">
      <c r="B67" s="22"/>
      <c r="C67" s="36" t="s">
        <v>118</v>
      </c>
      <c r="D67" s="22"/>
      <c r="E67" s="22" t="s">
        <v>86</v>
      </c>
      <c r="F67" s="22" t="s">
        <v>43</v>
      </c>
      <c r="G67" s="23"/>
      <c r="H67" s="49">
        <v>81618</v>
      </c>
      <c r="I67" s="22" t="s">
        <v>87</v>
      </c>
      <c r="J67" s="77"/>
      <c r="K67" s="43">
        <v>4</v>
      </c>
      <c r="L67" s="55"/>
      <c r="M67" s="77">
        <f t="shared" si="5"/>
        <v>0</v>
      </c>
      <c r="N67" s="2"/>
      <c r="O67" s="2"/>
      <c r="P67" s="45"/>
      <c r="Q67" s="2"/>
      <c r="R67" s="2"/>
      <c r="S67" s="22"/>
      <c r="T67" s="22"/>
    </row>
    <row r="68" spans="2:20" x14ac:dyDescent="0.25">
      <c r="B68" s="22"/>
      <c r="C68" s="36"/>
      <c r="D68" s="22"/>
      <c r="E68" s="22" t="s">
        <v>28</v>
      </c>
      <c r="F68" s="22" t="s">
        <v>29</v>
      </c>
      <c r="G68" s="23">
        <v>1</v>
      </c>
      <c r="H68" s="49">
        <v>10000</v>
      </c>
      <c r="I68" s="22" t="s">
        <v>23</v>
      </c>
      <c r="J68" s="77"/>
      <c r="K68" s="43">
        <v>10</v>
      </c>
      <c r="L68" s="22"/>
      <c r="M68" s="77">
        <f t="shared" si="5"/>
        <v>0</v>
      </c>
      <c r="N68" s="2"/>
      <c r="O68" s="2"/>
      <c r="P68" s="45"/>
      <c r="Q68" s="2"/>
      <c r="R68" s="2"/>
      <c r="S68" s="22"/>
      <c r="T68" s="22"/>
    </row>
    <row r="69" spans="2:20" x14ac:dyDescent="0.25">
      <c r="B69" s="22"/>
      <c r="C69" s="36"/>
      <c r="D69" s="22"/>
      <c r="E69" s="22" t="s">
        <v>30</v>
      </c>
      <c r="F69" s="22" t="s">
        <v>29</v>
      </c>
      <c r="G69" s="23">
        <v>1</v>
      </c>
      <c r="H69" s="49">
        <v>10000</v>
      </c>
      <c r="I69" s="22" t="s">
        <v>23</v>
      </c>
      <c r="J69" s="77"/>
      <c r="K69" s="43">
        <v>7</v>
      </c>
      <c r="L69" s="22"/>
      <c r="M69" s="77">
        <f t="shared" si="5"/>
        <v>0</v>
      </c>
      <c r="N69" s="2"/>
      <c r="O69" s="2"/>
      <c r="P69" s="45"/>
      <c r="Q69" s="2"/>
      <c r="R69" s="2"/>
      <c r="S69" s="22"/>
      <c r="T69" s="22"/>
    </row>
    <row r="70" spans="2:20" ht="15.75" thickTop="1" x14ac:dyDescent="0.25">
      <c r="B70" s="22"/>
      <c r="C70" s="36"/>
      <c r="D70" s="22"/>
      <c r="E70" s="22"/>
      <c r="F70" s="22"/>
      <c r="G70" s="23"/>
      <c r="H70" s="24"/>
      <c r="I70" s="22"/>
      <c r="J70" s="81"/>
      <c r="K70" s="23"/>
      <c r="L70" s="54" t="s">
        <v>88</v>
      </c>
      <c r="M70" s="78">
        <f>SUM(M51:M69)</f>
        <v>0</v>
      </c>
      <c r="N70" s="2"/>
      <c r="O70" s="2"/>
      <c r="P70" s="45"/>
      <c r="Q70" s="2"/>
      <c r="R70" s="2"/>
      <c r="S70" s="22"/>
      <c r="T70" s="22"/>
    </row>
    <row r="71" spans="2:20" x14ac:dyDescent="0.25">
      <c r="B71" s="22"/>
      <c r="C71" s="36"/>
      <c r="D71" s="22"/>
      <c r="E71" s="22" t="s">
        <v>56</v>
      </c>
      <c r="F71" s="22"/>
      <c r="G71" s="23"/>
      <c r="H71" s="49"/>
      <c r="I71" s="22"/>
      <c r="J71" s="74"/>
      <c r="K71" s="23"/>
      <c r="L71" s="55"/>
      <c r="M71" s="74"/>
      <c r="N71" s="2"/>
      <c r="O71" s="2"/>
      <c r="P71" s="45"/>
      <c r="Q71" s="2"/>
      <c r="R71" s="2"/>
      <c r="S71" s="22"/>
      <c r="T71" s="22"/>
    </row>
    <row r="72" spans="2:20" x14ac:dyDescent="0.25">
      <c r="B72" s="22"/>
      <c r="C72" s="36"/>
      <c r="D72" s="22"/>
      <c r="E72" s="22" t="s">
        <v>57</v>
      </c>
      <c r="F72" s="22"/>
      <c r="G72" s="23"/>
      <c r="H72" s="49"/>
      <c r="I72" s="22" t="s">
        <v>58</v>
      </c>
      <c r="J72" s="77"/>
      <c r="K72" s="23"/>
      <c r="L72" s="55"/>
      <c r="M72" s="82">
        <f>J72*H72%</f>
        <v>0</v>
      </c>
      <c r="N72" s="2"/>
      <c r="O72" s="2"/>
      <c r="P72" s="45"/>
      <c r="Q72" s="2"/>
      <c r="R72" s="2"/>
      <c r="S72" s="22"/>
      <c r="T72" s="22"/>
    </row>
    <row r="73" spans="2:20" x14ac:dyDescent="0.25">
      <c r="B73" s="22"/>
      <c r="C73" s="36"/>
      <c r="D73" s="22"/>
      <c r="E73" s="22" t="s">
        <v>59</v>
      </c>
      <c r="F73" s="22"/>
      <c r="G73" s="23"/>
      <c r="H73" s="49"/>
      <c r="I73" s="22" t="s">
        <v>58</v>
      </c>
      <c r="J73" s="77"/>
      <c r="K73" s="23"/>
      <c r="L73" s="55"/>
      <c r="M73" s="82">
        <f>J73*H73%</f>
        <v>0</v>
      </c>
      <c r="N73" s="2"/>
      <c r="O73" s="2"/>
      <c r="P73" s="45"/>
      <c r="Q73" s="2"/>
      <c r="R73" s="2"/>
      <c r="S73" s="22"/>
      <c r="T73" s="22"/>
    </row>
    <row r="74" spans="2:20" x14ac:dyDescent="0.25">
      <c r="B74" s="22"/>
      <c r="C74" s="36"/>
      <c r="D74" s="22"/>
      <c r="E74" s="22" t="s">
        <v>60</v>
      </c>
      <c r="F74" s="22"/>
      <c r="G74" s="23"/>
      <c r="H74" s="49"/>
      <c r="I74" s="22" t="s">
        <v>58</v>
      </c>
      <c r="J74" s="77"/>
      <c r="K74" s="23"/>
      <c r="L74" s="55"/>
      <c r="M74" s="82">
        <f>J74*H74%</f>
        <v>0</v>
      </c>
      <c r="N74" s="2"/>
      <c r="O74" s="2"/>
      <c r="P74" s="45"/>
      <c r="Q74" s="2"/>
      <c r="R74" s="2"/>
      <c r="S74" s="22"/>
      <c r="T74" s="22"/>
    </row>
    <row r="75" spans="2:20" x14ac:dyDescent="0.25">
      <c r="B75" s="22"/>
      <c r="C75" s="36"/>
      <c r="D75" s="22"/>
      <c r="E75" s="22" t="s">
        <v>61</v>
      </c>
      <c r="F75" s="22"/>
      <c r="G75" s="23"/>
      <c r="H75" s="49"/>
      <c r="I75" s="22" t="s">
        <v>58</v>
      </c>
      <c r="J75" s="77"/>
      <c r="K75" s="23"/>
      <c r="L75" s="55"/>
      <c r="M75" s="82">
        <f>J75*H75%</f>
        <v>0</v>
      </c>
      <c r="N75" s="2"/>
      <c r="O75" s="2"/>
      <c r="P75" s="45"/>
      <c r="Q75" s="2"/>
      <c r="R75" s="2"/>
      <c r="S75" s="22"/>
      <c r="T75" s="22"/>
    </row>
    <row r="76" spans="2:20" ht="15.75" thickBot="1" x14ac:dyDescent="0.3">
      <c r="B76" s="22"/>
      <c r="C76" s="36"/>
      <c r="D76" s="22"/>
      <c r="E76" s="22" t="s">
        <v>62</v>
      </c>
      <c r="F76" s="22"/>
      <c r="G76" s="23"/>
      <c r="H76" s="24"/>
      <c r="I76" s="22"/>
      <c r="J76" s="22"/>
      <c r="K76" s="23"/>
      <c r="L76" s="54" t="s">
        <v>63</v>
      </c>
      <c r="M76" s="83">
        <f>SUM(M72:M75)</f>
        <v>0</v>
      </c>
      <c r="N76" s="61"/>
      <c r="O76" s="61"/>
      <c r="P76" s="62"/>
      <c r="Q76" s="51"/>
      <c r="R76" s="2"/>
      <c r="S76" s="22"/>
      <c r="T76" s="22"/>
    </row>
    <row r="77" spans="2:20" ht="15.75" thickTop="1" x14ac:dyDescent="0.25">
      <c r="B77" s="22"/>
      <c r="C77" s="36"/>
      <c r="D77" s="22"/>
      <c r="E77" s="22"/>
      <c r="F77" s="22"/>
      <c r="G77" s="23"/>
      <c r="H77" s="24"/>
      <c r="I77" s="22"/>
      <c r="J77" s="22"/>
      <c r="K77" s="23"/>
      <c r="L77" s="54" t="s">
        <v>89</v>
      </c>
      <c r="M77" s="84">
        <f>M70+M76</f>
        <v>0</v>
      </c>
      <c r="N77" s="63" t="s">
        <v>90</v>
      </c>
      <c r="O77" s="2"/>
      <c r="P77" s="45"/>
      <c r="Q77" s="2"/>
      <c r="R77" s="2"/>
      <c r="S77" s="22"/>
      <c r="T77" s="22"/>
    </row>
    <row r="78" spans="2:20" ht="15.75" thickBot="1" x14ac:dyDescent="0.3">
      <c r="B78" s="22"/>
      <c r="C78" s="64"/>
      <c r="D78" s="65"/>
      <c r="E78" s="65"/>
      <c r="F78" s="65"/>
      <c r="G78" s="66"/>
      <c r="H78" s="67"/>
      <c r="I78" s="65"/>
      <c r="J78" s="65"/>
      <c r="K78" s="66"/>
      <c r="L78" s="65"/>
      <c r="M78" s="68"/>
      <c r="N78" s="68"/>
      <c r="O78" s="68"/>
      <c r="P78" s="69"/>
      <c r="Q78" s="2"/>
      <c r="R78" s="2"/>
      <c r="S78" s="22"/>
      <c r="T78" s="22"/>
    </row>
    <row r="79" spans="2:20" x14ac:dyDescent="0.25">
      <c r="B79" s="22"/>
      <c r="C79" s="22"/>
      <c r="D79" s="22"/>
      <c r="E79" s="22"/>
      <c r="F79" s="22"/>
      <c r="G79" s="23"/>
      <c r="H79" s="24"/>
      <c r="I79" s="22"/>
      <c r="J79" s="22"/>
      <c r="K79" s="23"/>
      <c r="L79" s="22"/>
      <c r="M79" s="2"/>
      <c r="N79" s="2"/>
      <c r="O79" s="2"/>
      <c r="P79" s="2"/>
      <c r="Q79" s="2"/>
      <c r="R79" s="2"/>
      <c r="S79" s="22"/>
      <c r="T79" s="22"/>
    </row>
    <row r="80" spans="2:20" ht="18.600000000000001" customHeight="1" x14ac:dyDescent="0.25">
      <c r="B80" s="22"/>
      <c r="C80" s="22"/>
      <c r="D80" s="22"/>
      <c r="E80" s="22"/>
      <c r="F80" s="22"/>
      <c r="G80" s="23"/>
      <c r="H80" s="24"/>
      <c r="I80" s="22"/>
      <c r="J80" s="112" t="s">
        <v>91</v>
      </c>
      <c r="K80" s="112"/>
      <c r="L80" s="112"/>
      <c r="M80" s="112"/>
      <c r="N80" s="112"/>
      <c r="O80" s="112"/>
      <c r="P80" s="59">
        <f>M77+O49</f>
        <v>600000</v>
      </c>
      <c r="Q80" s="2"/>
      <c r="R80" s="2"/>
      <c r="S80" s="22"/>
      <c r="T80" s="22"/>
    </row>
    <row r="81" spans="2:20" ht="15.75" thickBot="1" x14ac:dyDescent="0.3">
      <c r="B81" s="22"/>
      <c r="C81" s="70"/>
      <c r="D81" s="22"/>
      <c r="E81" s="22"/>
      <c r="F81" s="22"/>
      <c r="G81" s="23"/>
      <c r="H81" s="24"/>
      <c r="I81" s="22"/>
      <c r="J81" s="22"/>
      <c r="K81" s="23"/>
      <c r="L81" s="22"/>
      <c r="M81" s="2"/>
      <c r="N81" s="2"/>
      <c r="O81" s="2"/>
      <c r="P81" s="2"/>
      <c r="Q81" s="2"/>
      <c r="R81" s="2"/>
      <c r="S81" s="22"/>
      <c r="T81" s="22"/>
    </row>
    <row r="82" spans="2:20" x14ac:dyDescent="0.25">
      <c r="B82" s="22"/>
      <c r="C82" s="22"/>
      <c r="D82" s="22"/>
      <c r="E82" s="85"/>
      <c r="F82" s="86"/>
      <c r="G82" s="87"/>
      <c r="H82" s="88"/>
      <c r="I82" s="86"/>
      <c r="J82" s="86"/>
      <c r="K82" s="87"/>
      <c r="L82" s="86"/>
      <c r="M82" s="86"/>
      <c r="N82" s="86"/>
      <c r="O82" s="86"/>
      <c r="P82" s="89"/>
      <c r="Q82" s="2"/>
      <c r="R82" s="2"/>
      <c r="S82" s="22"/>
      <c r="T82" s="22"/>
    </row>
    <row r="83" spans="2:20" x14ac:dyDescent="0.25">
      <c r="B83" s="22"/>
      <c r="C83" s="22"/>
      <c r="D83" s="22"/>
      <c r="E83" s="90"/>
      <c r="F83" s="91"/>
      <c r="G83" s="92"/>
      <c r="H83" s="93"/>
      <c r="I83" s="91"/>
      <c r="J83" s="91"/>
      <c r="K83" s="92"/>
      <c r="L83" s="91"/>
      <c r="M83" s="91"/>
      <c r="N83" s="91"/>
      <c r="O83" s="91"/>
      <c r="P83" s="94"/>
      <c r="Q83" s="2"/>
      <c r="R83" s="2"/>
      <c r="S83" s="22"/>
      <c r="T83" s="22"/>
    </row>
    <row r="84" spans="2:20" x14ac:dyDescent="0.25">
      <c r="B84" s="22"/>
      <c r="C84" s="22"/>
      <c r="D84" s="22"/>
      <c r="E84" s="90"/>
      <c r="F84" s="91"/>
      <c r="G84" s="92"/>
      <c r="H84" s="93"/>
      <c r="I84" s="91"/>
      <c r="J84" s="91" t="s">
        <v>92</v>
      </c>
      <c r="K84" s="92"/>
      <c r="L84" s="91"/>
      <c r="M84" s="91"/>
      <c r="N84" s="91"/>
      <c r="O84" s="91"/>
      <c r="P84" s="94"/>
      <c r="Q84" s="2"/>
      <c r="R84" s="2"/>
      <c r="S84" s="22"/>
      <c r="T84" s="22"/>
    </row>
    <row r="85" spans="2:20" x14ac:dyDescent="0.25">
      <c r="B85" s="22"/>
      <c r="C85" s="22"/>
      <c r="D85" s="22"/>
      <c r="E85" s="90" t="s">
        <v>93</v>
      </c>
      <c r="F85" s="91"/>
      <c r="G85" s="92"/>
      <c r="H85" s="95"/>
      <c r="I85" s="96"/>
      <c r="J85" s="113"/>
      <c r="K85" s="113"/>
      <c r="L85" s="113"/>
      <c r="M85" s="91"/>
      <c r="N85" s="91"/>
      <c r="O85" s="91"/>
      <c r="P85" s="94"/>
      <c r="Q85" s="2"/>
      <c r="R85" s="2"/>
      <c r="S85" s="22"/>
      <c r="T85" s="22"/>
    </row>
    <row r="86" spans="2:20" x14ac:dyDescent="0.25">
      <c r="B86" s="22"/>
      <c r="C86" s="22"/>
      <c r="D86" s="22"/>
      <c r="E86" s="97" t="s">
        <v>94</v>
      </c>
      <c r="F86" s="98"/>
      <c r="G86" s="99"/>
      <c r="H86" s="100"/>
      <c r="I86" s="96"/>
      <c r="J86" s="113"/>
      <c r="K86" s="113"/>
      <c r="L86" s="113"/>
      <c r="M86" s="91"/>
      <c r="N86" s="91"/>
      <c r="O86" s="91"/>
      <c r="P86" s="94"/>
      <c r="Q86" s="2"/>
      <c r="R86" s="2"/>
      <c r="S86" s="22"/>
      <c r="T86" s="22"/>
    </row>
    <row r="87" spans="2:20" x14ac:dyDescent="0.25">
      <c r="B87" s="22"/>
      <c r="C87" s="22"/>
      <c r="D87" s="22"/>
      <c r="E87" s="90" t="s">
        <v>95</v>
      </c>
      <c r="F87" s="91"/>
      <c r="G87" s="92"/>
      <c r="H87" s="100"/>
      <c r="I87" s="96"/>
      <c r="J87" s="113"/>
      <c r="K87" s="113"/>
      <c r="L87" s="113"/>
      <c r="M87" s="91"/>
      <c r="N87" s="91"/>
      <c r="O87" s="91"/>
      <c r="P87" s="94"/>
      <c r="Q87" s="2"/>
      <c r="R87" s="2"/>
      <c r="S87" s="22"/>
      <c r="T87" s="22"/>
    </row>
    <row r="88" spans="2:20" x14ac:dyDescent="0.25">
      <c r="B88" s="22"/>
      <c r="C88" s="22"/>
      <c r="D88" s="22"/>
      <c r="E88" s="90" t="s">
        <v>96</v>
      </c>
      <c r="F88" s="91"/>
      <c r="G88" s="92"/>
      <c r="H88" s="100"/>
      <c r="I88" s="96"/>
      <c r="J88" s="113"/>
      <c r="K88" s="113"/>
      <c r="L88" s="113"/>
      <c r="M88" s="91"/>
      <c r="N88" s="91"/>
      <c r="O88" s="91"/>
      <c r="P88" s="94"/>
      <c r="Q88" s="2"/>
      <c r="R88" s="2"/>
      <c r="S88" s="22"/>
      <c r="T88" s="22"/>
    </row>
    <row r="89" spans="2:20" x14ac:dyDescent="0.25">
      <c r="B89" s="22"/>
      <c r="C89" s="22"/>
      <c r="D89" s="22"/>
      <c r="E89" s="90" t="s">
        <v>10</v>
      </c>
      <c r="F89" s="91"/>
      <c r="G89" s="92"/>
      <c r="H89" s="101"/>
      <c r="I89" s="102"/>
      <c r="J89" s="113"/>
      <c r="K89" s="113"/>
      <c r="L89" s="113"/>
      <c r="M89" s="91"/>
      <c r="N89" s="91"/>
      <c r="O89" s="91"/>
      <c r="P89" s="94"/>
      <c r="Q89" s="2"/>
      <c r="R89" s="2"/>
      <c r="S89" s="22"/>
      <c r="T89" s="22"/>
    </row>
    <row r="90" spans="2:20" ht="15.75" thickBot="1" x14ac:dyDescent="0.3">
      <c r="B90" s="22"/>
      <c r="C90" s="22"/>
      <c r="D90" s="22"/>
      <c r="E90" s="103"/>
      <c r="F90" s="104"/>
      <c r="G90" s="105"/>
      <c r="H90" s="106"/>
      <c r="I90" s="104"/>
      <c r="J90" s="104"/>
      <c r="K90" s="105"/>
      <c r="L90" s="104"/>
      <c r="M90" s="104"/>
      <c r="N90" s="104"/>
      <c r="O90" s="104"/>
      <c r="P90" s="107"/>
      <c r="Q90" s="2"/>
      <c r="R90" s="2"/>
      <c r="S90" s="22"/>
      <c r="T90" s="22"/>
    </row>
    <row r="91" spans="2:20" x14ac:dyDescent="0.25">
      <c r="B91" s="22"/>
      <c r="C91" s="22"/>
      <c r="D91" s="22"/>
      <c r="E91" s="22"/>
      <c r="F91" s="22"/>
      <c r="G91" s="23"/>
      <c r="H91" s="24"/>
      <c r="I91" s="22"/>
      <c r="J91" s="22"/>
      <c r="K91" s="23"/>
      <c r="L91" s="22"/>
      <c r="M91" s="22"/>
      <c r="N91" s="22"/>
      <c r="O91" s="22"/>
      <c r="P91" s="22"/>
      <c r="Q91" s="2"/>
      <c r="R91" s="2"/>
      <c r="S91" s="22"/>
      <c r="T91" s="22"/>
    </row>
    <row r="92" spans="2:20" ht="15.75" thickBot="1" x14ac:dyDescent="0.3">
      <c r="B92" s="22"/>
      <c r="C92" s="22"/>
      <c r="D92" s="22"/>
      <c r="E92" s="22"/>
      <c r="F92" s="22"/>
      <c r="G92" s="23"/>
      <c r="H92" s="24"/>
      <c r="I92" s="22"/>
      <c r="J92" s="22"/>
      <c r="K92" s="23"/>
      <c r="L92" s="22"/>
      <c r="M92" s="2"/>
      <c r="N92" s="2"/>
      <c r="O92" s="2"/>
      <c r="P92" s="2"/>
      <c r="Q92" s="2"/>
      <c r="R92" s="2"/>
      <c r="S92" s="22"/>
      <c r="T92" s="22"/>
    </row>
    <row r="93" spans="2:20" x14ac:dyDescent="0.25">
      <c r="B93" s="22"/>
      <c r="C93" s="3" t="s">
        <v>97</v>
      </c>
      <c r="D93" s="4"/>
      <c r="E93" s="4"/>
      <c r="F93" s="4"/>
      <c r="G93" s="5"/>
      <c r="H93" s="6"/>
      <c r="I93" s="4"/>
      <c r="J93" s="4"/>
      <c r="K93" s="5"/>
      <c r="L93" s="4"/>
      <c r="M93" s="4"/>
      <c r="N93" s="4"/>
      <c r="O93" s="4"/>
      <c r="P93" s="4"/>
      <c r="Q93" s="4"/>
      <c r="R93" s="4"/>
      <c r="S93" s="7"/>
      <c r="T93" s="22"/>
    </row>
    <row r="94" spans="2:20" ht="14.45" customHeight="1" x14ac:dyDescent="0.25">
      <c r="B94" s="22"/>
      <c r="C94" s="108" t="s">
        <v>98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8"/>
      <c r="O94" s="8"/>
      <c r="P94" s="8"/>
      <c r="Q94" s="8"/>
      <c r="R94" s="8"/>
      <c r="S94" s="9"/>
      <c r="T94" s="22"/>
    </row>
    <row r="95" spans="2:20" x14ac:dyDescent="0.25">
      <c r="B95" s="22"/>
      <c r="C95" s="114" t="s">
        <v>99</v>
      </c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"/>
      <c r="O95" s="11"/>
      <c r="P95" s="11"/>
      <c r="Q95" s="11"/>
      <c r="R95" s="8"/>
      <c r="S95" s="9"/>
      <c r="T95" s="22"/>
    </row>
    <row r="96" spans="2:20" x14ac:dyDescent="0.25">
      <c r="B96" s="22"/>
      <c r="C96" s="10" t="s">
        <v>100</v>
      </c>
      <c r="D96" s="11"/>
      <c r="E96" s="11"/>
      <c r="F96" s="11"/>
      <c r="G96" s="12"/>
      <c r="H96" s="13"/>
      <c r="I96" s="11"/>
      <c r="J96" s="11"/>
      <c r="K96" s="12"/>
      <c r="L96" s="11"/>
      <c r="M96" s="11"/>
      <c r="N96" s="11"/>
      <c r="O96" s="11"/>
      <c r="P96" s="11"/>
      <c r="Q96" s="11"/>
      <c r="R96" s="11"/>
      <c r="S96" s="9"/>
      <c r="T96" s="22"/>
    </row>
    <row r="97" spans="2:20" ht="14.45" customHeight="1" x14ac:dyDescent="0.25">
      <c r="B97" s="22"/>
      <c r="C97" s="108" t="s">
        <v>101</v>
      </c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8"/>
      <c r="O97" s="8"/>
      <c r="P97" s="8"/>
      <c r="Q97" s="8"/>
      <c r="R97" s="11"/>
      <c r="S97" s="9"/>
      <c r="T97" s="22"/>
    </row>
    <row r="98" spans="2:20" x14ac:dyDescent="0.25">
      <c r="B98" s="22"/>
      <c r="C98" s="114" t="s">
        <v>102</v>
      </c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"/>
      <c r="O98" s="11"/>
      <c r="P98" s="11"/>
      <c r="Q98" s="11"/>
      <c r="R98" s="8"/>
      <c r="S98" s="9"/>
      <c r="T98" s="22"/>
    </row>
    <row r="99" spans="2:20" x14ac:dyDescent="0.25">
      <c r="B99" s="22"/>
      <c r="C99" s="114" t="s">
        <v>119</v>
      </c>
      <c r="D99" s="115"/>
      <c r="E99" s="115"/>
      <c r="F99" s="115"/>
      <c r="G99" s="115"/>
      <c r="H99" s="115"/>
      <c r="I99" s="115"/>
      <c r="J99" s="115"/>
      <c r="K99" s="115"/>
      <c r="L99" s="115"/>
      <c r="M99" s="115"/>
      <c r="N99" s="11"/>
      <c r="O99" s="11"/>
      <c r="P99" s="11"/>
      <c r="Q99" s="11"/>
      <c r="R99" s="11"/>
      <c r="S99" s="9"/>
      <c r="T99" s="22"/>
    </row>
    <row r="100" spans="2:20" ht="14.45" customHeight="1" x14ac:dyDescent="0.25">
      <c r="B100" s="22"/>
      <c r="C100" s="10" t="s">
        <v>103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9"/>
      <c r="T100" s="22"/>
    </row>
    <row r="101" spans="2:20" x14ac:dyDescent="0.25">
      <c r="B101" s="22"/>
      <c r="C101" s="14" t="s">
        <v>104</v>
      </c>
      <c r="D101" s="116" t="s">
        <v>105</v>
      </c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"/>
      <c r="P101" s="11"/>
      <c r="Q101" s="11"/>
      <c r="R101" s="11"/>
      <c r="S101" s="9"/>
      <c r="T101" s="22"/>
    </row>
    <row r="102" spans="2:20" x14ac:dyDescent="0.25">
      <c r="B102" s="22"/>
      <c r="C102" s="14" t="s">
        <v>106</v>
      </c>
      <c r="D102" s="116" t="s">
        <v>107</v>
      </c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"/>
      <c r="P102" s="11"/>
      <c r="Q102" s="11"/>
      <c r="R102" s="11"/>
      <c r="S102" s="9"/>
      <c r="T102" s="22"/>
    </row>
    <row r="103" spans="2:20" x14ac:dyDescent="0.25">
      <c r="B103" s="22"/>
      <c r="C103" s="108" t="s">
        <v>108</v>
      </c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8"/>
      <c r="O103" s="8"/>
      <c r="P103" s="8"/>
      <c r="Q103" s="8"/>
      <c r="R103" s="11"/>
      <c r="S103" s="9"/>
      <c r="T103" s="22"/>
    </row>
    <row r="104" spans="2:20" ht="14.45" customHeight="1" x14ac:dyDescent="0.25">
      <c r="B104" s="22"/>
      <c r="C104" s="114" t="s">
        <v>109</v>
      </c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"/>
      <c r="O104" s="11"/>
      <c r="P104" s="11"/>
      <c r="Q104" s="11"/>
      <c r="R104" s="8"/>
      <c r="S104" s="9"/>
      <c r="T104" s="22"/>
    </row>
    <row r="105" spans="2:20" x14ac:dyDescent="0.25">
      <c r="B105" s="22"/>
      <c r="C105" s="114" t="s">
        <v>110</v>
      </c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"/>
      <c r="O105" s="11"/>
      <c r="P105" s="11"/>
      <c r="Q105" s="11"/>
      <c r="R105" s="11"/>
      <c r="S105" s="9"/>
      <c r="T105" s="22"/>
    </row>
    <row r="106" spans="2:20" x14ac:dyDescent="0.25">
      <c r="B106" s="22"/>
      <c r="C106" s="114" t="s">
        <v>111</v>
      </c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"/>
      <c r="O106" s="11"/>
      <c r="P106" s="11"/>
      <c r="Q106" s="11"/>
      <c r="R106" s="11"/>
      <c r="S106" s="9"/>
      <c r="T106" s="22"/>
    </row>
    <row r="107" spans="2:20" x14ac:dyDescent="0.25">
      <c r="B107" s="22"/>
      <c r="C107" s="114" t="s">
        <v>120</v>
      </c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"/>
      <c r="O107" s="11"/>
      <c r="P107" s="11"/>
      <c r="Q107" s="11"/>
      <c r="R107" s="11"/>
      <c r="S107" s="9"/>
      <c r="T107" s="22"/>
    </row>
    <row r="108" spans="2:20" ht="15.75" thickBot="1" x14ac:dyDescent="0.3">
      <c r="B108" s="22"/>
      <c r="C108" s="15" t="s">
        <v>121</v>
      </c>
      <c r="D108" s="16"/>
      <c r="E108" s="16"/>
      <c r="F108" s="16"/>
      <c r="G108" s="17"/>
      <c r="H108" s="18"/>
      <c r="I108" s="16"/>
      <c r="J108" s="16"/>
      <c r="K108" s="17"/>
      <c r="L108" s="16"/>
      <c r="M108" s="19"/>
      <c r="N108" s="19"/>
      <c r="O108" s="19"/>
      <c r="P108" s="19"/>
      <c r="Q108" s="19"/>
      <c r="R108" s="16"/>
      <c r="S108" s="20"/>
      <c r="T108" s="22"/>
    </row>
    <row r="109" spans="2:20" x14ac:dyDescent="0.25">
      <c r="B109" s="22"/>
      <c r="C109" s="22"/>
      <c r="D109" s="22"/>
      <c r="E109" s="22"/>
      <c r="F109" s="22"/>
      <c r="G109" s="23"/>
      <c r="H109" s="24"/>
      <c r="I109" s="22"/>
      <c r="J109" s="22"/>
      <c r="K109" s="23"/>
      <c r="L109" s="22"/>
      <c r="M109" s="2"/>
      <c r="N109" s="2"/>
      <c r="O109" s="2"/>
      <c r="P109" s="2"/>
      <c r="Q109" s="22"/>
      <c r="R109" s="2"/>
      <c r="S109" s="22"/>
      <c r="T109" s="22"/>
    </row>
  </sheetData>
  <sheetProtection algorithmName="SHA-512" hashValue="V5vb+XdyvRydFJhL3EwPj+hjpbwqWDWseDak/go+MPkZ/K7tiIR/TTAQgz7QZh8naiyJdyfit32cR0xCrQH3HA==" saltValue="/OfxkqfFtvFYZtX06fFScg==" spinCount="100000" sheet="1" objects="1" scenarios="1"/>
  <protectedRanges>
    <protectedRange sqref="E9:G9 F10:G10" name="Bereik1"/>
    <protectedRange sqref="E10" name="Bereik1_1"/>
    <protectedRange sqref="H85:H89" name="Bereik1_2"/>
    <protectedRange sqref="M42:N42" name="Bereik1_1_1_1_1"/>
    <protectedRange sqref="P42" name="Bereik1_1_1_1"/>
  </protectedRanges>
  <mergeCells count="21">
    <mergeCell ref="C106:M106"/>
    <mergeCell ref="C107:M107"/>
    <mergeCell ref="C98:M98"/>
    <mergeCell ref="C99:M99"/>
    <mergeCell ref="D102:N102"/>
    <mergeCell ref="C104:M104"/>
    <mergeCell ref="C105:M105"/>
    <mergeCell ref="D101:N101"/>
    <mergeCell ref="C103:M103"/>
    <mergeCell ref="C97:M97"/>
    <mergeCell ref="A1:R1"/>
    <mergeCell ref="C5:D5"/>
    <mergeCell ref="C6:D6"/>
    <mergeCell ref="C7:D7"/>
    <mergeCell ref="C8:D8"/>
    <mergeCell ref="C9:D9"/>
    <mergeCell ref="C10:D10"/>
    <mergeCell ref="J80:O80"/>
    <mergeCell ref="J85:L89"/>
    <mergeCell ref="C94:M94"/>
    <mergeCell ref="C95:M95"/>
  </mergeCells>
  <phoneticPr fontId="1" type="noConversion"/>
  <pageMargins left="0.7" right="0.7" top="0.75" bottom="0.75" header="0.3" footer="0.3"/>
  <pageSetup paperSize="8" scale="7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GROENBEHEER-1201764476-45351</_dlc_DocId>
    <_dlc_DocIdUrl xmlns="feef5865-a982-42aa-8640-9d4286765ef6">
      <Url>https://prorailbv.sharepoint.com/teams/DealMeernatuurindeberm/_layouts/15/DocIdRedir.aspx?ID=GROENBEHEER-1201764476-45351</Url>
      <Description>GROENBEHEER-1201764476-45351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Create a new document." ma:contentTypeScope="" ma:versionID="c6a425c0965225343c7fbc2dd8d44104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53ab23a904d9f1029db00023cc1508fe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0769DD3-B2D9-4372-B9D6-7899A57084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EF29A3-8C0F-4973-AEDF-A7AB48DDAA38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ae488c5f-2bfd-4b02-83aa-337da002d9c4"/>
    <ds:schemaRef ds:uri="http://schemas.openxmlformats.org/package/2006/metadata/core-properties"/>
    <ds:schemaRef ds:uri="feef5865-a982-42aa-8640-9d4286765ef6"/>
    <ds:schemaRef ds:uri="7a097c81-48be-4772-9310-88b1021fde40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C8B4326-3EFC-4420-A9B8-60341CCCC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97c81-48be-4772-9310-88b1021fde40"/>
    <ds:schemaRef ds:uri="ae488c5f-2bfd-4b02-83aa-337da002d9c4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0FB45E1-5A06-431A-9DD0-168F99B8BA9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Limburg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Versteeg, D. (Daan)</cp:lastModifiedBy>
  <cp:revision/>
  <dcterms:created xsi:type="dcterms:W3CDTF">2025-08-01T09:35:59Z</dcterms:created>
  <dcterms:modified xsi:type="dcterms:W3CDTF">2025-08-29T09:10:01Z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2025-08-01T09:36:05Z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79138bf8-5400-46cc-90d3-70f46b248085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df99de7f-2259-4823-b442-e08dab1e74a4</vt:lpwstr>
  </property>
  <property fmtid="{D5CDD505-2E9C-101B-9397-08002B2CF9AE}" pid="12" name="MediaServiceImageTags">
    <vt:lpwstr/>
  </property>
</Properties>
</file>