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gpo\Aanb_team\Projecten\PROJECTEN WERKEN GPO\31138662 Heinenoordtunnel renovatie\30 Inlichtingen en Nota\inlichtingen dd 9 jan\"/>
    </mc:Choice>
  </mc:AlternateContent>
  <bookViews>
    <workbookView xWindow="0" yWindow="0" windowWidth="18876" windowHeight="11088"/>
  </bookViews>
  <sheets>
    <sheet name="1. Het voorblad" sheetId="7" r:id="rId1"/>
    <sheet name="2. Civiel en weg" sheetId="6" r:id="rId2"/>
    <sheet name="3. TTI op basis van LFV's" sheetId="2" r:id="rId3"/>
    <sheet name="4. Bereikbaarheid" sheetId="5" r:id="rId4"/>
    <sheet name="5. Overheadkosten realisatie" sheetId="9" r:id="rId5"/>
    <sheet name="6. Ref.project uitwerkingsfase" sheetId="8" r:id="rId6"/>
    <sheet name="7. Ref.project 3BT ontwikkeling" sheetId="10" r:id="rId7"/>
  </sheets>
  <externalReferences>
    <externalReference r:id="rId8"/>
  </externalReferences>
  <definedNames>
    <definedName name="_xlnm._FilterDatabase" localSheetId="1" hidden="1">'2. Civiel en weg'!$B$1:$U$148</definedName>
    <definedName name="_xlnm._FilterDatabase" localSheetId="2" hidden="1">'3. TTI op basis van LFV''s'!$B$1:$W$124</definedName>
    <definedName name="_xlnm._FilterDatabase" localSheetId="3" hidden="1">'4. Bereikbaarheid'!$B$1:$Q$23</definedName>
    <definedName name="Eng_Totaal_hardware_engineering" localSheetId="1">#REF!</definedName>
    <definedName name="Eng_Totaal_hardware_engineering" localSheetId="3">#REF!</definedName>
    <definedName name="Eng_Totaal_hardware_engineering">#REF!</definedName>
    <definedName name="Eng_Totaal_managementkosten" localSheetId="1">#REF!</definedName>
    <definedName name="Eng_Totaal_managementkosten" localSheetId="3">#REF!</definedName>
    <definedName name="Eng_Totaal_managementkosten">#REF!</definedName>
    <definedName name="Eng_Totaal_software_engineering" localSheetId="1">#REF!</definedName>
    <definedName name="Eng_Totaal_software_engineering" localSheetId="3">#REF!</definedName>
    <definedName name="Eng_Totaal_software_engineering">#REF!</definedName>
    <definedName name="Eng_Totaal_testen" localSheetId="1">#REF!</definedName>
    <definedName name="Eng_Totaal_testen" localSheetId="3">#REF!</definedName>
    <definedName name="Eng_Totaal_testen">#REF!</definedName>
    <definedName name="Onderb_Benoemde_directe_bouwkosten" localSheetId="1">'2. Civiel en weg'!$Q$144</definedName>
    <definedName name="Onderb_Benoemde_directe_bouwkosten">#REF!</definedName>
    <definedName name="Onderb_Benoemde_directe_engineeringskosten" localSheetId="1">'2. Civiel en weg'!#REF!</definedName>
    <definedName name="Onderb_Benoemde_directe_engineeringskosten" localSheetId="3">#REF!</definedName>
    <definedName name="Onderb_Benoemde_directe_engineeringskosten">#REF!</definedName>
    <definedName name="Onderb_Directe_bouwkosten" localSheetId="1">'2. Civiel en weg'!#REF!</definedName>
    <definedName name="Onderb_Directe_bouwkosten" localSheetId="3">#REF!</definedName>
    <definedName name="Onderb_Directe_bouwkosten">#REF!</definedName>
    <definedName name="Onderb_Indirecte_bouwkosten" localSheetId="1">'2. Civiel en weg'!#REF!</definedName>
    <definedName name="Onderb_Indirecte_bouwkosten" localSheetId="3">#REF!</definedName>
    <definedName name="Onderb_Indirecte_bouwkosten">#REF!</definedName>
    <definedName name="Onderb_Indirecte_engineeringskosten" localSheetId="1">'2. Civiel en weg'!#REF!</definedName>
    <definedName name="Onderb_Indirecte_engineeringskosten" localSheetId="3">#REF!</definedName>
    <definedName name="Onderb_Indirecte_engineeringskosten">#REF!</definedName>
    <definedName name="Onderb_Overige_bijkomende_kosten" localSheetId="1">'2. Civiel en weg'!#REF!</definedName>
    <definedName name="Onderb_Overige_bijkomende_kosten" localSheetId="3">#REF!</definedName>
    <definedName name="Onderb_Overige_bijkomende_kosten">#REF!</definedName>
    <definedName name="Onderb_Risico_s_bouwkosten" localSheetId="1">'2. Civiel en weg'!#REF!</definedName>
    <definedName name="Onderb_Risico_s_bouwkosten" localSheetId="3">#REF!</definedName>
    <definedName name="Onderb_Risico_s_bouwkosten">#REF!</definedName>
    <definedName name="Onderb_Risico_s_engineeringskosten" localSheetId="1">'2. Civiel en weg'!#REF!</definedName>
    <definedName name="Onderb_Risico_s_engineeringskosten" localSheetId="3">#REF!</definedName>
    <definedName name="Onderb_Risico_s_engineeringskosten">#REF!</definedName>
    <definedName name="RWS.BenO_bijdrage">[1]RWS_Keuzeparameters!$E$25</definedName>
    <definedName name="RWS.BenO_bijdrage_getal">[1]RWS_Keuzeparameters!$C$25</definedName>
    <definedName name="RWS.BLD_bijdrage">[1]RWS_Keuzeparameters!$E$22</definedName>
    <definedName name="RWS.BLD_bijdrage_getal">[1]RWS_Keuzeparameters!$C$22</definedName>
    <definedName name="RWS.BTW">[1]RWS_Keuzeparameters!$C$12</definedName>
    <definedName name="RWS.BTW_perc">[1]RWS_Keuzeparameters!$E$13</definedName>
    <definedName name="RWS.BTW_perc_getal">[1]RWS_Keuzeparameters!$C$13</definedName>
    <definedName name="RWS.Classificering">[1]RWS_Keuzeparameters!$C$34</definedName>
    <definedName name="RWS.Datum_raming">[1]Colofon!$C$21</definedName>
    <definedName name="RWS.Discontovoet">[1]RWS_Keuzeparameters!$E$21</definedName>
    <definedName name="RWS.Discontovoet_getal">[1]RWS_Keuzeparameters!$C$21</definedName>
    <definedName name="RWS.Eindjaar_Subtotaal_levensduurkosten">'[1]Samenvatting SSK'!$R$66</definedName>
    <definedName name="RWS.Gemiddelde_jaarlijkse_onderhoudskosten">[1]RWS_Keuzeparameters!$C$18</definedName>
    <definedName name="RWS.Looptijd_investeringskosten">'[1]Samenvatting SSK'!$S$54</definedName>
    <definedName name="RWS.Looptijd_investeringskosten_max">[1]RWS_Keuzeparameters!$C$15</definedName>
    <definedName name="RWS.Looptijd_levensduurkosten">'[1]Samenvatting SSK'!$S$76</definedName>
    <definedName name="RWS.Looptijd_levensduurkosten_max">[1]RWS_Keuzeparameters!$C$16</definedName>
    <definedName name="RWS.Looptijd_projectkosten">'[1]Samenvatting SSK'!$S$81</definedName>
    <definedName name="RWS.Naam_opdrachtgever">[1]Colofon!$C$14</definedName>
    <definedName name="RWS.Naam_project">[1]Colofon!$C$11</definedName>
    <definedName name="RWS.NEE">[1]RWS_Keuzeparameters!$C$40</definedName>
    <definedName name="RWS.NVT">[1]RWS_Keuzeparameters!$C$39</definedName>
    <definedName name="RWS.Omschrijving">[1]Colofon!$C$12</definedName>
    <definedName name="RWS.Onzekerheidsreserve_investeringskosten">[1]RWS_Keuzeparameters!$C$23</definedName>
    <definedName name="RWS.Onzekerheidsreserve_levensduurkosten">[1]RWS_Keuzeparameters!$C$26</definedName>
    <definedName name="RWS.Prijspeil">[1]Colofon!$C$26</definedName>
    <definedName name="RWS.Prijzenboek">[1]Prijzenboek!$B$10:$AA$281</definedName>
    <definedName name="RWS.Prijzenboek.BTW">[1]Prijzenboek!$K$7</definedName>
    <definedName name="RWS.Prijzenboek.Codering">[1]Prijzenboek!$B$10:$B$281</definedName>
    <definedName name="RWS.Prijzenboek.Eenheid">[1]Prijzenboek!$F$7</definedName>
    <definedName name="RWS.Prijzenboek.Eenheidsprijs">[1]Prijzenboek!$G$7</definedName>
    <definedName name="RWS.Prijzenboek.L_prijs">[1]Prijzenboek!$X$7</definedName>
    <definedName name="RWS.Prijzenboek.Omschrijving">[1]Prijzenboek!$D$7</definedName>
    <definedName name="RWS.Prijzenboek.Titel">[1]Prijzenboek!$B$7:$AA$7</definedName>
    <definedName name="RWS.Prijzenboek.Toelichting">[1]Prijzenboek!$AA$7</definedName>
    <definedName name="RWS.Prijzenboek.U_prijs">[1]Prijzenboek!$Y$7</definedName>
    <definedName name="RWS.Ramer">[1]Colofon!$C$22</definedName>
    <definedName name="RWS.RAW_bijdrage_max">[1]RWS_Keuzeparameters!$C$28</definedName>
    <definedName name="RWS.Reele_rente_getal">[1]RWS_Keuzeparameters!$C$19</definedName>
    <definedName name="RWS.Reservering_scopewijzigingen_investeringskosten">[1]RWS_Keuzeparameters!$C$24</definedName>
    <definedName name="RWS.Reservering_scopewijzigingen_levensduurkosten">[1]RWS_Keuzeparameters!$C$27</definedName>
    <definedName name="RWS.Risicotoeslag_getal">[1]RWS_Keuzeparameters!$C$20</definedName>
    <definedName name="RWS.Startjaar_investeringskosten">[1]RWS_Keuzeparameters!$C$14</definedName>
    <definedName name="RWS.Startjaar_Subtotaal_investeringskosten">'[1]Samenvatting SSK'!$Q$44</definedName>
    <definedName name="RWS.Startjaar_Subtotaal_levensduurkosten">'[1]Samenvatting SSK'!$Q$66</definedName>
    <definedName name="RWS.Status">[1]Colofon!$C$25</definedName>
    <definedName name="RWS.Versie">[1]Colofon!$C$24</definedName>
    <definedName name="RWS.Versienummer">[1]RWS_Keuzeparameters!$C$30</definedName>
    <definedName name="Ut_Engineer_Software_hardware_E_IA" localSheetId="1">#REF!</definedName>
    <definedName name="Ut_Engineer_Software_hardware_E_IA" localSheetId="3">#REF!</definedName>
    <definedName name="Ut_Engineer_Software_hardware_E_IA">#REF!</definedName>
    <definedName name="Ut_Monteur_Besturingstechniek" localSheetId="1">#REF!</definedName>
    <definedName name="Ut_Monteur_Besturingstechniek" localSheetId="3">#REF!</definedName>
    <definedName name="Ut_Monteur_Besturingstechniek">#REF!</definedName>
    <definedName name="Ut_Monteur_Elektrotechniek_Werktuigbouw_Civiele_Techniek" localSheetId="1">#REF!</definedName>
    <definedName name="Ut_Monteur_Elektrotechniek_Werktuigbouw_Civiele_Techniek" localSheetId="3">#REF!</definedName>
    <definedName name="Ut_Monteur_Elektrotechniek_Werktuigbouw_Civiele_Techniek">#REF!</definedName>
  </definedNames>
  <calcPr calcId="162913"/>
</workbook>
</file>

<file path=xl/calcChain.xml><?xml version="1.0" encoding="utf-8"?>
<calcChain xmlns="http://schemas.openxmlformats.org/spreadsheetml/2006/main">
  <c r="B46" i="10" l="1"/>
  <c r="B40" i="10"/>
  <c r="C38" i="10"/>
  <c r="E38" i="10" s="1"/>
  <c r="C37" i="10"/>
  <c r="E37" i="10" s="1"/>
  <c r="C36" i="10"/>
  <c r="E36" i="10" s="1"/>
  <c r="C35" i="10"/>
  <c r="E35" i="10" s="1"/>
  <c r="C34" i="10"/>
  <c r="E34" i="10" s="1"/>
  <c r="C33" i="10"/>
  <c r="E33" i="10" s="1"/>
  <c r="C32" i="10"/>
  <c r="E32" i="10" s="1"/>
  <c r="C31" i="10"/>
  <c r="E31" i="10" s="1"/>
  <c r="C30" i="10"/>
  <c r="C40" i="10" s="1"/>
  <c r="B23" i="10"/>
  <c r="C12" i="10" s="1"/>
  <c r="E12" i="10" s="1"/>
  <c r="B17" i="10"/>
  <c r="C13" i="10" l="1"/>
  <c r="E13" i="10" s="1"/>
  <c r="C10" i="10"/>
  <c r="E10" i="10" s="1"/>
  <c r="E30" i="10"/>
  <c r="E40" i="10" s="1"/>
  <c r="C15" i="10"/>
  <c r="E15" i="10" s="1"/>
  <c r="C7" i="10"/>
  <c r="C11" i="10"/>
  <c r="E11" i="10" s="1"/>
  <c r="C9" i="10"/>
  <c r="E9" i="10" s="1"/>
  <c r="C14" i="10"/>
  <c r="E14" i="10" s="1"/>
  <c r="C8" i="10"/>
  <c r="E8" i="10" s="1"/>
  <c r="B19" i="8"/>
  <c r="C9" i="8" s="1"/>
  <c r="E9" i="8" s="1"/>
  <c r="B13" i="8"/>
  <c r="C17" i="10" l="1"/>
  <c r="E7" i="10"/>
  <c r="E17" i="10" s="1"/>
  <c r="C2" i="8"/>
  <c r="C6" i="8"/>
  <c r="E6" i="8" s="1"/>
  <c r="C10" i="8"/>
  <c r="E10" i="8" s="1"/>
  <c r="C3" i="8"/>
  <c r="E3" i="8" s="1"/>
  <c r="C7" i="8"/>
  <c r="E7" i="8" s="1"/>
  <c r="C11" i="8"/>
  <c r="E11" i="8" s="1"/>
  <c r="C4" i="8"/>
  <c r="E4" i="8" s="1"/>
  <c r="C8" i="8"/>
  <c r="E8" i="8" s="1"/>
  <c r="C5" i="8"/>
  <c r="E5" i="8" s="1"/>
  <c r="E2" i="8" l="1"/>
  <c r="E13" i="8" s="1"/>
  <c r="C13" i="8"/>
  <c r="Q140" i="6" l="1"/>
  <c r="Q138" i="6" s="1"/>
  <c r="P138" i="6" s="1"/>
  <c r="C140" i="6"/>
  <c r="B140" i="6"/>
  <c r="Q139" i="6"/>
  <c r="C139" i="6"/>
  <c r="B139" i="6"/>
  <c r="C138" i="6"/>
  <c r="B138" i="6"/>
  <c r="C131" i="6"/>
  <c r="B131" i="6"/>
  <c r="Q131" i="6"/>
  <c r="Q141" i="6"/>
  <c r="C141" i="6"/>
  <c r="B141" i="6"/>
  <c r="Q137" i="6"/>
  <c r="Q136" i="6" s="1"/>
  <c r="C137" i="6"/>
  <c r="B137" i="6"/>
  <c r="C136" i="6"/>
  <c r="B136" i="6"/>
  <c r="Q135" i="6"/>
  <c r="C135" i="6"/>
  <c r="B135" i="6"/>
  <c r="Q134" i="6"/>
  <c r="Q133" i="6" s="1"/>
  <c r="P133" i="6" s="1"/>
  <c r="C134" i="6"/>
  <c r="B134" i="6"/>
  <c r="C133" i="6"/>
  <c r="B133" i="6"/>
  <c r="Q132" i="6"/>
  <c r="C132" i="6"/>
  <c r="B132" i="6"/>
  <c r="Q130" i="6"/>
  <c r="Q129" i="6" s="1"/>
  <c r="P129" i="6" s="1"/>
  <c r="C130" i="6"/>
  <c r="B130" i="6"/>
  <c r="C129" i="6"/>
  <c r="B129" i="6"/>
  <c r="P136" i="6" l="1"/>
  <c r="Q11" i="5"/>
  <c r="Q10" i="5"/>
  <c r="Q9" i="5"/>
  <c r="Q8" i="5"/>
  <c r="Q116" i="2" l="1"/>
  <c r="Q115" i="2" s="1"/>
  <c r="P115" i="2" s="1"/>
  <c r="Q50" i="2"/>
  <c r="B78" i="6"/>
  <c r="C78" i="6"/>
  <c r="Q78" i="6"/>
  <c r="B2" i="6"/>
  <c r="B5" i="6"/>
  <c r="C5" i="6"/>
  <c r="B6" i="6"/>
  <c r="C6" i="6"/>
  <c r="B7" i="6"/>
  <c r="C7" i="6"/>
  <c r="L7" i="6"/>
  <c r="N7" i="6" s="1"/>
  <c r="B8" i="6"/>
  <c r="C8" i="6"/>
  <c r="L8" i="6"/>
  <c r="N8" i="6" s="1"/>
  <c r="Q8" i="6" s="1"/>
  <c r="B9" i="6"/>
  <c r="C9" i="6"/>
  <c r="L9" i="6"/>
  <c r="N9" i="6" s="1"/>
  <c r="Q9" i="6" s="1"/>
  <c r="B10" i="6"/>
  <c r="C10" i="6"/>
  <c r="Q10" i="6"/>
  <c r="B11" i="6"/>
  <c r="C11" i="6"/>
  <c r="Q11" i="6"/>
  <c r="B12" i="6"/>
  <c r="C12" i="6"/>
  <c r="B13" i="6"/>
  <c r="C13" i="6"/>
  <c r="B14" i="6"/>
  <c r="C14" i="6"/>
  <c r="B15" i="6"/>
  <c r="C15" i="6"/>
  <c r="B16" i="6"/>
  <c r="C16" i="6"/>
  <c r="Q16" i="6"/>
  <c r="B17" i="6"/>
  <c r="C17" i="6"/>
  <c r="B18" i="6"/>
  <c r="C18" i="6"/>
  <c r="Q18" i="6"/>
  <c r="B19" i="6"/>
  <c r="C19" i="6"/>
  <c r="Q19" i="6"/>
  <c r="B20" i="6"/>
  <c r="C20" i="6"/>
  <c r="Q20" i="6"/>
  <c r="B21" i="6"/>
  <c r="C21" i="6"/>
  <c r="B22" i="6"/>
  <c r="C22" i="6"/>
  <c r="Q22" i="6"/>
  <c r="B23" i="6"/>
  <c r="C23" i="6"/>
  <c r="B24" i="6"/>
  <c r="C24" i="6"/>
  <c r="B25" i="6"/>
  <c r="C25" i="6"/>
  <c r="N25" i="6"/>
  <c r="Q25" i="6" s="1"/>
  <c r="B26" i="6"/>
  <c r="C26" i="6"/>
  <c r="Q26" i="6"/>
  <c r="B27" i="6"/>
  <c r="C27" i="6"/>
  <c r="B28" i="6"/>
  <c r="C28" i="6"/>
  <c r="B29" i="6"/>
  <c r="C29" i="6"/>
  <c r="N29" i="6"/>
  <c r="Q29" i="6" s="1"/>
  <c r="B30" i="6"/>
  <c r="C30" i="6"/>
  <c r="B31" i="6"/>
  <c r="C31" i="6"/>
  <c r="Q31" i="6"/>
  <c r="B32" i="6"/>
  <c r="C32" i="6"/>
  <c r="Q32" i="6"/>
  <c r="B33" i="6"/>
  <c r="C33" i="6"/>
  <c r="B34" i="6"/>
  <c r="C34" i="6"/>
  <c r="Q34" i="6"/>
  <c r="B35" i="6"/>
  <c r="C35" i="6"/>
  <c r="Q35" i="6"/>
  <c r="B36" i="6"/>
  <c r="C36" i="6"/>
  <c r="Q36" i="6"/>
  <c r="B37" i="6"/>
  <c r="C37" i="6"/>
  <c r="Q37" i="6"/>
  <c r="B38" i="6"/>
  <c r="C38" i="6"/>
  <c r="Q38" i="6"/>
  <c r="B39" i="6"/>
  <c r="C39" i="6"/>
  <c r="N39" i="6"/>
  <c r="Q39" i="6" s="1"/>
  <c r="B40" i="6"/>
  <c r="C40" i="6"/>
  <c r="B41" i="6"/>
  <c r="C41" i="6"/>
  <c r="L41" i="6"/>
  <c r="N41" i="6" s="1"/>
  <c r="B42" i="6"/>
  <c r="C42" i="6"/>
  <c r="J42" i="6"/>
  <c r="N42" i="6" s="1"/>
  <c r="Q42" i="6" s="1"/>
  <c r="B43" i="6"/>
  <c r="C43" i="6"/>
  <c r="Q43" i="6"/>
  <c r="B44" i="6"/>
  <c r="C44" i="6"/>
  <c r="Q44" i="6"/>
  <c r="B45" i="6"/>
  <c r="C45" i="6"/>
  <c r="Q45" i="6"/>
  <c r="B46" i="6"/>
  <c r="C46" i="6"/>
  <c r="B47" i="6"/>
  <c r="C47" i="6"/>
  <c r="B48" i="6"/>
  <c r="C48" i="6"/>
  <c r="L48" i="6"/>
  <c r="L70" i="6" s="1"/>
  <c r="N70" i="6" s="1"/>
  <c r="Q70" i="6" s="1"/>
  <c r="B49" i="6"/>
  <c r="C49" i="6"/>
  <c r="L49" i="6"/>
  <c r="N49" i="6" s="1"/>
  <c r="B50" i="6"/>
  <c r="C50" i="6"/>
  <c r="Q50" i="6"/>
  <c r="B51" i="6"/>
  <c r="C51" i="6"/>
  <c r="Q51" i="6"/>
  <c r="B52" i="6"/>
  <c r="C52" i="6"/>
  <c r="Q52" i="6"/>
  <c r="B53" i="6"/>
  <c r="C53" i="6"/>
  <c r="Q53" i="6"/>
  <c r="B54" i="6"/>
  <c r="C54" i="6"/>
  <c r="Q54" i="6"/>
  <c r="B55" i="6"/>
  <c r="C55" i="6"/>
  <c r="N55" i="6"/>
  <c r="B56" i="6"/>
  <c r="C56" i="6"/>
  <c r="N56" i="6"/>
  <c r="B57" i="6"/>
  <c r="C57" i="6"/>
  <c r="B58" i="6"/>
  <c r="C58" i="6"/>
  <c r="Q58" i="6"/>
  <c r="B59" i="6"/>
  <c r="C59" i="6"/>
  <c r="Q59" i="6"/>
  <c r="B60" i="6"/>
  <c r="C60" i="6"/>
  <c r="N60" i="6"/>
  <c r="B61" i="6"/>
  <c r="C61" i="6"/>
  <c r="B62" i="6"/>
  <c r="C62" i="6"/>
  <c r="Q62" i="6"/>
  <c r="B63" i="6"/>
  <c r="C63" i="6"/>
  <c r="Q63" i="6"/>
  <c r="B64" i="6"/>
  <c r="C64" i="6"/>
  <c r="Q64" i="6"/>
  <c r="B65" i="6"/>
  <c r="C65" i="6"/>
  <c r="B66" i="6"/>
  <c r="C66" i="6"/>
  <c r="B67" i="6"/>
  <c r="C67" i="6"/>
  <c r="B68" i="6"/>
  <c r="C68" i="6"/>
  <c r="B69" i="6"/>
  <c r="C69" i="6"/>
  <c r="B70" i="6"/>
  <c r="C70" i="6"/>
  <c r="B71" i="6"/>
  <c r="C71" i="6"/>
  <c r="B72" i="6"/>
  <c r="C72" i="6"/>
  <c r="Q72" i="6"/>
  <c r="B73" i="6"/>
  <c r="C73" i="6"/>
  <c r="B74" i="6"/>
  <c r="C74" i="6"/>
  <c r="L74" i="6"/>
  <c r="N74" i="6" s="1"/>
  <c r="B75" i="6"/>
  <c r="C75" i="6"/>
  <c r="B76" i="6"/>
  <c r="C76" i="6"/>
  <c r="Q76" i="6"/>
  <c r="B77" i="6"/>
  <c r="C77" i="6"/>
  <c r="B79" i="6"/>
  <c r="C79" i="6"/>
  <c r="B80" i="6"/>
  <c r="C80" i="6"/>
  <c r="Q80" i="6"/>
  <c r="B81" i="6"/>
  <c r="C81" i="6"/>
  <c r="Q81" i="6"/>
  <c r="B82" i="6"/>
  <c r="C82" i="6"/>
  <c r="Q82" i="6"/>
  <c r="B83" i="6"/>
  <c r="C83" i="6"/>
  <c r="B84" i="6"/>
  <c r="C84" i="6"/>
  <c r="Q84" i="6"/>
  <c r="B85" i="6"/>
  <c r="C85" i="6"/>
  <c r="B86" i="6"/>
  <c r="C86" i="6"/>
  <c r="B87" i="6"/>
  <c r="N87" i="6"/>
  <c r="B88" i="6"/>
  <c r="C88" i="6"/>
  <c r="Q88" i="6"/>
  <c r="B89" i="6"/>
  <c r="C89" i="6"/>
  <c r="B90" i="6"/>
  <c r="C90" i="6"/>
  <c r="Q90" i="6"/>
  <c r="B91" i="6"/>
  <c r="C91" i="6"/>
  <c r="Q91" i="6"/>
  <c r="B92" i="6"/>
  <c r="C92" i="6"/>
  <c r="B93" i="6"/>
  <c r="C93" i="6"/>
  <c r="Q93" i="6"/>
  <c r="B94" i="6"/>
  <c r="C94" i="6"/>
  <c r="Q94" i="6"/>
  <c r="B95" i="6"/>
  <c r="C95" i="6"/>
  <c r="B96" i="6"/>
  <c r="C96" i="6"/>
  <c r="Q96" i="6"/>
  <c r="B97" i="6"/>
  <c r="C97" i="6"/>
  <c r="Q97" i="6"/>
  <c r="B98" i="6"/>
  <c r="C98" i="6"/>
  <c r="Q98" i="6"/>
  <c r="B99" i="6"/>
  <c r="C99" i="6"/>
  <c r="Q99" i="6"/>
  <c r="B100" i="6"/>
  <c r="C100" i="6"/>
  <c r="B101" i="6"/>
  <c r="C101" i="6"/>
  <c r="Q101" i="6"/>
  <c r="B102" i="6"/>
  <c r="C102" i="6"/>
  <c r="B103" i="6"/>
  <c r="C103" i="6"/>
  <c r="Q103" i="6"/>
  <c r="B104" i="6"/>
  <c r="C104" i="6"/>
  <c r="B105" i="6"/>
  <c r="C105" i="6"/>
  <c r="Q105" i="6"/>
  <c r="B106" i="6"/>
  <c r="C106" i="6"/>
  <c r="Q106" i="6"/>
  <c r="B107" i="6"/>
  <c r="C107" i="6"/>
  <c r="B108" i="6"/>
  <c r="C108" i="6"/>
  <c r="Q108" i="6"/>
  <c r="B109" i="6"/>
  <c r="C109" i="6"/>
  <c r="Q109" i="6"/>
  <c r="B110" i="6"/>
  <c r="C110" i="6"/>
  <c r="B111" i="6"/>
  <c r="C111" i="6"/>
  <c r="Q111" i="6"/>
  <c r="B112" i="6"/>
  <c r="C112" i="6"/>
  <c r="B113" i="6"/>
  <c r="C113" i="6"/>
  <c r="Q113" i="6"/>
  <c r="B114" i="6"/>
  <c r="C114" i="6"/>
  <c r="Q114" i="6"/>
  <c r="B115" i="6"/>
  <c r="C115" i="6"/>
  <c r="Q115" i="6"/>
  <c r="B116" i="6"/>
  <c r="C116" i="6"/>
  <c r="B117" i="6"/>
  <c r="C117" i="6"/>
  <c r="Q117" i="6"/>
  <c r="B118" i="6"/>
  <c r="C118" i="6"/>
  <c r="B119" i="6"/>
  <c r="C119" i="6"/>
  <c r="Q119" i="6"/>
  <c r="B120" i="6"/>
  <c r="C120" i="6"/>
  <c r="Q120" i="6"/>
  <c r="B121" i="6"/>
  <c r="C121" i="6"/>
  <c r="Q121" i="6"/>
  <c r="B122" i="6"/>
  <c r="C122" i="6"/>
  <c r="B123" i="6"/>
  <c r="C123" i="6"/>
  <c r="B124" i="6"/>
  <c r="C124" i="6"/>
  <c r="Q124" i="6"/>
  <c r="B125" i="6"/>
  <c r="C125" i="6"/>
  <c r="B126" i="6"/>
  <c r="C126" i="6"/>
  <c r="B127" i="6"/>
  <c r="C127" i="6"/>
  <c r="Q127" i="6"/>
  <c r="B128" i="6"/>
  <c r="C128" i="6"/>
  <c r="Q128" i="6"/>
  <c r="B142" i="6"/>
  <c r="C142" i="6"/>
  <c r="B143" i="6"/>
  <c r="C143" i="6"/>
  <c r="Q143" i="6"/>
  <c r="B144" i="6"/>
  <c r="N66" i="6" l="1"/>
  <c r="Q66" i="6" s="1"/>
  <c r="Q60" i="6"/>
  <c r="Q57" i="6" s="1"/>
  <c r="P57" i="6" s="1"/>
  <c r="Q56" i="6"/>
  <c r="N69" i="6"/>
  <c r="N71" i="6" s="1"/>
  <c r="Q71" i="6" s="1"/>
  <c r="L75" i="6"/>
  <c r="N75" i="6" s="1"/>
  <c r="Q75" i="6" s="1"/>
  <c r="L23" i="6"/>
  <c r="N23" i="6" s="1"/>
  <c r="Q23" i="6" s="1"/>
  <c r="Q21" i="6" s="1"/>
  <c r="P21" i="6" s="1"/>
  <c r="Q74" i="6"/>
  <c r="Q142" i="6"/>
  <c r="P142" i="6" s="1"/>
  <c r="Q92" i="6"/>
  <c r="P92" i="6" s="1"/>
  <c r="Q110" i="6"/>
  <c r="P110" i="6" s="1"/>
  <c r="Q107" i="6"/>
  <c r="P107" i="6" s="1"/>
  <c r="Q41" i="6"/>
  <c r="Q40" i="6" s="1"/>
  <c r="P40" i="6" s="1"/>
  <c r="N43" i="6"/>
  <c r="Q89" i="6"/>
  <c r="P89" i="6" s="1"/>
  <c r="Q102" i="6"/>
  <c r="P102" i="6" s="1"/>
  <c r="Q118" i="6"/>
  <c r="P118" i="6" s="1"/>
  <c r="Q112" i="6"/>
  <c r="P112" i="6" s="1"/>
  <c r="Q116" i="6"/>
  <c r="P116" i="6" s="1"/>
  <c r="Q79" i="6"/>
  <c r="P79" i="6" s="1"/>
  <c r="N28" i="6"/>
  <c r="Q28" i="6" s="1"/>
  <c r="Q123" i="6"/>
  <c r="P123" i="6" s="1"/>
  <c r="Q126" i="6"/>
  <c r="Q83" i="6"/>
  <c r="P83" i="6" s="1"/>
  <c r="Q77" i="6"/>
  <c r="P77" i="6" s="1"/>
  <c r="Q33" i="6"/>
  <c r="P33" i="6" s="1"/>
  <c r="Q95" i="6"/>
  <c r="P95" i="6" s="1"/>
  <c r="Q15" i="6"/>
  <c r="Q13" i="6" s="1"/>
  <c r="P13" i="6" s="1"/>
  <c r="Q100" i="6"/>
  <c r="P100" i="6" s="1"/>
  <c r="Q17" i="6"/>
  <c r="P17" i="6" s="1"/>
  <c r="Q104" i="6"/>
  <c r="P104" i="6" s="1"/>
  <c r="Q61" i="6"/>
  <c r="P61" i="6" s="1"/>
  <c r="Q24" i="6"/>
  <c r="P24" i="6" s="1"/>
  <c r="Q87" i="6"/>
  <c r="Q86" i="6" s="1"/>
  <c r="Q7" i="6"/>
  <c r="Q6" i="6" s="1"/>
  <c r="Q49" i="6"/>
  <c r="Q55" i="6"/>
  <c r="N48" i="6"/>
  <c r="N67" i="6" l="1"/>
  <c r="Q67" i="6" s="1"/>
  <c r="Q65" i="6" s="1"/>
  <c r="P65" i="6" s="1"/>
  <c r="Q69" i="6"/>
  <c r="Q68" i="6" s="1"/>
  <c r="P68" i="6" s="1"/>
  <c r="Q73" i="6"/>
  <c r="P73" i="6" s="1"/>
  <c r="Q125" i="6"/>
  <c r="N30" i="6"/>
  <c r="Q30" i="6" s="1"/>
  <c r="Q27" i="6" s="1"/>
  <c r="Q122" i="6"/>
  <c r="P126" i="6"/>
  <c r="Q48" i="6"/>
  <c r="Q47" i="6" s="1"/>
  <c r="P86" i="6"/>
  <c r="Q85" i="6"/>
  <c r="P6" i="6"/>
  <c r="P27" i="6" l="1"/>
  <c r="Q5" i="6"/>
  <c r="Q46" i="6"/>
  <c r="Q144" i="6" s="1"/>
  <c r="B4" i="9" s="1"/>
  <c r="P47" i="6"/>
  <c r="B13" i="5" l="1"/>
  <c r="Q12" i="5"/>
  <c r="C12" i="5"/>
  <c r="B12" i="5"/>
  <c r="Q7" i="5"/>
  <c r="C7" i="5"/>
  <c r="B7" i="5"/>
  <c r="C6" i="5"/>
  <c r="B6" i="5"/>
  <c r="C5" i="5"/>
  <c r="B2" i="5"/>
  <c r="B120" i="2"/>
  <c r="Q119" i="2"/>
  <c r="C119" i="2"/>
  <c r="B119" i="2"/>
  <c r="C118" i="2"/>
  <c r="B118" i="2"/>
  <c r="C117" i="2"/>
  <c r="Q114" i="2"/>
  <c r="C114" i="2"/>
  <c r="B114" i="2"/>
  <c r="C113" i="2"/>
  <c r="B113" i="2"/>
  <c r="Q112" i="2"/>
  <c r="C112" i="2"/>
  <c r="B112" i="2"/>
  <c r="Q111" i="2"/>
  <c r="C111" i="2"/>
  <c r="B111" i="2"/>
  <c r="C110" i="2"/>
  <c r="B110" i="2"/>
  <c r="Q109" i="2"/>
  <c r="C109" i="2"/>
  <c r="B109" i="2"/>
  <c r="Q108" i="2"/>
  <c r="C108" i="2"/>
  <c r="B108" i="2"/>
  <c r="C107" i="2"/>
  <c r="B107" i="2"/>
  <c r="Q106" i="2"/>
  <c r="C106" i="2"/>
  <c r="B106" i="2"/>
  <c r="Q105" i="2"/>
  <c r="C105" i="2"/>
  <c r="B105" i="2"/>
  <c r="C104" i="2"/>
  <c r="B104" i="2"/>
  <c r="Q103" i="2"/>
  <c r="C103" i="2"/>
  <c r="B103" i="2"/>
  <c r="C102" i="2"/>
  <c r="B102" i="2"/>
  <c r="Q101" i="2"/>
  <c r="C101" i="2"/>
  <c r="B101" i="2"/>
  <c r="C100" i="2"/>
  <c r="B100" i="2"/>
  <c r="Q99" i="2"/>
  <c r="C99" i="2"/>
  <c r="B99" i="2"/>
  <c r="Q98" i="2"/>
  <c r="C98" i="2"/>
  <c r="B98" i="2"/>
  <c r="C97" i="2"/>
  <c r="B97" i="2"/>
  <c r="Q96" i="2"/>
  <c r="C96" i="2"/>
  <c r="B96" i="2"/>
  <c r="Q95" i="2"/>
  <c r="C95" i="2"/>
  <c r="B95" i="2"/>
  <c r="C94" i="2"/>
  <c r="B94" i="2"/>
  <c r="Q93" i="2"/>
  <c r="C93" i="2"/>
  <c r="B93" i="2"/>
  <c r="C92" i="2"/>
  <c r="B92" i="2"/>
  <c r="Q91" i="2"/>
  <c r="C91" i="2"/>
  <c r="B91" i="2"/>
  <c r="Q90" i="2"/>
  <c r="C90" i="2"/>
  <c r="B90" i="2"/>
  <c r="C89" i="2"/>
  <c r="B89" i="2"/>
  <c r="Q88" i="2"/>
  <c r="C88" i="2"/>
  <c r="B88" i="2"/>
  <c r="Q87" i="2"/>
  <c r="C87" i="2"/>
  <c r="B87" i="2"/>
  <c r="C86" i="2"/>
  <c r="B86" i="2"/>
  <c r="Q85" i="2"/>
  <c r="Q84" i="2" s="1"/>
  <c r="C85" i="2"/>
  <c r="B85" i="2"/>
  <c r="C84" i="2"/>
  <c r="B84" i="2"/>
  <c r="Q83" i="2"/>
  <c r="C83" i="2"/>
  <c r="B83" i="2"/>
  <c r="Q82" i="2"/>
  <c r="C82" i="2"/>
  <c r="B82" i="2"/>
  <c r="C81" i="2"/>
  <c r="B81" i="2"/>
  <c r="N80" i="2"/>
  <c r="C80" i="2"/>
  <c r="B80" i="2"/>
  <c r="Q79" i="2"/>
  <c r="C79" i="2"/>
  <c r="B79" i="2"/>
  <c r="Q78" i="2"/>
  <c r="C78" i="2"/>
  <c r="B78" i="2"/>
  <c r="Q77" i="2"/>
  <c r="C77" i="2"/>
  <c r="B77" i="2"/>
  <c r="Q76" i="2"/>
  <c r="C76" i="2"/>
  <c r="B76" i="2"/>
  <c r="Q75" i="2"/>
  <c r="C75" i="2"/>
  <c r="B75" i="2"/>
  <c r="Q74" i="2"/>
  <c r="C74" i="2"/>
  <c r="B74" i="2"/>
  <c r="C73" i="2"/>
  <c r="B73" i="2"/>
  <c r="Q72" i="2"/>
  <c r="C72" i="2"/>
  <c r="B72" i="2"/>
  <c r="Q71" i="2"/>
  <c r="C71" i="2"/>
  <c r="B71" i="2"/>
  <c r="C70" i="2"/>
  <c r="B70" i="2"/>
  <c r="C69" i="2"/>
  <c r="Q68" i="2"/>
  <c r="C68" i="2"/>
  <c r="B68" i="2"/>
  <c r="Q67" i="2"/>
  <c r="C67" i="2"/>
  <c r="B67" i="2"/>
  <c r="C66" i="2"/>
  <c r="B66" i="2"/>
  <c r="Q65" i="2"/>
  <c r="C65" i="2"/>
  <c r="B65" i="2"/>
  <c r="Q64" i="2"/>
  <c r="C64" i="2"/>
  <c r="B64" i="2"/>
  <c r="C63" i="2"/>
  <c r="B63" i="2"/>
  <c r="Q62" i="2"/>
  <c r="C62" i="2"/>
  <c r="B62" i="2"/>
  <c r="Q61" i="2"/>
  <c r="C61" i="2"/>
  <c r="B61" i="2"/>
  <c r="C60" i="2"/>
  <c r="B60" i="2"/>
  <c r="Q59" i="2"/>
  <c r="C59" i="2"/>
  <c r="B59" i="2"/>
  <c r="Q58" i="2"/>
  <c r="C58" i="2"/>
  <c r="B58" i="2"/>
  <c r="C57" i="2"/>
  <c r="B57" i="2"/>
  <c r="C56" i="2"/>
  <c r="Q55" i="2"/>
  <c r="C55" i="2"/>
  <c r="B55" i="2"/>
  <c r="Q54" i="2"/>
  <c r="C54" i="2"/>
  <c r="B54" i="2"/>
  <c r="C53" i="2"/>
  <c r="B53" i="2"/>
  <c r="Q52" i="2"/>
  <c r="C52" i="2"/>
  <c r="B52" i="2"/>
  <c r="C51" i="2"/>
  <c r="B51" i="2"/>
  <c r="C50" i="2"/>
  <c r="B50" i="2"/>
  <c r="C49" i="2"/>
  <c r="B49" i="2"/>
  <c r="C48" i="2"/>
  <c r="C47" i="2"/>
  <c r="B47" i="2"/>
  <c r="Q46" i="2"/>
  <c r="C46" i="2"/>
  <c r="B46" i="2"/>
  <c r="C45" i="2"/>
  <c r="B45" i="2"/>
  <c r="Q44" i="2"/>
  <c r="B44" i="2"/>
  <c r="Q43" i="2"/>
  <c r="D43" i="2"/>
  <c r="C43" i="2" s="1"/>
  <c r="B43" i="2"/>
  <c r="C42" i="2"/>
  <c r="B42" i="2"/>
  <c r="Q41" i="2"/>
  <c r="B41" i="2"/>
  <c r="Q40" i="2"/>
  <c r="D40" i="2"/>
  <c r="D41" i="2" s="1"/>
  <c r="C41" i="2" s="1"/>
  <c r="B40" i="2"/>
  <c r="C39" i="2"/>
  <c r="B39" i="2"/>
  <c r="Q38" i="2"/>
  <c r="B38" i="2"/>
  <c r="Q37" i="2"/>
  <c r="D37" i="2"/>
  <c r="B37" i="2"/>
  <c r="C36" i="2"/>
  <c r="B36" i="2"/>
  <c r="Q35" i="2"/>
  <c r="B35" i="2"/>
  <c r="Q34" i="2"/>
  <c r="D34" i="2"/>
  <c r="C34" i="2" s="1"/>
  <c r="B34" i="2"/>
  <c r="C33" i="2"/>
  <c r="B33" i="2"/>
  <c r="Q32" i="2"/>
  <c r="D32" i="2"/>
  <c r="B32" i="2"/>
  <c r="C31" i="2"/>
  <c r="B31" i="2"/>
  <c r="Q30" i="2"/>
  <c r="B30" i="2"/>
  <c r="Q29" i="2"/>
  <c r="D29" i="2"/>
  <c r="C29" i="2" s="1"/>
  <c r="B29" i="2"/>
  <c r="C28" i="2"/>
  <c r="B28" i="2"/>
  <c r="Q27" i="2"/>
  <c r="B27" i="2"/>
  <c r="Q26" i="2"/>
  <c r="D26" i="2"/>
  <c r="D27" i="2" s="1"/>
  <c r="C27" i="2" s="1"/>
  <c r="B26" i="2"/>
  <c r="C25" i="2"/>
  <c r="B25" i="2"/>
  <c r="Q24" i="2"/>
  <c r="B24" i="2"/>
  <c r="Q23" i="2"/>
  <c r="D23" i="2"/>
  <c r="C23" i="2" s="1"/>
  <c r="B23" i="2"/>
  <c r="C22" i="2"/>
  <c r="B22" i="2"/>
  <c r="Q21" i="2"/>
  <c r="D21" i="2"/>
  <c r="C21" i="2" s="1"/>
  <c r="B21" i="2"/>
  <c r="C20" i="2"/>
  <c r="B20" i="2"/>
  <c r="Q19" i="2"/>
  <c r="B19" i="2"/>
  <c r="Q18" i="2"/>
  <c r="D18" i="2"/>
  <c r="C18" i="2" s="1"/>
  <c r="B18" i="2"/>
  <c r="C17" i="2"/>
  <c r="B17" i="2"/>
  <c r="Q16" i="2"/>
  <c r="B16" i="2"/>
  <c r="Q15" i="2"/>
  <c r="D15" i="2"/>
  <c r="C15" i="2" s="1"/>
  <c r="B15" i="2"/>
  <c r="C14" i="2"/>
  <c r="B14" i="2"/>
  <c r="Q13" i="2"/>
  <c r="B13" i="2"/>
  <c r="Q12" i="2"/>
  <c r="D12" i="2"/>
  <c r="C12" i="2" s="1"/>
  <c r="B12" i="2"/>
  <c r="C11" i="2"/>
  <c r="B11" i="2"/>
  <c r="N10" i="2"/>
  <c r="C10" i="2"/>
  <c r="B10" i="2"/>
  <c r="N9" i="2"/>
  <c r="Q9" i="2" s="1"/>
  <c r="C9" i="2"/>
  <c r="B9" i="2"/>
  <c r="C8" i="2"/>
  <c r="B8" i="2"/>
  <c r="Q7" i="2"/>
  <c r="Q6" i="2" s="1"/>
  <c r="P6" i="2" s="1"/>
  <c r="D7" i="2"/>
  <c r="C7" i="2" s="1"/>
  <c r="B7" i="2"/>
  <c r="C6" i="2"/>
  <c r="B6" i="2"/>
  <c r="C5" i="2"/>
  <c r="B5" i="2"/>
  <c r="B2" i="2"/>
  <c r="Q63" i="2" l="1"/>
  <c r="P63" i="2" s="1"/>
  <c r="C40" i="2"/>
  <c r="Q36" i="2"/>
  <c r="P36" i="2" s="1"/>
  <c r="Q92" i="2"/>
  <c r="P92" i="2" s="1"/>
  <c r="Q86" i="2"/>
  <c r="P86" i="2" s="1"/>
  <c r="Q89" i="2"/>
  <c r="P89" i="2" s="1"/>
  <c r="C26" i="2"/>
  <c r="C32" i="2"/>
  <c r="Q104" i="2"/>
  <c r="P104" i="2" s="1"/>
  <c r="Q110" i="2"/>
  <c r="P110" i="2" s="1"/>
  <c r="Q28" i="2"/>
  <c r="P28" i="2" s="1"/>
  <c r="Q60" i="2"/>
  <c r="P60" i="2" s="1"/>
  <c r="P84" i="2"/>
  <c r="Q113" i="2"/>
  <c r="P113" i="2" s="1"/>
  <c r="Q70" i="2"/>
  <c r="D13" i="2"/>
  <c r="C13" i="2" s="1"/>
  <c r="Q11" i="2"/>
  <c r="P11" i="2" s="1"/>
  <c r="Q10" i="2"/>
  <c r="Q8" i="2" s="1"/>
  <c r="P8" i="2" s="1"/>
  <c r="D38" i="2"/>
  <c r="C38" i="2" s="1"/>
  <c r="C37" i="2"/>
  <c r="Q51" i="2"/>
  <c r="P51" i="2" s="1"/>
  <c r="Q57" i="2"/>
  <c r="P57" i="2" s="1"/>
  <c r="Q14" i="2"/>
  <c r="P14" i="2" s="1"/>
  <c r="D19" i="2"/>
  <c r="C19" i="2" s="1"/>
  <c r="Q31" i="2"/>
  <c r="P31" i="2" s="1"/>
  <c r="Q81" i="2"/>
  <c r="P81" i="2" s="1"/>
  <c r="Q42" i="2"/>
  <c r="P42" i="2" s="1"/>
  <c r="Q17" i="2"/>
  <c r="P17" i="2" s="1"/>
  <c r="Q25" i="2"/>
  <c r="P25" i="2" s="1"/>
  <c r="Q49" i="2"/>
  <c r="P49" i="2" s="1"/>
  <c r="Q100" i="2"/>
  <c r="P100" i="2" s="1"/>
  <c r="Q94" i="2"/>
  <c r="P94" i="2" s="1"/>
  <c r="Q107" i="2"/>
  <c r="P107" i="2" s="1"/>
  <c r="Q53" i="2"/>
  <c r="P53" i="2" s="1"/>
  <c r="Q118" i="2"/>
  <c r="P118" i="2" s="1"/>
  <c r="Q33" i="2"/>
  <c r="P33" i="2" s="1"/>
  <c r="Q20" i="2"/>
  <c r="P20" i="2" s="1"/>
  <c r="Q22" i="2"/>
  <c r="P22" i="2" s="1"/>
  <c r="D35" i="2"/>
  <c r="C35" i="2" s="1"/>
  <c r="D16" i="2"/>
  <c r="C16" i="2" s="1"/>
  <c r="D44" i="2"/>
  <c r="C44" i="2" s="1"/>
  <c r="D24" i="2"/>
  <c r="C24" i="2" s="1"/>
  <c r="D30" i="2"/>
  <c r="C30" i="2" s="1"/>
  <c r="Q39" i="2"/>
  <c r="P39" i="2" s="1"/>
  <c r="Q66" i="2"/>
  <c r="P66" i="2" s="1"/>
  <c r="Q80" i="2"/>
  <c r="Q73" i="2" s="1"/>
  <c r="Q97" i="2"/>
  <c r="P97" i="2" s="1"/>
  <c r="Q102" i="2"/>
  <c r="P102" i="2" s="1"/>
  <c r="Q6" i="5"/>
  <c r="P6" i="5" s="1"/>
  <c r="P70" i="2" l="1"/>
  <c r="Q69" i="2"/>
  <c r="Q117" i="2"/>
  <c r="Q48" i="2"/>
  <c r="Q56" i="2"/>
  <c r="Q47" i="2"/>
  <c r="P73" i="2"/>
  <c r="Q5" i="5"/>
  <c r="Q13" i="5" s="1"/>
  <c r="B6" i="9" s="1"/>
  <c r="Q120" i="2" l="1"/>
  <c r="B5" i="9" s="1"/>
  <c r="B7" i="9" s="1"/>
  <c r="Q45" i="2"/>
  <c r="P45" i="2" s="1"/>
  <c r="C12" i="9" l="1"/>
  <c r="C11" i="9"/>
  <c r="C10" i="9"/>
  <c r="C13" i="9"/>
  <c r="Q5" i="2"/>
  <c r="C14" i="9" l="1"/>
</calcChain>
</file>

<file path=xl/sharedStrings.xml><?xml version="1.0" encoding="utf-8"?>
<sst xmlns="http://schemas.openxmlformats.org/spreadsheetml/2006/main" count="943" uniqueCount="434">
  <si>
    <t>CV-</t>
  </si>
  <si>
    <t>Hoeveelheid</t>
  </si>
  <si>
    <t>Prijs</t>
  </si>
  <si>
    <t>ID</t>
  </si>
  <si>
    <t xml:space="preserve">SSK Code </t>
  </si>
  <si>
    <t>Code</t>
  </si>
  <si>
    <t>Scope</t>
  </si>
  <si>
    <t>Omschrijving post</t>
  </si>
  <si>
    <t>Eenheid</t>
  </si>
  <si>
    <t>Totaal</t>
  </si>
  <si>
    <t>Tunnel civiel</t>
  </si>
  <si>
    <t>aanwezig asbest en overige verontreinigingen</t>
  </si>
  <si>
    <t>post</t>
  </si>
  <si>
    <t>chloride vloeren</t>
  </si>
  <si>
    <t>van m2</t>
  </si>
  <si>
    <t>m2</t>
  </si>
  <si>
    <t>chloride wanden, inclusief achter barrier</t>
  </si>
  <si>
    <t>chloride dak</t>
  </si>
  <si>
    <t>asbest gerapporteerd volgens onderzoek RPS</t>
  </si>
  <si>
    <t>asbest nog niet te benaderen locatie - onderzoeken</t>
  </si>
  <si>
    <t>stuks</t>
  </si>
  <si>
    <t>asbest nog niet te benaderen locatie - verwijderen</t>
  </si>
  <si>
    <t>enh</t>
  </si>
  <si>
    <t>verkeersbuizen</t>
  </si>
  <si>
    <t>dwarskrachtstabiliteit: onderzoek, berekeningen, oplossingen</t>
  </si>
  <si>
    <t>middentunnelkanaal</t>
  </si>
  <si>
    <t>m</t>
  </si>
  <si>
    <t>afwatering conform LTS</t>
  </si>
  <si>
    <t>herstellen (overige) afwatering - exclusief o.a. pompen en voegen</t>
  </si>
  <si>
    <t>Verwijderen bestande leiding</t>
  </si>
  <si>
    <t>brandwerende beplating</t>
  </si>
  <si>
    <t>Aanbregen brandwerende beplating wanden 25mm</t>
  </si>
  <si>
    <t>Herstellen brandwerende beplating dak 25mm</t>
  </si>
  <si>
    <t>wanden</t>
  </si>
  <si>
    <t>Verwijderen glasalbeplating excl. verwijderen tegels</t>
  </si>
  <si>
    <t>Egaliseren en coaten wanden</t>
  </si>
  <si>
    <t>vloeren</t>
  </si>
  <si>
    <t>onderbouw in de tunnel verwijderen</t>
  </si>
  <si>
    <t>ton</t>
  </si>
  <si>
    <t>herstellen van de onderste laag</t>
  </si>
  <si>
    <t>aanbrengen nieuwe asfaltverharding, inclusief belijning</t>
  </si>
  <si>
    <t>aanbrengen detectielussen</t>
  </si>
  <si>
    <t>sets</t>
  </si>
  <si>
    <t>extra tracing in gootjes zinkvoegen</t>
  </si>
  <si>
    <t>zinkvoegen / voegovergangen</t>
  </si>
  <si>
    <t>openhakken tot bovenzijde zinkvoegen / sluitvoeg, diepte 1,95 meter diverse materialen</t>
  </si>
  <si>
    <t>herstellen / coaten zinkvoegen en sluitvoeg</t>
  </si>
  <si>
    <t>aanvullen sleuf zinkvoegen / sluitvoeg</t>
  </si>
  <si>
    <t>aanbrengen voorzieningen t.b.v. inspectie bij alle aansluitende wanden + tracing</t>
  </si>
  <si>
    <t>Aanbrengen van kathodische bescherming</t>
  </si>
  <si>
    <t>Voegovergangen asfalt</t>
  </si>
  <si>
    <t>2x 6st x 13,5 meter</t>
  </si>
  <si>
    <t>meter</t>
  </si>
  <si>
    <t>barriers</t>
  </si>
  <si>
    <t>keer meter</t>
  </si>
  <si>
    <t>verwijderen en afvoeren barriers</t>
  </si>
  <si>
    <t>van</t>
  </si>
  <si>
    <t>hergebruiken barriers incl kleine reparaties</t>
  </si>
  <si>
    <t>aanbrengen nieuwe barriers</t>
  </si>
  <si>
    <t>geen scope</t>
  </si>
  <si>
    <t>bijkomende voorzieningen zoals gootjes aan aansluitingen vluchtdeuren</t>
  </si>
  <si>
    <t>Ter hoogte van de zinkvoegen aanbrengen stalen inzetstuk (demontabel maken)</t>
  </si>
  <si>
    <t>Toeritten civiel</t>
  </si>
  <si>
    <t>Asbest en overige verontreinigingen</t>
  </si>
  <si>
    <t>chloride lichtbreekbalken (zijn van staal)</t>
  </si>
  <si>
    <t>milieukundig onderzoek bermen AP04</t>
  </si>
  <si>
    <t>Zand beperkt herbruikbaar niet uitnemen en terugplaatsen, direct afvoeren en vervangen door schoon zand</t>
  </si>
  <si>
    <t>Zand niet herbruikbaar, afvoeren en vervangen door schoon zand</t>
  </si>
  <si>
    <t>monitoring constructie</t>
  </si>
  <si>
    <t>permanent monitoringssysteem inclusief onderhoud</t>
  </si>
  <si>
    <t>aanbrengen extra meetpunten, nulmeting, procedure</t>
  </si>
  <si>
    <t>uitwerken en rapportages 1x per kwartaal, 14 jaar lang</t>
  </si>
  <si>
    <t>dienstgebouwen</t>
  </si>
  <si>
    <t>m2 BVO</t>
  </si>
  <si>
    <t xml:space="preserve">noordzijde voorzieningen beveiliging / cybersecurity </t>
  </si>
  <si>
    <t xml:space="preserve">zuidzijde voorzieningen beveiliging / cybersecurity </t>
  </si>
  <si>
    <t>aanpassingen aan bestaande dienstgebouwen  (upgrade van 2 bestaande bedieningsgebouwen)</t>
  </si>
  <si>
    <t>Verwijderen glasalbeplating en verwijderen tegels</t>
  </si>
  <si>
    <t>aanbrengen detectielussen (SOS systeem)</t>
  </si>
  <si>
    <t>lichtroosters</t>
  </si>
  <si>
    <t>Aanbregen nieuwe lichtroosters</t>
  </si>
  <si>
    <t>stootplaten</t>
  </si>
  <si>
    <t>opnemen stootplaten, inclusief aanpassen en herstellen oplegconstructie</t>
  </si>
  <si>
    <t>terugplaten gehele stootplaten</t>
  </si>
  <si>
    <t>aanbrengen nieuwe stootplaten</t>
  </si>
  <si>
    <t>ingangsportaal</t>
  </si>
  <si>
    <t>Overige civiel</t>
  </si>
  <si>
    <t>veilige ruimten - loopvloer</t>
  </si>
  <si>
    <t>metalen vloer op draagconstructie</t>
  </si>
  <si>
    <t>integreren kabelkokers</t>
  </si>
  <si>
    <t>veilige ruimten - tussenvloer (plafond)</t>
  </si>
  <si>
    <t>metalen tussenvloer op draagconstructie</t>
  </si>
  <si>
    <t>aanbrengen brandwerend plafond</t>
  </si>
  <si>
    <t>veilige ruimten - afwatering midden tunnel kanaal</t>
  </si>
  <si>
    <t>aanbrengen goten</t>
  </si>
  <si>
    <t>aansluiten op pompkelder(s)</t>
  </si>
  <si>
    <t>veilige ruimten - vluchtdeuren</t>
  </si>
  <si>
    <t>aanpassen bestaande vluchtdeuren</t>
  </si>
  <si>
    <t>aanbrengen nieuwe vluchtdeuren</t>
  </si>
  <si>
    <t>voorzieningen aan wanden en barriers</t>
  </si>
  <si>
    <t>locaties</t>
  </si>
  <si>
    <t>Verwijderen bestaande vluchtdeuren</t>
  </si>
  <si>
    <t>veilige ruimten - uitgangs- of kopdeuren</t>
  </si>
  <si>
    <t>aanbrengen nieuwe kopdeuren inclusief realiseren sparing</t>
  </si>
  <si>
    <t>technische kanalen - dienstingang in midden tunnel kanaal</t>
  </si>
  <si>
    <t>aanbrengen nieuwe toegangsdeur inclusief realiseren sparing</t>
  </si>
  <si>
    <t>technische kanalen - leidingkanaal van dienstgebouw naar midden tunnel kanaal</t>
  </si>
  <si>
    <t>leidingkoker voor alle kabels met scheidingen / prefab beton - 4 meter breed x 2,5 meter hoog</t>
  </si>
  <si>
    <t xml:space="preserve">Kabeldoorvoor via loopbrug </t>
  </si>
  <si>
    <t>vloeistof dichte kelders met grensruimten - hoofdpompkelder</t>
  </si>
  <si>
    <t>aanbrengen extra vuilwaterkelder op maaiveldniveau t.b.v. first flush</t>
  </si>
  <si>
    <t>aanbrengen extra schoonwatervoorziening / na first flush</t>
  </si>
  <si>
    <t>vloeistof dichte kelders met grensruimten - middenpompkelders</t>
  </si>
  <si>
    <t>vervangen pompen en herstellen betonoppervlakte</t>
  </si>
  <si>
    <t>vloeistof dichte kelders met grensruimten - hellingpompkelders</t>
  </si>
  <si>
    <t>vloeistof dichte kelders met grensruimten - Run-off kelders</t>
  </si>
  <si>
    <t>Run-off kelders is hellingpompkelder</t>
  </si>
  <si>
    <t>vloeistof dichte kelders met grensruimten - haalbaarheid afwatering conform LTS</t>
  </si>
  <si>
    <t>Aanvullende voorzieningen</t>
  </si>
  <si>
    <t>grond- en waterkerende constructies - herstellen kieren in kademuurconstructie</t>
  </si>
  <si>
    <t>egaliseren en coaten wanden</t>
  </si>
  <si>
    <t>vervangen verlichting inclusief bekabeling</t>
  </si>
  <si>
    <t>kieren aanvullen (alleen astetisch) buitenzijde boven de waterlijn</t>
  </si>
  <si>
    <t>Weg</t>
  </si>
  <si>
    <t>Openbare verlichting</t>
  </si>
  <si>
    <t>Openbare verlichting tussen de slagbomen en de tunnel</t>
  </si>
  <si>
    <t>Terrein</t>
  </si>
  <si>
    <t>terreinverlichting</t>
  </si>
  <si>
    <t>verwijderen bestaande verlichting</t>
  </si>
  <si>
    <t>aanbrengen nieuwe LED verlichting inclusief bekabeling</t>
  </si>
  <si>
    <t>afwatering terrein</t>
  </si>
  <si>
    <t>update - aanpassen / vervangen / herstellen afwatering terrein</t>
  </si>
  <si>
    <t>-</t>
  </si>
  <si>
    <t>Benoemde directe bouwkosten (excl. Ingenieursdiensten)</t>
  </si>
  <si>
    <t>LFV-</t>
  </si>
  <si>
    <t>5 LFV's van een Verkeersbuis</t>
  </si>
  <si>
    <t>5.1 LFV Hoogtedetector Verkeersbuis</t>
  </si>
  <si>
    <t>Plaatsen portalen, sensoren, bebording, verkeerslichten afrijroute</t>
  </si>
  <si>
    <t>5.2 LFV Hulppost Verkeersbuis</t>
  </si>
  <si>
    <t>verwijderen bestaande hulpposten</t>
  </si>
  <si>
    <t>32 type a en 34 type c</t>
  </si>
  <si>
    <t>inrichten nieuwe hulpposten</t>
  </si>
  <si>
    <t>5.3 LFV Verlichting Verkeersbuis</t>
  </si>
  <si>
    <t>gesloten tunnel gedeelte - verwijderen bestaand</t>
  </si>
  <si>
    <t>gesloten tunnel gedeelte - aanbrengen nieuwe verlichting installatie LED</t>
  </si>
  <si>
    <t>5.4 LFV Verkeerslichten Verkeersbuis</t>
  </si>
  <si>
    <t>verwijderen bestaande verkeerslichten</t>
  </si>
  <si>
    <t>aanbrengen nieuwe verkeerslichten installatie</t>
  </si>
  <si>
    <t>5.5 LFV Afsluitboom Verkeersbuis</t>
  </si>
  <si>
    <t>verwijderen bestaande afsluitboom</t>
  </si>
  <si>
    <t>aanbrengen nieuwe afsluitboom installatie</t>
  </si>
  <si>
    <t>5.6 LFV Hulpdienstpaneel Verkeersbuis</t>
  </si>
  <si>
    <t>5.7 LFV SOS Verkeersbuis</t>
  </si>
  <si>
    <t>verwijderen bestaande SOS systeem</t>
  </si>
  <si>
    <t>(Stilstand detectie)</t>
  </si>
  <si>
    <t>buizen</t>
  </si>
  <si>
    <t>aanbrengen nieuw SOS systeem</t>
  </si>
  <si>
    <t>5.9 LFV MTM-Koppeling Verkeersbuis</t>
  </si>
  <si>
    <t>verwijderen bestaanden MTM koppelingen verkeersbuis</t>
  </si>
  <si>
    <t>aanbrengen nieuwe MTM koppelingen verkeersbuis</t>
  </si>
  <si>
    <t>LIF/DIV koppeling</t>
  </si>
  <si>
    <t>5.10 LFV Ventilatie Verkeersbuis</t>
  </si>
  <si>
    <t>verwijderen bestaande ventilatie verkeersbuis</t>
  </si>
  <si>
    <t xml:space="preserve">aanbrengen ventilatie verkeersbuis </t>
  </si>
  <si>
    <t>5.11 LFV Luchtkwaliteitsmeter Verkeersbuis</t>
  </si>
  <si>
    <t>verwijderen oude en aanbrengen nieuwe luchtkwaliteitsmeters</t>
  </si>
  <si>
    <t>5.12 LFV CCTV Verkeersbuis</t>
  </si>
  <si>
    <t>verwijderen bestaande CCTV systeem</t>
  </si>
  <si>
    <t>aanbrengen nieuw CCTV systeem</t>
  </si>
  <si>
    <t>5.13 LFV Omroep Verkeersbuis</t>
  </si>
  <si>
    <t>verwijderen bestaande omroep installatie</t>
  </si>
  <si>
    <t>aanbrengen nieuwe omroep installatie verkeersbuis</t>
  </si>
  <si>
    <t>5.14 LFV HF Verkeersbuis</t>
  </si>
  <si>
    <t>verwijderen HF</t>
  </si>
  <si>
    <t>aanbrengen nieuwe HF</t>
  </si>
  <si>
    <t>5.15 LFV Noodtelefoon Verkeersbuis</t>
  </si>
  <si>
    <t>verwijderen noodtelefoon installatie</t>
  </si>
  <si>
    <t>aanbrengen nieuwe noodtelefoon installatie</t>
  </si>
  <si>
    <t>5.18 LFV Vluchtdeurindicatie Verkeersbuis</t>
  </si>
  <si>
    <t>verwijderen bestaande vluchtdeurindicatie</t>
  </si>
  <si>
    <t>aanbrengen nieuwe vluchtdeurindicatie</t>
  </si>
  <si>
    <t>6 LFV's van een Dienstgebouw</t>
  </si>
  <si>
    <t>6.1 LFV CCTV Dienstgebouw</t>
  </si>
  <si>
    <t>zie tabblad BK_civiel 'toeritten civiel - dienstgebouwen'</t>
  </si>
  <si>
    <t>6.2 LFV Toegang Dienstgebouw</t>
  </si>
  <si>
    <t>zie dienstgebouw op tabblad "BK toeritten civiel"</t>
  </si>
  <si>
    <t>6.3 LFV Blusvoorziening Dienstgebouw</t>
  </si>
  <si>
    <t>aanbrengen blusvoorzieningen</t>
  </si>
  <si>
    <t>aanpassen blusvoorziening bestaande gebouwen</t>
  </si>
  <si>
    <t>7 LFV's van een Veilige Ruimte</t>
  </si>
  <si>
    <t>7.4 LFV Dynamische Vluchtroute Indicatie Veilige Ruimte</t>
  </si>
  <si>
    <t>verwijderen bestaande vluchtroute indicatie</t>
  </si>
  <si>
    <t>aanbrengen nieuwe dynamische vluchtroute indicatie</t>
  </si>
  <si>
    <t>7.5 LFV Verlichting Veilige Ruimte</t>
  </si>
  <si>
    <t>aanbrengen nieuwe LED verlichting</t>
  </si>
  <si>
    <t>7.6 LFV Overdruk Veilige Ruimte</t>
  </si>
  <si>
    <t>verwijderen bestaande overdruk installatie</t>
  </si>
  <si>
    <t>aanbrengen nieuwe overdruk installatie</t>
  </si>
  <si>
    <t>7.7 LFV Omroep Veilige Ruimte</t>
  </si>
  <si>
    <t>verwijderen bestaande omroepinstallatie</t>
  </si>
  <si>
    <t>aanbrengen nieuwe omroep installatie</t>
  </si>
  <si>
    <t>8 LFV's op Tunnel niveau</t>
  </si>
  <si>
    <t>8.1 LFV Terreinverlichting Tunnel</t>
  </si>
  <si>
    <t>verwijderen bestaande terreinverluichting</t>
  </si>
  <si>
    <t>aanbrengen nieuwe LED terreinverlichting (aan gebouwen / toegangen)</t>
  </si>
  <si>
    <t>8.2 LFV Bediening Tunnel</t>
  </si>
  <si>
    <t>Audio; ObjectVoiP</t>
  </si>
  <si>
    <t>stuk</t>
  </si>
  <si>
    <t>Audio; ObjectVoiP Integratie</t>
  </si>
  <si>
    <t>Video; ObjectVideo</t>
  </si>
  <si>
    <t>Video; ObjectVideo integratie</t>
  </si>
  <si>
    <t>MAP/MEP</t>
  </si>
  <si>
    <t>Camera</t>
  </si>
  <si>
    <t>uur</t>
  </si>
  <si>
    <t>8.3 LFV Noodbediening Tunnel</t>
  </si>
  <si>
    <t>Aanpassen map systeem 3 st</t>
  </si>
  <si>
    <t>st</t>
  </si>
  <si>
    <t>Aanbrengen nieuwe map 2 st</t>
  </si>
  <si>
    <t>8.5 LFV Waarschuwingsinstallatie Dienstruimtes Tunnel</t>
  </si>
  <si>
    <t>Onderdeel van 8.6 LFV Brandmeld- en ontruimingsinstallatie Dienstruimtes Tunnel?</t>
  </si>
  <si>
    <t>8.6 LFV Brandmeld- en ontruimingsinstallatie Dienstruimtes Tunnel</t>
  </si>
  <si>
    <t>verwijderen bestaanden brand- en ontruimingsinstallatie</t>
  </si>
  <si>
    <t>aanbrengen nieuwe brand- en ontruimingsinstallatie</t>
  </si>
  <si>
    <t>8.7 LFV Blusvoorziening Tunnel</t>
  </si>
  <si>
    <t>verwijderen bestaande blusvoorziening</t>
  </si>
  <si>
    <t>aanbrengen nieuwe blusvoorziening</t>
  </si>
  <si>
    <t>8.8 LFV C2000 Tunnel</t>
  </si>
  <si>
    <t>update --&gt; aanpassen / ombouwen naar C2000</t>
  </si>
  <si>
    <t>8.9 LFV Intercom Tunnel</t>
  </si>
  <si>
    <t>verwijderen bestaande intercom installatie</t>
  </si>
  <si>
    <t>aanbrengen nieuwe intercom installatie</t>
  </si>
  <si>
    <t>8.10 LFV Telefoonvoorziening Tunnel</t>
  </si>
  <si>
    <t>verwijderen bestaande telefoonvoorziening</t>
  </si>
  <si>
    <t>aanbrengen nieuwe telefoonvoorziening</t>
  </si>
  <si>
    <t>8.11 LFV CaDo Tunnel</t>
  </si>
  <si>
    <t>Aanbrengen 2 st CaDo incl. bediening</t>
  </si>
  <si>
    <t>8.14 LFV Beeldvoorziening Meldkamer Tunnel</t>
  </si>
  <si>
    <t>Aanbieden van camerabeelden aan de de meldkamer van de hulpverleningsdiensten.</t>
  </si>
  <si>
    <t>8.16 LFV Vloeistofpompinstallatie Tunnel</t>
  </si>
  <si>
    <t>verwijderen bestaande vloeistofpompinstallatie</t>
  </si>
  <si>
    <t>aanbrengen nieuwe vloeistofpompinstallatie</t>
  </si>
  <si>
    <t>8.17 LFV Overdrukvoorziening Grensruimte Tunnel</t>
  </si>
  <si>
    <t>verwijderen bestaanden overdrukvoorziening grensruimte</t>
  </si>
  <si>
    <t>(Pompkamer)</t>
  </si>
  <si>
    <t>aanbrengen nieuwe overdrukvoorziening grensruimte</t>
  </si>
  <si>
    <t>8.18 LFV Energie Tunnel</t>
  </si>
  <si>
    <t>vewijderen bestaande energie voorziening</t>
  </si>
  <si>
    <t xml:space="preserve">aanbrengen nieuwe energievoorziening </t>
  </si>
  <si>
    <t>Overige TTI LFV</t>
  </si>
  <si>
    <t>kabels en leidingen</t>
  </si>
  <si>
    <t>vervangen, verleggen, verwijderen kabels en leidingen</t>
  </si>
  <si>
    <t>Benoemde directe bouwkosten</t>
  </si>
  <si>
    <t>BKH-</t>
  </si>
  <si>
    <t>Mobiliteit</t>
  </si>
  <si>
    <t>nieuw</t>
  </si>
  <si>
    <t>Aanbrengen 2st hulpdiensposten</t>
  </si>
  <si>
    <t>Aanbrengen nieuwe leiding (in beton)</t>
  </si>
  <si>
    <t>01.00</t>
  </si>
  <si>
    <t>Systeem-decompositie</t>
  </si>
  <si>
    <t>01.04</t>
  </si>
  <si>
    <t>01.01.02</t>
  </si>
  <si>
    <t>Risico RWS</t>
  </si>
  <si>
    <t>Voorzieningen middentunnelkanaal beveiliging / cybersecurity</t>
  </si>
  <si>
    <t>01.01.04</t>
  </si>
  <si>
    <t>01.01.06</t>
  </si>
  <si>
    <t>01.01.02.07</t>
  </si>
  <si>
    <t>01.01.02.02</t>
  </si>
  <si>
    <t>01.01.02.04</t>
  </si>
  <si>
    <t>01.01.03</t>
  </si>
  <si>
    <t>01.01.07</t>
  </si>
  <si>
    <t>.04</t>
  </si>
  <si>
    <t>01.01.03.04</t>
  </si>
  <si>
    <t>01.01.11</t>
  </si>
  <si>
    <t>01.01.03.00</t>
  </si>
  <si>
    <t>01.01.01</t>
  </si>
  <si>
    <t>01.01.03.01</t>
  </si>
  <si>
    <t>01.03.01</t>
  </si>
  <si>
    <t>01.03.02</t>
  </si>
  <si>
    <t>01.01.04.03</t>
  </si>
  <si>
    <t>01.01.06.06</t>
  </si>
  <si>
    <t>01.02.01.16</t>
  </si>
  <si>
    <t>01.02.03.02</t>
  </si>
  <si>
    <t>01.01.04.06</t>
  </si>
  <si>
    <t>01.01.04.07</t>
  </si>
  <si>
    <t>01.03.04</t>
  </si>
  <si>
    <t>01.02.04.01</t>
  </si>
  <si>
    <t>01.02.01.01</t>
  </si>
  <si>
    <t>01.02.01.02</t>
  </si>
  <si>
    <t>01.02.01.03</t>
  </si>
  <si>
    <t>01.02.01.04</t>
  </si>
  <si>
    <t>01.02.01.05</t>
  </si>
  <si>
    <t>01.02.01.06</t>
  </si>
  <si>
    <t>01.02.01.07</t>
  </si>
  <si>
    <t>01.02.01.09</t>
  </si>
  <si>
    <t>01.02.01.10</t>
  </si>
  <si>
    <t>01.02.01.11</t>
  </si>
  <si>
    <t>01.02.01.12</t>
  </si>
  <si>
    <t>01.02.01.13</t>
  </si>
  <si>
    <t>01.02.01.14</t>
  </si>
  <si>
    <t>01.02.01.15</t>
  </si>
  <si>
    <t>01.02.01.17</t>
  </si>
  <si>
    <t>01.02.02</t>
  </si>
  <si>
    <t>01.02.02.01</t>
  </si>
  <si>
    <t>01.02.02.02</t>
  </si>
  <si>
    <t>Post</t>
  </si>
  <si>
    <t>01.02.02.03</t>
  </si>
  <si>
    <t>01.02.03</t>
  </si>
  <si>
    <t>01.02.03.03</t>
  </si>
  <si>
    <t>01.02.03.04</t>
  </si>
  <si>
    <t>01.02.03.05</t>
  </si>
  <si>
    <t>01.02.03.06</t>
  </si>
  <si>
    <t>01.02.04</t>
  </si>
  <si>
    <t>Camera ontwerp/engineering uren</t>
  </si>
  <si>
    <t>01.02.04.02</t>
  </si>
  <si>
    <t>01.02.04.03</t>
  </si>
  <si>
    <t>01.02.04.05</t>
  </si>
  <si>
    <t>01.02.04.06</t>
  </si>
  <si>
    <t>01.02.04.07</t>
  </si>
  <si>
    <t>01.02.04.08</t>
  </si>
  <si>
    <t>01.02.04.09</t>
  </si>
  <si>
    <t>01.02.04.10</t>
  </si>
  <si>
    <t>01.02.04.11</t>
  </si>
  <si>
    <t>01.02.04.14</t>
  </si>
  <si>
    <t>01.02.04.16</t>
  </si>
  <si>
    <t>01.02.04.17</t>
  </si>
  <si>
    <t>01.02.04.18</t>
  </si>
  <si>
    <t>01.02.04.19</t>
  </si>
  <si>
    <t>8.19 LFV Slagboom dienstweg</t>
  </si>
  <si>
    <t>LFV Slagboom dienstweg</t>
  </si>
  <si>
    <t>8.21 LFV Schuifhek afvoerweg</t>
  </si>
  <si>
    <t>Schuifhek afvoerweg</t>
  </si>
  <si>
    <t>01.02.04.21</t>
  </si>
  <si>
    <t>01.02.07</t>
  </si>
  <si>
    <t>VM-maatregelen  35 wknds en 2 * 2 weken</t>
  </si>
  <si>
    <t>Infrastructurele maatregelen en Verkeersmaatregelen</t>
  </si>
  <si>
    <t>Tijdelijke aanpassingen A16</t>
  </si>
  <si>
    <t>03.01</t>
  </si>
  <si>
    <t>03.02</t>
  </si>
  <si>
    <t>03.03</t>
  </si>
  <si>
    <t>03.04</t>
  </si>
  <si>
    <t>03.05</t>
  </si>
  <si>
    <t>Tijdelijke aanpassingen N217</t>
  </si>
  <si>
    <t>Tijdelijke aanpassingen A29</t>
  </si>
  <si>
    <t>Tijdelijke aanpassingen THT</t>
  </si>
  <si>
    <t>Toegangsweg aanpassingen THT</t>
  </si>
  <si>
    <t>Verharding terreinen</t>
  </si>
  <si>
    <t>01.04.01</t>
  </si>
  <si>
    <t>01.04.02</t>
  </si>
  <si>
    <t>Verharding trottoirs</t>
  </si>
  <si>
    <t>Verharding parkeerplaatsen bij dienstgebouwen</t>
  </si>
  <si>
    <t>Hekwerken</t>
  </si>
  <si>
    <t>01.04.03</t>
  </si>
  <si>
    <t>realiseren hekwerk bij Energieopwekking</t>
  </si>
  <si>
    <t>realiseren toegangspoort bij Energieopwekking</t>
  </si>
  <si>
    <t>Realiseren opstelplaatsen vrachtvoertuigen bij dienstgebouwen</t>
  </si>
  <si>
    <t>01.04.04</t>
  </si>
  <si>
    <t>Damwanden oevers</t>
  </si>
  <si>
    <t>reparatie van openingen als gevolg van vervormingen</t>
  </si>
  <si>
    <t>Betonnen deksloven oevers</t>
  </si>
  <si>
    <t>herstel betonschades en openstaande scheuren</t>
  </si>
  <si>
    <t>realiseren nieuwe borstwering op deksloven eninclusief coating</t>
  </si>
  <si>
    <t>inkorten hoogte deksloven</t>
  </si>
  <si>
    <t>1. Het voorblad</t>
  </si>
  <si>
    <t>Er mag alleen worden ingevuld in de cellen die zijn omkaderd, voorbeeld  &gt;&gt;&gt;</t>
  </si>
  <si>
    <t>In de dialoogfase kan om aanvullende informatie worden gevraagd</t>
  </si>
  <si>
    <t>Weging</t>
  </si>
  <si>
    <t>Aantal uren</t>
  </si>
  <si>
    <t>Uurtarief</t>
  </si>
  <si>
    <t>Toelichting</t>
  </si>
  <si>
    <t>Projectmanager</t>
  </si>
  <si>
    <t>Projectbeheersing en administratieve ondersteuning</t>
  </si>
  <si>
    <t>Projectleider</t>
  </si>
  <si>
    <t>(leider van deelprojecten zoals 3BT, MTK, enegievoorz., bereikbaarh.)</t>
  </si>
  <si>
    <t>Architect</t>
  </si>
  <si>
    <t>(m.n. software architectuur)</t>
  </si>
  <si>
    <t>Sr. Ontwerper IA</t>
  </si>
  <si>
    <t>Ontwerper IA</t>
  </si>
  <si>
    <t>Materiedeskundige</t>
  </si>
  <si>
    <t>(IA, omgeving, vergunningen)</t>
  </si>
  <si>
    <t>Sr. Ontwerper Civiel en TTI</t>
  </si>
  <si>
    <t>Ontwerper Civiel en TTI</t>
  </si>
  <si>
    <t>Kostendeskundige / calculator</t>
  </si>
  <si>
    <t>Referentiegetallen:</t>
  </si>
  <si>
    <t>Duur Bouwteamfase in maanden</t>
  </si>
  <si>
    <t>Aantal mensen over de gehele fase</t>
  </si>
  <si>
    <t>Aantal uren per persoon per maand per maand</t>
  </si>
  <si>
    <t>Totaal aantal uren</t>
  </si>
  <si>
    <t>Functies in de uitwerkingsfase</t>
  </si>
  <si>
    <t>Ontwikkelaar</t>
  </si>
  <si>
    <t>Tester</t>
  </si>
  <si>
    <t>Sr. Ontwikkelaar</t>
  </si>
  <si>
    <t>Duur ontwikkel en oplevertraject in maanden</t>
  </si>
  <si>
    <t>Overheadkosten realisatie</t>
  </si>
  <si>
    <t>De door u opgegeven directe bouwkosten in tabbladen 2, 3 en 4 bedragen:</t>
  </si>
  <si>
    <t>Civiel en weg</t>
  </si>
  <si>
    <t>TTI op basis van LFV's</t>
  </si>
  <si>
    <t>Bereikbaarheid</t>
  </si>
  <si>
    <t>Kunt u de volgende kostpercentages uit de realisatiefase hieronder ingeven:</t>
  </si>
  <si>
    <t>Engineeringskosten</t>
  </si>
  <si>
    <t>Algemene kosten</t>
  </si>
  <si>
    <t>Winst</t>
  </si>
  <si>
    <t>Risico</t>
  </si>
  <si>
    <t>De partijen vullen de tabbladen 2 tot en met 7 in.</t>
  </si>
  <si>
    <t>Bouwkosten REHT civiel en weg</t>
  </si>
  <si>
    <t>Bouwkosten REHT LFV</t>
  </si>
  <si>
    <t>Naam</t>
  </si>
  <si>
    <t>Omschrijving</t>
  </si>
  <si>
    <t>2. Civiel en weg</t>
  </si>
  <si>
    <t>Directe bouwkosten civiel en weg</t>
  </si>
  <si>
    <t>Directe bouwkosten TTI op basis van logische functievervullers</t>
  </si>
  <si>
    <t>3. TTI op basis van LFV's</t>
  </si>
  <si>
    <t>4. Bereikbaarheid</t>
  </si>
  <si>
    <t>Bouwkosten en verkeersmaatregelen t.b.v. de bereikbaarheidsmaatregelen binnen het contract</t>
  </si>
  <si>
    <t>5. Overheadkosten realisatie</t>
  </si>
  <si>
    <t>Overheadkosten op de directe kosten van tabbladen 3, 4 en 5.</t>
  </si>
  <si>
    <t>Referentieproject met tariefstructuur voor de uitwerkingsfase</t>
  </si>
  <si>
    <t>6. Ref.project uitwerkingsfase</t>
  </si>
  <si>
    <t>Referentieproject met tariefstructuur voor de ontwikkeling van het generieke bouwblok 3BT t.b.v. de EHT en PTZ</t>
  </si>
  <si>
    <t>7. Ref.project 3BT ontwikkeling</t>
  </si>
  <si>
    <t>Prijs / eenheid</t>
  </si>
  <si>
    <t>Periode oktober 2020 tot oktober 2022</t>
  </si>
  <si>
    <t>(generiek bouwblok gereed voor EHT)</t>
  </si>
  <si>
    <t>Functies generiek bouwblok</t>
  </si>
  <si>
    <t>Testmanager</t>
  </si>
  <si>
    <t>Aantal uren per persoon per maand</t>
  </si>
  <si>
    <t>Periode oktober 2022 tot mei 2023</t>
  </si>
  <si>
    <t>(generiek bouwblok gereed voor PTZ)</t>
  </si>
  <si>
    <t xml:space="preserve">Let op: de eerste maanden </t>
  </si>
  <si>
    <t>Let op: prijs per eenheid invullen; de totaalprijs wordt berekend</t>
  </si>
  <si>
    <t>Inschrijvingsstaat REH3BT, concept versie 1.0, 6 januari 2020</t>
  </si>
  <si>
    <t>De informatie ten behoeve van deze inschrijvingsstaat wordt geleverd bij aanvang van de dialoogfase</t>
  </si>
  <si>
    <t>Voorblad van de inschrijvingsstaat</t>
  </si>
  <si>
    <t>Inschrijvingsstaat generiek bouwblok</t>
  </si>
  <si>
    <t>Deze inschrijvingsstaat bestaat uit 7 tabbladen, te weten: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</si>
</sst>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#,##0;\-#,##0;\ \-\ "/>
    <numFmt numFmtId="165" formatCode="d/m/yyyy\ h:mm:ss"/>
    <numFmt numFmtId="166" formatCode="_(* #,##0.00_);_(* \(#,##0.00\);_(* &quot;-&quot;??_);_(@_)"/>
    <numFmt numFmtId="167" formatCode="_(&quot;€&quot;* #,##0.00_);_(&quot;€&quot;* \(#,##0.00\);_(&quot;€&quot;* &quot;-&quot;??_);_(@_)"/>
    <numFmt numFmtId="168" formatCode="_(&quot;€&quot;* #,##0_);_(&quot;€&quot;* \(#,##0\);_(&quot;€&quot;* &quot;-&quot;??_);_(@_)"/>
    <numFmt numFmtId="169" formatCode="&quot;€&quot;\ #,##0"/>
    <numFmt numFmtId="170" formatCode="_(&quot;€&quot;* #,##0_);_(&quot;€&quot;* \(#,##0\);_(&quot;€&quot;* &quot;-&quot;_);_(@_)"/>
    <numFmt numFmtId="171" formatCode="_(* #,##0_);_(* \(#,##0\);_(* &quot;-&quot;??_);_(@_)"/>
    <numFmt numFmtId="172" formatCode="_(&quot;€&quot;\ * #,##0.00_);_(&quot;€&quot;\ * \(#,##0.00\);_(&quot;€&quot;\ * &quot;-&quot;??_);_(@_)"/>
    <numFmt numFmtId="173" formatCode="_(&quot;€&quot;\ * #,##0_);_(&quot;€&quot;\ * \(#,##0\);_(&quot;€&quot;\ * &quot;-&quot;??_);_(@_)"/>
    <numFmt numFmtId="174" formatCode="#,##0.0_ ;[Red]\-#,##0.0\ "/>
    <numFmt numFmtId="175" formatCode="_-[$€]\ * #,##0.00_-;_-[$€]\ * #,##0.00\-;_-[$€]\ * &quot;-&quot;??_-;_-@_-"/>
    <numFmt numFmtId="176" formatCode="&quot;€&quot;\ #,##0.00"/>
  </numFmts>
  <fonts count="25">
    <font>
      <sz val="8"/>
      <name val="Arial"/>
    </font>
    <font>
      <sz val="9"/>
      <color theme="1"/>
      <name val="Verdana"/>
      <family val="2"/>
    </font>
    <font>
      <sz val="9"/>
      <color rgb="FF006100"/>
      <name val="Verdana"/>
      <family val="2"/>
    </font>
    <font>
      <sz val="11"/>
      <color theme="1"/>
      <name val="Calibri"/>
      <family val="2"/>
      <scheme val="minor"/>
    </font>
    <font>
      <sz val="8"/>
      <color indexed="60"/>
      <name val="Arial"/>
      <family val="2"/>
    </font>
    <font>
      <sz val="8"/>
      <name val="Verdana"/>
      <family val="2"/>
    </font>
    <font>
      <sz val="9"/>
      <name val="Verdana"/>
      <family val="2"/>
    </font>
    <font>
      <sz val="9"/>
      <name val="Arial"/>
      <family val="2"/>
    </font>
    <font>
      <sz val="9"/>
      <color theme="0" tint="-0.49995422223578601"/>
      <name val="Verdana"/>
      <family val="2"/>
    </font>
    <font>
      <b/>
      <sz val="9"/>
      <name val="Verdana"/>
      <family val="2"/>
    </font>
    <font>
      <sz val="8"/>
      <color theme="0" tint="-0.49995422223578601"/>
      <name val="Verdana"/>
      <family val="2"/>
    </font>
    <font>
      <sz val="8"/>
      <color rgb="FFFF0000"/>
      <name val="Verdana"/>
      <family val="2"/>
    </font>
    <font>
      <b/>
      <sz val="8"/>
      <name val="Verdana"/>
      <family val="2"/>
    </font>
    <font>
      <b/>
      <sz val="8"/>
      <color theme="0" tint="-0.49995422223578601"/>
      <name val="Verdana"/>
      <family val="2"/>
    </font>
    <font>
      <sz val="9"/>
      <color rgb="FF0000FF"/>
      <name val="Arial"/>
      <family val="2"/>
    </font>
    <font>
      <sz val="8"/>
      <name val="Arial"/>
      <family val="2"/>
    </font>
    <font>
      <sz val="9"/>
      <color rgb="FF008000"/>
      <name val="Arial"/>
      <family val="2"/>
    </font>
    <font>
      <sz val="8"/>
      <color theme="1"/>
      <name val="Verdana"/>
      <family val="2"/>
    </font>
    <font>
      <sz val="9"/>
      <color rgb="FFFF00FF"/>
      <name val="Arial"/>
      <family val="2"/>
    </font>
    <font>
      <sz val="9"/>
      <name val="Univers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Verdana"/>
      <family val="2"/>
    </font>
    <font>
      <b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4.9958800012207406E-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6EFCE"/>
        <bgColor indexed="64"/>
      </patternFill>
    </fill>
  </fills>
  <borders count="17">
    <border>
      <left/>
      <right/>
      <top/>
      <bottom/>
      <diagonal/>
    </border>
    <border>
      <left style="hair">
        <color rgb="FF99CCFF"/>
      </left>
      <right style="hair">
        <color rgb="FF99CCFF"/>
      </right>
      <top style="hair">
        <color rgb="FF99CCFF"/>
      </top>
      <bottom style="hair">
        <color rgb="FF99CCFF"/>
      </bottom>
      <diagonal/>
    </border>
    <border>
      <left/>
      <right/>
      <top style="hair">
        <color rgb="FF99CCFF"/>
      </top>
      <bottom/>
      <diagonal/>
    </border>
    <border>
      <left/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 style="hair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hair">
        <color rgb="FF99CCFF"/>
      </left>
      <right style="hair">
        <color rgb="FF99CCFF"/>
      </right>
      <top style="thin">
        <color theme="0"/>
      </top>
      <bottom/>
      <diagonal/>
    </border>
    <border>
      <left style="thin">
        <color rgb="FF99CCFF"/>
      </left>
      <right style="thin">
        <color rgb="FF99CCFF"/>
      </right>
      <top style="thin">
        <color rgb="FF99CCFF"/>
      </top>
      <bottom style="thin">
        <color rgb="FF99CC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hair">
        <color rgb="FF99CCFF"/>
      </right>
      <top style="thin">
        <color theme="0"/>
      </top>
      <bottom style="thin">
        <color theme="0"/>
      </bottom>
      <diagonal/>
    </border>
    <border>
      <left style="hair">
        <color rgb="FF99CCFF"/>
      </left>
      <right style="hair">
        <color rgb="FF99CCFF"/>
      </right>
      <top style="thin">
        <color theme="0"/>
      </top>
      <bottom style="thin">
        <color theme="0"/>
      </bottom>
      <diagonal/>
    </border>
    <border>
      <left style="hair">
        <color rgb="FF99CCFF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hair">
        <color rgb="FF99CCFF"/>
      </left>
      <right/>
      <top style="thin">
        <color theme="0"/>
      </top>
      <bottom/>
      <diagonal/>
    </border>
    <border>
      <left style="hair">
        <color rgb="FF99CCFF"/>
      </left>
      <right style="hair">
        <color rgb="FF99CCFF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9">
    <xf numFmtId="0" fontId="0" fillId="0" borderId="0"/>
    <xf numFmtId="172" fontId="15" fillId="0" borderId="0" applyFont="0" applyFill="0" applyBorder="0" applyAlignment="0" applyProtection="0"/>
    <xf numFmtId="0" fontId="3" fillId="0" borderId="0"/>
    <xf numFmtId="49" fontId="7" fillId="3" borderId="1">
      <alignment horizontal="left"/>
    </xf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4" fontId="14" fillId="5" borderId="8"/>
    <xf numFmtId="169" fontId="14" fillId="7" borderId="8">
      <alignment horizontal="left" indent="1"/>
    </xf>
    <xf numFmtId="9" fontId="3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6" fillId="0" borderId="8">
      <alignment horizontal="left" indent="1"/>
    </xf>
    <xf numFmtId="0" fontId="17" fillId="2" borderId="13" applyBorder="0">
      <alignment horizontal="left"/>
    </xf>
    <xf numFmtId="0" fontId="6" fillId="6" borderId="9">
      <alignment horizontal="left"/>
    </xf>
    <xf numFmtId="0" fontId="9" fillId="4" borderId="9">
      <alignment horizontal="left" vertical="center"/>
    </xf>
    <xf numFmtId="0" fontId="17" fillId="8" borderId="13" applyBorder="0">
      <alignment horizontal="left"/>
    </xf>
    <xf numFmtId="0" fontId="7" fillId="0" borderId="8">
      <alignment horizontal="left" indent="1"/>
    </xf>
    <xf numFmtId="0" fontId="18" fillId="7" borderId="8">
      <alignment horizontal="left" indent="1"/>
    </xf>
    <xf numFmtId="174" fontId="19" fillId="0" borderId="0">
      <alignment vertical="center"/>
      <protection locked="0"/>
    </xf>
    <xf numFmtId="175" fontId="20" fillId="0" borderId="0" applyFont="0" applyFill="0" applyBorder="0" applyAlignment="0" applyProtection="0"/>
    <xf numFmtId="0" fontId="2" fillId="9" borderId="0" applyNumberFormat="0" applyBorder="0" applyAlignment="0" applyProtection="0"/>
    <xf numFmtId="166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5" fillId="0" borderId="0" applyFont="0" applyFill="0" applyBorder="0" applyAlignment="0" applyProtection="0"/>
  </cellStyleXfs>
  <cellXfs count="132">
    <xf numFmtId="0" fontId="0" fillId="0" borderId="0" xfId="0"/>
    <xf numFmtId="0" fontId="4" fillId="0" borderId="0" xfId="2" applyFont="1" applyFill="1" applyProtection="1"/>
    <xf numFmtId="0" fontId="5" fillId="2" borderId="0" xfId="2" applyFont="1" applyFill="1" applyProtection="1"/>
    <xf numFmtId="0" fontId="5" fillId="0" borderId="0" xfId="2" applyFont="1" applyFill="1" applyBorder="1" applyProtection="1"/>
    <xf numFmtId="0" fontId="5" fillId="2" borderId="0" xfId="2" applyFont="1" applyFill="1" applyAlignment="1" applyProtection="1">
      <alignment horizontal="left"/>
    </xf>
    <xf numFmtId="0" fontId="5" fillId="0" borderId="0" xfId="2" applyFont="1" applyProtection="1"/>
    <xf numFmtId="0" fontId="6" fillId="0" borderId="0" xfId="2" applyFont="1" applyFill="1" applyBorder="1" applyAlignment="1" applyProtection="1">
      <alignment horizontal="left" vertical="center"/>
    </xf>
    <xf numFmtId="2" fontId="8" fillId="4" borderId="2" xfId="3" applyNumberFormat="1" applyFont="1" applyFill="1" applyBorder="1" applyAlignment="1" applyProtection="1">
      <alignment horizontal="left" vertical="center"/>
    </xf>
    <xf numFmtId="11" fontId="8" fillId="4" borderId="2" xfId="3" applyNumberFormat="1" applyFont="1" applyFill="1" applyBorder="1" applyAlignment="1" applyProtection="1">
      <alignment horizontal="left" vertical="center"/>
    </xf>
    <xf numFmtId="164" fontId="9" fillId="4" borderId="2" xfId="3" applyNumberFormat="1" applyFont="1" applyFill="1" applyBorder="1" applyAlignment="1" applyProtection="1">
      <alignment horizontal="left" vertical="center"/>
      <protection locked="0"/>
    </xf>
    <xf numFmtId="165" fontId="6" fillId="4" borderId="2" xfId="3" applyNumberFormat="1" applyFont="1" applyFill="1" applyBorder="1" applyAlignment="1" applyProtection="1">
      <alignment horizontal="left" vertical="center"/>
      <protection locked="0"/>
    </xf>
    <xf numFmtId="49" fontId="6" fillId="4" borderId="2" xfId="3" applyFont="1" applyFill="1" applyBorder="1" applyAlignment="1" applyProtection="1">
      <alignment horizontal="left" vertical="center"/>
      <protection locked="0"/>
    </xf>
    <xf numFmtId="49" fontId="10" fillId="4" borderId="2" xfId="3" applyFont="1" applyFill="1" applyBorder="1" applyAlignment="1" applyProtection="1">
      <alignment horizontal="left" vertical="center"/>
      <protection locked="0"/>
    </xf>
    <xf numFmtId="165" fontId="10" fillId="4" borderId="2" xfId="3" applyNumberFormat="1" applyFont="1" applyFill="1" applyBorder="1" applyAlignment="1" applyProtection="1">
      <alignment horizontal="left" vertical="center"/>
      <protection locked="0"/>
    </xf>
    <xf numFmtId="49" fontId="6" fillId="4" borderId="2" xfId="3" applyFont="1" applyFill="1" applyBorder="1" applyAlignment="1" applyProtection="1">
      <alignment vertical="center"/>
      <protection locked="0"/>
    </xf>
    <xf numFmtId="0" fontId="6" fillId="0" borderId="0" xfId="2" applyFont="1" applyAlignment="1" applyProtection="1">
      <alignment horizontal="left" vertical="center"/>
    </xf>
    <xf numFmtId="0" fontId="6" fillId="0" borderId="0" xfId="2" applyFont="1" applyFill="1" applyBorder="1" applyAlignment="1" applyProtection="1">
      <alignment horizontal="left"/>
    </xf>
    <xf numFmtId="0" fontId="6" fillId="4" borderId="3" xfId="3" applyNumberFormat="1" applyFont="1" applyFill="1" applyBorder="1" applyAlignment="1" applyProtection="1">
      <alignment horizontal="left"/>
    </xf>
    <xf numFmtId="0" fontId="6" fillId="4" borderId="0" xfId="4" applyNumberFormat="1" applyFont="1" applyFill="1" applyBorder="1" applyAlignment="1" applyProtection="1">
      <alignment horizontal="left"/>
      <protection locked="0"/>
    </xf>
    <xf numFmtId="0" fontId="6" fillId="4" borderId="4" xfId="3" applyNumberFormat="1" applyFont="1" applyFill="1" applyBorder="1" applyAlignment="1" applyProtection="1">
      <alignment horizontal="left"/>
      <protection locked="0"/>
    </xf>
    <xf numFmtId="0" fontId="6" fillId="4" borderId="4" xfId="4" applyNumberFormat="1" applyFont="1" applyFill="1" applyBorder="1" applyAlignment="1" applyProtection="1">
      <alignment horizontal="left"/>
      <protection locked="0"/>
    </xf>
    <xf numFmtId="49" fontId="10" fillId="4" borderId="0" xfId="3" applyFont="1" applyFill="1" applyBorder="1" applyAlignment="1" applyProtection="1">
      <alignment horizontal="left"/>
      <protection locked="0"/>
    </xf>
    <xf numFmtId="165" fontId="10" fillId="4" borderId="0" xfId="3" applyNumberFormat="1" applyFont="1" applyFill="1" applyBorder="1" applyAlignment="1" applyProtection="1">
      <alignment horizontal="left"/>
    </xf>
    <xf numFmtId="49" fontId="6" fillId="4" borderId="3" xfId="3" applyFont="1" applyFill="1" applyBorder="1" applyAlignment="1" applyProtection="1">
      <alignment horizontal="left"/>
      <protection locked="0"/>
    </xf>
    <xf numFmtId="49" fontId="6" fillId="4" borderId="4" xfId="3" applyFont="1" applyFill="1" applyBorder="1" applyAlignment="1" applyProtection="1">
      <alignment horizontal="left"/>
      <protection locked="0"/>
    </xf>
    <xf numFmtId="168" fontId="6" fillId="4" borderId="5" xfId="5" applyNumberFormat="1" applyFont="1" applyFill="1" applyBorder="1" applyAlignment="1" applyProtection="1">
      <alignment horizontal="left"/>
      <protection locked="0"/>
    </xf>
    <xf numFmtId="49" fontId="6" fillId="4" borderId="0" xfId="3" applyFont="1" applyFill="1" applyBorder="1" applyAlignment="1" applyProtection="1">
      <alignment horizontal="left"/>
      <protection locked="0"/>
    </xf>
    <xf numFmtId="0" fontId="6" fillId="0" borderId="0" xfId="2" applyFont="1" applyAlignment="1" applyProtection="1">
      <alignment horizontal="left"/>
    </xf>
    <xf numFmtId="0" fontId="5" fillId="0" borderId="0" xfId="0" applyFont="1" applyFill="1" applyBorder="1" applyProtection="1"/>
    <xf numFmtId="0" fontId="10" fillId="0" borderId="0" xfId="0" applyFont="1" applyFill="1" applyBorder="1" applyProtection="1"/>
    <xf numFmtId="1" fontId="10" fillId="4" borderId="6" xfId="3" applyNumberFormat="1" applyFont="1" applyFill="1" applyBorder="1" applyAlignment="1" applyProtection="1">
      <alignment horizontal="left" indent="1"/>
    </xf>
    <xf numFmtId="3" fontId="12" fillId="4" borderId="2" xfId="3" applyNumberFormat="1" applyFont="1" applyFill="1" applyBorder="1" applyAlignment="1" applyProtection="1">
      <alignment horizontal="left" vertical="center"/>
    </xf>
    <xf numFmtId="3" fontId="12" fillId="4" borderId="2" xfId="3" applyNumberFormat="1" applyFont="1" applyFill="1" applyBorder="1" applyAlignment="1" applyProtection="1">
      <alignment horizontal="left" vertical="center"/>
      <protection locked="0"/>
    </xf>
    <xf numFmtId="164" fontId="5" fillId="4" borderId="6" xfId="3" applyNumberFormat="1" applyFont="1" applyFill="1" applyBorder="1" applyProtection="1">
      <alignment horizontal="left"/>
      <protection locked="0"/>
    </xf>
    <xf numFmtId="49" fontId="12" fillId="4" borderId="6" xfId="3" applyFont="1" applyFill="1" applyBorder="1" applyAlignment="1" applyProtection="1">
      <alignment horizontal="left"/>
      <protection locked="0"/>
    </xf>
    <xf numFmtId="49" fontId="5" fillId="4" borderId="6" xfId="3" applyFont="1" applyFill="1" applyBorder="1" applyAlignment="1" applyProtection="1">
      <alignment horizontal="left"/>
      <protection locked="0"/>
    </xf>
    <xf numFmtId="49" fontId="5" fillId="4" borderId="6" xfId="3" applyFont="1" applyFill="1" applyBorder="1" applyProtection="1">
      <alignment horizontal="left"/>
      <protection locked="0"/>
    </xf>
    <xf numFmtId="168" fontId="12" fillId="4" borderId="6" xfId="5" applyNumberFormat="1" applyFont="1" applyFill="1" applyBorder="1" applyAlignment="1" applyProtection="1">
      <alignment horizontal="center"/>
    </xf>
    <xf numFmtId="49" fontId="5" fillId="4" borderId="7" xfId="3" applyFont="1" applyFill="1" applyBorder="1" applyAlignment="1" applyProtection="1">
      <alignment horizontal="left"/>
      <protection locked="0"/>
    </xf>
    <xf numFmtId="168" fontId="13" fillId="4" borderId="6" xfId="5" applyNumberFormat="1" applyFont="1" applyFill="1" applyBorder="1" applyAlignment="1" applyProtection="1">
      <alignment horizontal="center"/>
    </xf>
    <xf numFmtId="1" fontId="10" fillId="6" borderId="9" xfId="6" applyNumberFormat="1" applyFont="1" applyFill="1" applyBorder="1" applyAlignment="1" applyProtection="1">
      <alignment horizontal="left" indent="1"/>
    </xf>
    <xf numFmtId="3" fontId="5" fillId="6" borderId="9" xfId="6" applyNumberFormat="1" applyFont="1" applyFill="1" applyBorder="1" applyAlignment="1" applyProtection="1">
      <alignment horizontal="left"/>
    </xf>
    <xf numFmtId="3" fontId="5" fillId="6" borderId="9" xfId="6" applyNumberFormat="1" applyFont="1" applyFill="1" applyBorder="1" applyAlignment="1" applyProtection="1">
      <alignment horizontal="left"/>
      <protection locked="0"/>
    </xf>
    <xf numFmtId="0" fontId="5" fillId="6" borderId="9" xfId="6" applyNumberFormat="1" applyFont="1" applyFill="1" applyBorder="1" applyAlignment="1" applyProtection="1">
      <alignment horizontal="left"/>
      <protection locked="0"/>
    </xf>
    <xf numFmtId="164" fontId="5" fillId="6" borderId="10" xfId="6" applyFont="1" applyFill="1" applyBorder="1" applyProtection="1">
      <protection locked="0"/>
    </xf>
    <xf numFmtId="164" fontId="5" fillId="6" borderId="11" xfId="6" applyFont="1" applyFill="1" applyBorder="1" applyAlignment="1" applyProtection="1">
      <alignment horizontal="center"/>
      <protection locked="0"/>
    </xf>
    <xf numFmtId="170" fontId="10" fillId="6" borderId="12" xfId="5" applyNumberFormat="1" applyFont="1" applyFill="1" applyBorder="1" applyAlignment="1" applyProtection="1">
      <alignment horizontal="center"/>
    </xf>
    <xf numFmtId="1" fontId="10" fillId="2" borderId="9" xfId="4" applyNumberFormat="1" applyFont="1" applyFill="1" applyBorder="1" applyAlignment="1" applyProtection="1">
      <alignment horizontal="left" indent="1"/>
    </xf>
    <xf numFmtId="0" fontId="5" fillId="8" borderId="9" xfId="7" applyNumberFormat="1" applyFont="1" applyFill="1" applyBorder="1" applyAlignment="1" applyProtection="1">
      <alignment horizontal="left"/>
    </xf>
    <xf numFmtId="3" fontId="5" fillId="8" borderId="9" xfId="7" applyNumberFormat="1" applyFont="1" applyFill="1" applyBorder="1" applyAlignment="1" applyProtection="1">
      <alignment horizontal="left"/>
      <protection locked="0"/>
    </xf>
    <xf numFmtId="164" fontId="5" fillId="8" borderId="9" xfId="7" applyNumberFormat="1" applyFont="1" applyFill="1" applyBorder="1" applyProtection="1">
      <alignment horizontal="left" indent="1"/>
      <protection locked="0"/>
    </xf>
    <xf numFmtId="0" fontId="5" fillId="8" borderId="9" xfId="7" applyNumberFormat="1" applyFont="1" applyFill="1" applyBorder="1" applyAlignment="1" applyProtection="1">
      <alignment horizontal="left"/>
      <protection locked="0"/>
    </xf>
    <xf numFmtId="171" fontId="5" fillId="8" borderId="9" xfId="4" applyNumberFormat="1" applyFont="1" applyFill="1" applyBorder="1" applyAlignment="1" applyProtection="1">
      <alignment horizontal="left"/>
    </xf>
    <xf numFmtId="171" fontId="5" fillId="8" borderId="10" xfId="4" applyNumberFormat="1" applyFont="1" applyFill="1" applyBorder="1" applyAlignment="1" applyProtection="1">
      <alignment horizontal="left" indent="1"/>
      <protection locked="0"/>
    </xf>
    <xf numFmtId="171" fontId="5" fillId="8" borderId="11" xfId="4" applyNumberFormat="1" applyFont="1" applyFill="1" applyBorder="1" applyAlignment="1" applyProtection="1">
      <alignment horizontal="center"/>
      <protection locked="0"/>
    </xf>
    <xf numFmtId="170" fontId="5" fillId="8" borderId="11" xfId="5" applyNumberFormat="1" applyFont="1" applyFill="1" applyBorder="1" applyAlignment="1" applyProtection="1">
      <alignment horizontal="center"/>
      <protection locked="0"/>
    </xf>
    <xf numFmtId="170" fontId="10" fillId="2" borderId="12" xfId="5" applyNumberFormat="1" applyFont="1" applyFill="1" applyBorder="1" applyAlignment="1" applyProtection="1">
      <alignment horizontal="center"/>
    </xf>
    <xf numFmtId="0" fontId="5" fillId="8" borderId="9" xfId="7" applyNumberFormat="1" applyFont="1" applyFill="1" applyBorder="1" applyAlignment="1" applyProtection="1">
      <alignment horizontal="right"/>
      <protection locked="0"/>
    </xf>
    <xf numFmtId="164" fontId="5" fillId="8" borderId="9" xfId="7" quotePrefix="1" applyNumberFormat="1" applyFont="1" applyFill="1" applyBorder="1" applyProtection="1">
      <alignment horizontal="left" indent="1"/>
      <protection locked="0"/>
    </xf>
    <xf numFmtId="171" fontId="5" fillId="8" borderId="11" xfId="4" applyNumberFormat="1" applyFont="1" applyFill="1" applyBorder="1" applyAlignment="1" applyProtection="1">
      <alignment horizontal="left" indent="1"/>
      <protection locked="0"/>
    </xf>
    <xf numFmtId="164" fontId="5" fillId="6" borderId="9" xfId="7" applyNumberFormat="1" applyFont="1" applyFill="1" applyBorder="1" applyProtection="1">
      <alignment horizontal="left" indent="1"/>
      <protection locked="0"/>
    </xf>
    <xf numFmtId="9" fontId="5" fillId="8" borderId="9" xfId="9" applyFont="1" applyFill="1" applyBorder="1" applyAlignment="1" applyProtection="1">
      <alignment horizontal="left"/>
      <protection locked="0"/>
    </xf>
    <xf numFmtId="171" fontId="5" fillId="8" borderId="9" xfId="4" applyNumberFormat="1" applyFont="1" applyFill="1" applyBorder="1" applyAlignment="1" applyProtection="1">
      <alignment horizontal="left"/>
      <protection locked="0"/>
    </xf>
    <xf numFmtId="0" fontId="5" fillId="6" borderId="9" xfId="6" applyNumberFormat="1" applyFont="1" applyFill="1" applyBorder="1" applyAlignment="1" applyProtection="1">
      <alignment horizontal="right"/>
      <protection locked="0"/>
    </xf>
    <xf numFmtId="166" fontId="6" fillId="4" borderId="0" xfId="4" applyFont="1" applyFill="1" applyBorder="1" applyAlignment="1" applyProtection="1">
      <alignment horizontal="left"/>
      <protection locked="0"/>
    </xf>
    <xf numFmtId="165" fontId="10" fillId="4" borderId="0" xfId="3" applyNumberFormat="1" applyFont="1" applyFill="1" applyBorder="1" applyAlignment="1" applyProtection="1">
      <alignment horizontal="left"/>
      <protection locked="0"/>
    </xf>
    <xf numFmtId="0" fontId="5" fillId="0" borderId="0" xfId="2" applyFont="1" applyAlignment="1" applyProtection="1">
      <alignment horizontal="left"/>
    </xf>
    <xf numFmtId="0" fontId="5" fillId="2" borderId="0" xfId="2" applyFont="1" applyFill="1" applyAlignment="1" applyProtection="1">
      <alignment horizontal="right"/>
    </xf>
    <xf numFmtId="165" fontId="10" fillId="4" borderId="2" xfId="3" applyNumberFormat="1" applyFont="1" applyFill="1" applyBorder="1" applyAlignment="1" applyProtection="1">
      <alignment horizontal="right" vertical="center"/>
      <protection locked="0"/>
    </xf>
    <xf numFmtId="165" fontId="10" fillId="4" borderId="0" xfId="3" applyNumberFormat="1" applyFont="1" applyFill="1" applyBorder="1" applyAlignment="1" applyProtection="1">
      <alignment horizontal="right"/>
    </xf>
    <xf numFmtId="0" fontId="10" fillId="0" borderId="0" xfId="2" applyFont="1" applyFill="1" applyBorder="1" applyProtection="1"/>
    <xf numFmtId="22" fontId="5" fillId="2" borderId="0" xfId="2" applyNumberFormat="1" applyFont="1" applyFill="1" applyAlignment="1" applyProtection="1">
      <alignment horizontal="right"/>
    </xf>
    <xf numFmtId="49" fontId="5" fillId="4" borderId="6" xfId="3" applyFont="1" applyFill="1" applyBorder="1" applyAlignment="1" applyProtection="1">
      <alignment horizontal="right"/>
      <protection locked="0"/>
    </xf>
    <xf numFmtId="3" fontId="5" fillId="6" borderId="9" xfId="7" applyNumberFormat="1" applyFont="1" applyFill="1" applyBorder="1" applyProtection="1">
      <alignment horizontal="left" indent="1"/>
    </xf>
    <xf numFmtId="164" fontId="5" fillId="6" borderId="11" xfId="6" applyFont="1" applyFill="1" applyBorder="1" applyAlignment="1" applyProtection="1">
      <alignment horizontal="left"/>
      <protection locked="0"/>
    </xf>
    <xf numFmtId="170" fontId="10" fillId="6" borderId="11" xfId="5" applyNumberFormat="1" applyFont="1" applyFill="1" applyBorder="1" applyAlignment="1" applyProtection="1">
      <alignment horizontal="center"/>
    </xf>
    <xf numFmtId="3" fontId="5" fillId="8" borderId="9" xfId="7" applyNumberFormat="1" applyFont="1" applyFill="1" applyBorder="1" applyAlignment="1" applyProtection="1">
      <alignment horizontal="left"/>
    </xf>
    <xf numFmtId="3" fontId="5" fillId="8" borderId="9" xfId="7" applyNumberFormat="1" applyFont="1" applyFill="1" applyBorder="1" applyProtection="1">
      <alignment horizontal="left" indent="1"/>
    </xf>
    <xf numFmtId="0" fontId="11" fillId="8" borderId="9" xfId="7" applyNumberFormat="1" applyFont="1" applyFill="1" applyBorder="1" applyAlignment="1" applyProtection="1">
      <alignment horizontal="right"/>
      <protection locked="0"/>
    </xf>
    <xf numFmtId="0" fontId="6" fillId="4" borderId="0" xfId="3" applyNumberFormat="1" applyFont="1" applyFill="1" applyBorder="1" applyAlignment="1" applyProtection="1">
      <alignment horizontal="left"/>
    </xf>
    <xf numFmtId="3" fontId="12" fillId="4" borderId="6" xfId="3" applyNumberFormat="1" applyFont="1" applyFill="1" applyBorder="1" applyProtection="1">
      <alignment horizontal="left"/>
    </xf>
    <xf numFmtId="165" fontId="10" fillId="4" borderId="0" xfId="3" applyNumberFormat="1" applyFont="1" applyFill="1" applyBorder="1" applyAlignment="1" applyProtection="1">
      <alignment horizontal="right"/>
      <protection locked="0"/>
    </xf>
    <xf numFmtId="3" fontId="5" fillId="8" borderId="9" xfId="6" applyNumberFormat="1" applyFont="1" applyFill="1" applyBorder="1" applyAlignment="1" applyProtection="1">
      <alignment horizontal="left"/>
    </xf>
    <xf numFmtId="3" fontId="5" fillId="4" borderId="6" xfId="3" applyNumberFormat="1" applyFont="1" applyFill="1" applyBorder="1" applyAlignment="1" applyProtection="1">
      <alignment horizontal="left"/>
      <protection locked="0"/>
    </xf>
    <xf numFmtId="0" fontId="5" fillId="0" borderId="0" xfId="2" applyFont="1" applyFill="1" applyBorder="1" applyAlignment="1" applyProtection="1">
      <alignment horizontal="right"/>
    </xf>
    <xf numFmtId="0" fontId="5" fillId="0" borderId="0" xfId="2" applyFont="1" applyAlignment="1" applyProtection="1">
      <alignment horizontal="right"/>
    </xf>
    <xf numFmtId="49" fontId="5" fillId="4" borderId="6" xfId="3" applyFont="1" applyFill="1" applyBorder="1" applyProtection="1">
      <alignment horizontal="left"/>
    </xf>
    <xf numFmtId="173" fontId="5" fillId="0" borderId="0" xfId="1" applyNumberFormat="1" applyFont="1" applyProtection="1"/>
    <xf numFmtId="1" fontId="10" fillId="2" borderId="0" xfId="4" applyNumberFormat="1" applyFont="1" applyFill="1" applyBorder="1" applyAlignment="1" applyProtection="1">
      <alignment horizontal="left" indent="1"/>
    </xf>
    <xf numFmtId="3" fontId="5" fillId="8" borderId="0" xfId="6" applyNumberFormat="1" applyFont="1" applyFill="1" applyBorder="1" applyAlignment="1" applyProtection="1">
      <alignment horizontal="left"/>
    </xf>
    <xf numFmtId="170" fontId="10" fillId="6" borderId="14" xfId="5" applyNumberFormat="1" applyFont="1" applyFill="1" applyBorder="1" applyAlignment="1" applyProtection="1">
      <alignment horizontal="center"/>
    </xf>
    <xf numFmtId="170" fontId="5" fillId="8" borderId="15" xfId="5" applyNumberFormat="1" applyFont="1" applyFill="1" applyBorder="1" applyAlignment="1" applyProtection="1">
      <alignment horizontal="center"/>
      <protection locked="0"/>
    </xf>
    <xf numFmtId="171" fontId="5" fillId="8" borderId="12" xfId="4" applyNumberFormat="1" applyFont="1" applyFill="1" applyBorder="1" applyAlignment="1" applyProtection="1">
      <alignment horizontal="center"/>
      <protection locked="0"/>
    </xf>
    <xf numFmtId="170" fontId="10" fillId="2" borderId="9" xfId="5" applyNumberFormat="1" applyFont="1" applyFill="1" applyBorder="1" applyAlignment="1" applyProtection="1">
      <alignment horizontal="center"/>
    </xf>
    <xf numFmtId="170" fontId="5" fillId="8" borderId="16" xfId="5" applyNumberFormat="1" applyFont="1" applyFill="1" applyBorder="1" applyAlignment="1" applyProtection="1">
      <alignment horizontal="center"/>
      <protection locked="0"/>
    </xf>
    <xf numFmtId="171" fontId="5" fillId="8" borderId="12" xfId="4" applyNumberFormat="1" applyFont="1" applyFill="1" applyBorder="1" applyAlignment="1" applyProtection="1">
      <alignment horizontal="left" indent="1"/>
      <protection locked="0"/>
    </xf>
    <xf numFmtId="168" fontId="12" fillId="4" borderId="0" xfId="5" applyNumberFormat="1" applyFont="1" applyFill="1" applyBorder="1" applyAlignment="1" applyProtection="1">
      <alignment horizontal="center"/>
    </xf>
    <xf numFmtId="170" fontId="5" fillId="8" borderId="16" xfId="5" applyNumberFormat="1" applyFont="1" applyFill="1" applyBorder="1" applyAlignment="1" applyProtection="1">
      <alignment horizontal="center"/>
    </xf>
    <xf numFmtId="0" fontId="21" fillId="0" borderId="0" xfId="0" applyFont="1"/>
    <xf numFmtId="0" fontId="20" fillId="0" borderId="0" xfId="0" applyFont="1"/>
    <xf numFmtId="0" fontId="20" fillId="0" borderId="16" xfId="0" applyFont="1" applyBorder="1"/>
    <xf numFmtId="0" fontId="9" fillId="0" borderId="0" xfId="0" applyFont="1"/>
    <xf numFmtId="3" fontId="9" fillId="0" borderId="0" xfId="0" applyNumberFormat="1" applyFont="1"/>
    <xf numFmtId="176" fontId="9" fillId="0" borderId="0" xfId="0" applyNumberFormat="1" applyFont="1"/>
    <xf numFmtId="0" fontId="6" fillId="0" borderId="0" xfId="0" applyFont="1"/>
    <xf numFmtId="3" fontId="6" fillId="0" borderId="0" xfId="0" applyNumberFormat="1" applyFont="1"/>
    <xf numFmtId="176" fontId="6" fillId="0" borderId="16" xfId="0" applyNumberFormat="1" applyFont="1" applyBorder="1"/>
    <xf numFmtId="176" fontId="6" fillId="0" borderId="0" xfId="0" applyNumberFormat="1" applyFont="1"/>
    <xf numFmtId="0" fontId="23" fillId="0" borderId="0" xfId="0" applyFont="1"/>
    <xf numFmtId="171" fontId="5" fillId="8" borderId="10" xfId="4" applyNumberFormat="1" applyFont="1" applyFill="1" applyBorder="1" applyAlignment="1" applyProtection="1">
      <alignment horizontal="right" indent="1"/>
      <protection locked="0"/>
    </xf>
    <xf numFmtId="0" fontId="5" fillId="2" borderId="0" xfId="2" applyFont="1" applyFill="1" applyAlignment="1" applyProtection="1">
      <alignment horizontal="right" indent="1"/>
    </xf>
    <xf numFmtId="49" fontId="6" fillId="4" borderId="2" xfId="3" applyFont="1" applyFill="1" applyBorder="1" applyAlignment="1" applyProtection="1">
      <alignment horizontal="right" vertical="center" indent="1"/>
      <protection locked="0"/>
    </xf>
    <xf numFmtId="49" fontId="6" fillId="4" borderId="3" xfId="3" applyFont="1" applyFill="1" applyBorder="1" applyAlignment="1" applyProtection="1">
      <alignment horizontal="right" indent="1"/>
      <protection locked="0"/>
    </xf>
    <xf numFmtId="0" fontId="5" fillId="0" borderId="0" xfId="0" applyFont="1" applyFill="1" applyBorder="1" applyAlignment="1" applyProtection="1">
      <alignment horizontal="right" indent="1"/>
    </xf>
    <xf numFmtId="168" fontId="12" fillId="4" borderId="6" xfId="5" applyNumberFormat="1" applyFont="1" applyFill="1" applyBorder="1" applyAlignment="1" applyProtection="1">
      <alignment horizontal="right" indent="1"/>
    </xf>
    <xf numFmtId="164" fontId="5" fillId="6" borderId="10" xfId="6" applyFont="1" applyFill="1" applyBorder="1" applyAlignment="1" applyProtection="1">
      <alignment horizontal="right" indent="1"/>
      <protection locked="0"/>
    </xf>
    <xf numFmtId="49" fontId="6" fillId="4" borderId="0" xfId="3" applyFont="1" applyFill="1" applyBorder="1" applyAlignment="1" applyProtection="1">
      <alignment horizontal="right" indent="1"/>
      <protection locked="0"/>
    </xf>
    <xf numFmtId="0" fontId="5" fillId="0" borderId="0" xfId="2" applyFont="1" applyAlignment="1" applyProtection="1">
      <alignment horizontal="right" indent="1"/>
    </xf>
    <xf numFmtId="0" fontId="5" fillId="0" borderId="0" xfId="0" applyFont="1" applyFill="1" applyBorder="1" applyAlignment="1" applyProtection="1">
      <alignment horizontal="left"/>
    </xf>
    <xf numFmtId="9" fontId="5" fillId="8" borderId="9" xfId="7" applyNumberFormat="1" applyFont="1" applyFill="1" applyBorder="1" applyAlignment="1" applyProtection="1">
      <alignment horizontal="left"/>
      <protection locked="0"/>
    </xf>
    <xf numFmtId="0" fontId="5" fillId="0" borderId="0" xfId="2" applyFont="1" applyFill="1" applyBorder="1" applyAlignment="1" applyProtection="1">
      <alignment horizontal="left"/>
    </xf>
    <xf numFmtId="22" fontId="5" fillId="2" borderId="0" xfId="2" applyNumberFormat="1" applyFont="1" applyFill="1" applyAlignment="1" applyProtection="1">
      <alignment horizontal="left"/>
    </xf>
    <xf numFmtId="49" fontId="6" fillId="4" borderId="3" xfId="3" applyFont="1" applyFill="1" applyBorder="1" applyAlignment="1" applyProtection="1">
      <alignment horizontal="left" wrapText="1"/>
      <protection locked="0"/>
    </xf>
    <xf numFmtId="3" fontId="9" fillId="0" borderId="0" xfId="0" applyNumberFormat="1" applyFont="1" applyAlignment="1">
      <alignment horizontal="right"/>
    </xf>
    <xf numFmtId="176" fontId="9" fillId="0" borderId="0" xfId="0" applyNumberFormat="1" applyFont="1" applyAlignment="1">
      <alignment horizontal="right"/>
    </xf>
    <xf numFmtId="0" fontId="20" fillId="0" borderId="0" xfId="0" applyFont="1" applyBorder="1"/>
    <xf numFmtId="0" fontId="22" fillId="0" borderId="0" xfId="0" applyFont="1" applyBorder="1"/>
    <xf numFmtId="0" fontId="21" fillId="0" borderId="0" xfId="0" applyFont="1" applyBorder="1"/>
    <xf numFmtId="49" fontId="6" fillId="4" borderId="2" xfId="3" applyFont="1" applyFill="1" applyBorder="1" applyAlignment="1" applyProtection="1">
      <alignment horizontal="left" wrapText="1" indent="1"/>
      <protection locked="0"/>
    </xf>
    <xf numFmtId="0" fontId="0" fillId="0" borderId="0" xfId="0" applyAlignment="1">
      <alignment horizontal="left" wrapText="1" indent="1"/>
    </xf>
    <xf numFmtId="165" fontId="12" fillId="4" borderId="0" xfId="3" applyNumberFormat="1" applyFont="1" applyFill="1" applyBorder="1" applyAlignment="1" applyProtection="1">
      <alignment horizontal="left" wrapText="1"/>
    </xf>
    <xf numFmtId="0" fontId="24" fillId="0" borderId="0" xfId="0" applyFont="1" applyAlignment="1">
      <alignment horizontal="left" wrapText="1"/>
    </xf>
  </cellXfs>
  <cellStyles count="69">
    <cellStyle name="~ Formula result ~" xfId="11"/>
    <cellStyle name="~ Subtitle ~" xfId="12"/>
    <cellStyle name="~ Title ~" xfId="13"/>
    <cellStyle name="~ User input ~" xfId="14"/>
    <cellStyle name="01 Koppeling Niet wijzigbaar" xfId="10"/>
    <cellStyle name="02 Blauw vullen" xfId="3"/>
    <cellStyle name="04 Niet wijzigbaar tekst" xfId="15"/>
    <cellStyle name="05 Wijzigbaar" xfId="7"/>
    <cellStyle name="09 Wijzigbare invoer = vastgestelde invoer via validaties" xfId="16"/>
    <cellStyle name="basis" xfId="17"/>
    <cellStyle name="Euro" xfId="18"/>
    <cellStyle name="Goed 2" xfId="19"/>
    <cellStyle name="Komma 2" xfId="4"/>
    <cellStyle name="Komma 3" xfId="20"/>
    <cellStyle name="LvL 6" xfId="6"/>
    <cellStyle name="Procent 2" xfId="8"/>
    <cellStyle name="Procent 2 2" xfId="9"/>
    <cellStyle name="Standaard" xfId="0" builtinId="0"/>
    <cellStyle name="Standaard 10" xfId="21"/>
    <cellStyle name="Standaard 11" xfId="22"/>
    <cellStyle name="Standaard 13" xfId="23"/>
    <cellStyle name="Standaard 13 2" xfId="24"/>
    <cellStyle name="Standaard 13 2 2" xfId="25"/>
    <cellStyle name="Standaard 13 3" xfId="26"/>
    <cellStyle name="Standaard 14" xfId="27"/>
    <cellStyle name="Standaard 16" xfId="28"/>
    <cellStyle name="Standaard 16 2" xfId="29"/>
    <cellStyle name="Standaard 18" xfId="30"/>
    <cellStyle name="Standaard 18 2" xfId="31"/>
    <cellStyle name="Standaard 18 2 2" xfId="32"/>
    <cellStyle name="Standaard 18 3" xfId="33"/>
    <cellStyle name="Standaard 2" xfId="2"/>
    <cellStyle name="Standaard 2 2" xfId="34"/>
    <cellStyle name="Standaard 2 2 2" xfId="35"/>
    <cellStyle name="Standaard 2 3" xfId="36"/>
    <cellStyle name="Standaard 2 3 2" xfId="37"/>
    <cellStyle name="Standaard 2 6" xfId="38"/>
    <cellStyle name="Standaard 2 6 2" xfId="39"/>
    <cellStyle name="Standaard 2 6 2 2" xfId="40"/>
    <cellStyle name="Standaard 2 6 3" xfId="41"/>
    <cellStyle name="Standaard 2 7" xfId="42"/>
    <cellStyle name="Standaard 2 7 2" xfId="43"/>
    <cellStyle name="Standaard 22" xfId="44"/>
    <cellStyle name="Standaard 22 2" xfId="45"/>
    <cellStyle name="Standaard 24" xfId="46"/>
    <cellStyle name="Standaard 24 2" xfId="47"/>
    <cellStyle name="Standaard 26" xfId="48"/>
    <cellStyle name="Standaard 26 2" xfId="49"/>
    <cellStyle name="Standaard 3" xfId="50"/>
    <cellStyle name="Standaard 3 2" xfId="51"/>
    <cellStyle name="Standaard 3 2 2" xfId="52"/>
    <cellStyle name="Standaard 3 3" xfId="53"/>
    <cellStyle name="Standaard 3 3 2" xfId="54"/>
    <cellStyle name="Standaard 4" xfId="55"/>
    <cellStyle name="Standaard 4 2" xfId="56"/>
    <cellStyle name="Standaard 4 2 2" xfId="57"/>
    <cellStyle name="Standaard 4 3" xfId="58"/>
    <cellStyle name="Standaard 4 3 2" xfId="59"/>
    <cellStyle name="Standaard 4 4" xfId="60"/>
    <cellStyle name="Standaard 5" xfId="61"/>
    <cellStyle name="Standaard 6" xfId="62"/>
    <cellStyle name="Standaard 6 2" xfId="63"/>
    <cellStyle name="Standaard 7" xfId="64"/>
    <cellStyle name="Standaard 7 2" xfId="65"/>
    <cellStyle name="Standaard 8" xfId="66"/>
    <cellStyle name="Standaard 9" xfId="67"/>
    <cellStyle name="Valuta" xfId="1" builtinId="4"/>
    <cellStyle name="Valuta 2" xfId="5"/>
    <cellStyle name="Valuta 3" xfId="68"/>
  </cellStyles>
  <dxfs count="10">
    <dxf>
      <font>
        <color rgb="FF008000"/>
      </font>
    </dxf>
    <dxf>
      <font>
        <b/>
        <i val="0"/>
        <color rgb="FFFF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chuurmansw\AppData\Local\Microsoft\Windows\INetCache\Content.Outlook\4G8Z60T7\20190501_SSK_Heinenoordtunnel_Scenario_II_Versie_V1.21_PrB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ofon"/>
      <sheetName val="Scope en uitgangspunten"/>
      <sheetName val="Samenvatting LCC"/>
      <sheetName val="Samenvatting SSK"/>
      <sheetName val="Prob. resultaten"/>
      <sheetName val="Objectoverstijgende risico's"/>
      <sheetName val="RWS_Keuzeparameters"/>
      <sheetName val="RWS_Dummy"/>
      <sheetName val="01_Civiel"/>
      <sheetName val="02_TTI_LVF"/>
      <sheetName val="03_Overige_TTI"/>
      <sheetName val="04_Fasering"/>
      <sheetName val="05_Bereikbaarheid"/>
      <sheetName val="BK_civiel"/>
      <sheetName val="BK_TTI_LFV"/>
      <sheetName val="BK_Overige_TTI"/>
      <sheetName val="BK_Fasering"/>
      <sheetName val="BK_Bereikbaarheid"/>
      <sheetName val="Prijzenboek"/>
      <sheetName val="Hoeveelhedenboek"/>
      <sheetName val="Staat van Ontleding"/>
      <sheetName val="Versiebeheer"/>
      <sheetName val="Log"/>
      <sheetName val="AantekeningenGA"/>
      <sheetName val="Overzicht_IDK"/>
    </sheetNames>
    <sheetDataSet>
      <sheetData sheetId="0">
        <row r="11">
          <cell r="C11" t="str">
            <v>Renovatie eerste Heinenoordtunnel (RHHT)</v>
          </cell>
        </row>
        <row r="12">
          <cell r="C12" t="str">
            <v>Renovatie eerste Heinenoordtunnel in de A29 onder de Oude Maas</v>
          </cell>
        </row>
        <row r="14">
          <cell r="C14" t="str">
            <v>HID WNZ / Johan Jacobs</v>
          </cell>
        </row>
        <row r="21">
          <cell r="C21">
            <v>43578</v>
          </cell>
        </row>
        <row r="22">
          <cell r="C22" t="str">
            <v>G. Appelman</v>
          </cell>
        </row>
        <row r="24">
          <cell r="C24" t="str">
            <v>Scenario II Versie 1.21</v>
          </cell>
        </row>
        <row r="25">
          <cell r="C25" t="str">
            <v>Definitief</v>
          </cell>
        </row>
        <row r="26">
          <cell r="C26">
            <v>43101</v>
          </cell>
        </row>
      </sheetData>
      <sheetData sheetId="1"/>
      <sheetData sheetId="2"/>
      <sheetData sheetId="3">
        <row r="44">
          <cell r="Q44">
            <v>1</v>
          </cell>
        </row>
        <row r="54">
          <cell r="S54">
            <v>1</v>
          </cell>
        </row>
        <row r="66">
          <cell r="Q66">
            <v>1</v>
          </cell>
          <cell r="R66">
            <v>1</v>
          </cell>
        </row>
        <row r="76">
          <cell r="S76">
            <v>1</v>
          </cell>
        </row>
        <row r="81">
          <cell r="S81">
            <v>1</v>
          </cell>
        </row>
      </sheetData>
      <sheetData sheetId="4"/>
      <sheetData sheetId="5"/>
      <sheetData sheetId="6">
        <row r="12">
          <cell r="C12">
            <v>1</v>
          </cell>
        </row>
        <row r="13">
          <cell r="C13">
            <v>21</v>
          </cell>
          <cell r="E13">
            <v>0.21</v>
          </cell>
        </row>
        <row r="14">
          <cell r="C14">
            <v>2017</v>
          </cell>
        </row>
        <row r="15">
          <cell r="C15">
            <v>15</v>
          </cell>
        </row>
        <row r="16">
          <cell r="C16">
            <v>115</v>
          </cell>
        </row>
        <row r="18">
          <cell r="C18">
            <v>0</v>
          </cell>
        </row>
        <row r="19">
          <cell r="C19" t="str">
            <v>3,0</v>
          </cell>
        </row>
        <row r="20">
          <cell r="C20">
            <v>0</v>
          </cell>
        </row>
        <row r="21">
          <cell r="C21">
            <v>3</v>
          </cell>
          <cell r="E21">
            <v>0.03</v>
          </cell>
        </row>
        <row r="22">
          <cell r="C22">
            <v>0</v>
          </cell>
          <cell r="E22">
            <v>0</v>
          </cell>
        </row>
        <row r="23">
          <cell r="C23">
            <v>0</v>
          </cell>
        </row>
        <row r="24">
          <cell r="C24">
            <v>0</v>
          </cell>
        </row>
        <row r="25">
          <cell r="C25">
            <v>0</v>
          </cell>
          <cell r="E25">
            <v>0</v>
          </cell>
        </row>
        <row r="26">
          <cell r="C26">
            <v>0</v>
          </cell>
        </row>
        <row r="27">
          <cell r="C27">
            <v>0</v>
          </cell>
        </row>
        <row r="28">
          <cell r="C28">
            <v>55000</v>
          </cell>
        </row>
        <row r="30">
          <cell r="C30" t="str">
            <v>Versie 4.03 (16 mei 2017)</v>
          </cell>
        </row>
        <row r="34">
          <cell r="C34" t="str">
            <v>RWS Bedrijfsvertrouwelijk</v>
          </cell>
        </row>
        <row r="39">
          <cell r="C39" t="str">
            <v>- -</v>
          </cell>
        </row>
        <row r="40">
          <cell r="C40" t="str">
            <v>Nee</v>
          </cell>
        </row>
      </sheetData>
      <sheetData sheetId="7"/>
      <sheetData sheetId="8">
        <row r="84">
          <cell r="S84">
            <v>23836305.600000001</v>
          </cell>
        </row>
      </sheetData>
      <sheetData sheetId="9">
        <row r="111">
          <cell r="S111">
            <v>19351400</v>
          </cell>
        </row>
      </sheetData>
      <sheetData sheetId="10">
        <row r="36">
          <cell r="S36">
            <v>5940500</v>
          </cell>
        </row>
      </sheetData>
      <sheetData sheetId="11">
        <row r="23">
          <cell r="S23">
            <v>5587520</v>
          </cell>
        </row>
      </sheetData>
      <sheetData sheetId="12">
        <row r="30">
          <cell r="S30">
            <v>25578270</v>
          </cell>
        </row>
      </sheetData>
      <sheetData sheetId="13"/>
      <sheetData sheetId="14"/>
      <sheetData sheetId="15"/>
      <sheetData sheetId="16"/>
      <sheetData sheetId="17"/>
      <sheetData sheetId="18">
        <row r="7">
          <cell r="B7" t="str">
            <v>Code</v>
          </cell>
          <cell r="C7" t="str">
            <v>Stuurcode</v>
          </cell>
          <cell r="D7" t="str">
            <v>Omschrijving post</v>
          </cell>
          <cell r="E7" t="str">
            <v>Hoeveelheid</v>
          </cell>
          <cell r="F7" t="str">
            <v>Eenheid</v>
          </cell>
          <cell r="G7" t="str">
            <v>Prijs</v>
          </cell>
          <cell r="H7" t="str">
            <v>Frequentie</v>
          </cell>
          <cell r="I7" t="str">
            <v>Type post</v>
          </cell>
          <cell r="K7" t="str">
            <v>BTW (%)</v>
          </cell>
          <cell r="M7" t="str">
            <v>Hoeveelheid</v>
          </cell>
          <cell r="N7" t="str">
            <v>Hoeveelheid</v>
          </cell>
          <cell r="O7" t="str">
            <v>Hoeveelheid</v>
          </cell>
          <cell r="Q7" t="str">
            <v>Hvd L (%)</v>
          </cell>
          <cell r="R7" t="str">
            <v>Hvd U (%)</v>
          </cell>
          <cell r="T7" t="str">
            <v>Prijs</v>
          </cell>
          <cell r="U7" t="str">
            <v>Prijs</v>
          </cell>
          <cell r="V7" t="str">
            <v>Prijs</v>
          </cell>
          <cell r="X7" t="str">
            <v>Prijs L (%)</v>
          </cell>
          <cell r="Y7" t="str">
            <v>PrijsU (%)</v>
          </cell>
          <cell r="AA7" t="str">
            <v>Toelichting</v>
          </cell>
        </row>
        <row r="10">
          <cell r="D10" t="str">
            <v>Eenheidsprijzen investeringskosten (handmatige invoer):</v>
          </cell>
        </row>
        <row r="11">
          <cell r="B11" t="str">
            <v>Leeg</v>
          </cell>
          <cell r="D11" t="str">
            <v>---</v>
          </cell>
          <cell r="F11" t="str">
            <v>---</v>
          </cell>
          <cell r="G11">
            <v>0</v>
          </cell>
          <cell r="I11" t="str">
            <v>h * p</v>
          </cell>
          <cell r="K11">
            <v>0.21</v>
          </cell>
          <cell r="M11">
            <v>0</v>
          </cell>
          <cell r="N11">
            <v>0</v>
          </cell>
          <cell r="O11">
            <v>0</v>
          </cell>
          <cell r="T11">
            <v>0</v>
          </cell>
          <cell r="U11">
            <v>0</v>
          </cell>
          <cell r="V11">
            <v>0</v>
          </cell>
          <cell r="X11">
            <v>0</v>
          </cell>
          <cell r="Y11">
            <v>0</v>
          </cell>
          <cell r="AA11" t="str">
            <v>---</v>
          </cell>
        </row>
        <row r="12">
          <cell r="I12" t="str">
            <v>h * p</v>
          </cell>
          <cell r="K12">
            <v>0.21</v>
          </cell>
          <cell r="M12">
            <v>0</v>
          </cell>
          <cell r="N12">
            <v>0</v>
          </cell>
          <cell r="O12">
            <v>0</v>
          </cell>
          <cell r="T12">
            <v>0</v>
          </cell>
          <cell r="U12">
            <v>0</v>
          </cell>
          <cell r="V12">
            <v>0</v>
          </cell>
        </row>
        <row r="13">
          <cell r="I13" t="str">
            <v>h * p</v>
          </cell>
          <cell r="K13">
            <v>0.21</v>
          </cell>
          <cell r="M13">
            <v>0</v>
          </cell>
          <cell r="N13">
            <v>0</v>
          </cell>
          <cell r="O13">
            <v>0</v>
          </cell>
          <cell r="T13">
            <v>0</v>
          </cell>
          <cell r="U13">
            <v>0</v>
          </cell>
          <cell r="V13">
            <v>0</v>
          </cell>
        </row>
        <row r="14">
          <cell r="I14" t="str">
            <v>h * p</v>
          </cell>
          <cell r="K14">
            <v>0.21</v>
          </cell>
          <cell r="M14">
            <v>0</v>
          </cell>
          <cell r="N14">
            <v>0</v>
          </cell>
          <cell r="O14">
            <v>0</v>
          </cell>
          <cell r="T14">
            <v>0</v>
          </cell>
          <cell r="U14">
            <v>0</v>
          </cell>
          <cell r="V14">
            <v>0</v>
          </cell>
        </row>
        <row r="15">
          <cell r="I15" t="str">
            <v>h * p</v>
          </cell>
          <cell r="K15">
            <v>0.21</v>
          </cell>
          <cell r="M15">
            <v>0</v>
          </cell>
          <cell r="N15">
            <v>0</v>
          </cell>
          <cell r="O15">
            <v>0</v>
          </cell>
          <cell r="T15">
            <v>0</v>
          </cell>
          <cell r="U15">
            <v>0</v>
          </cell>
          <cell r="V15">
            <v>0</v>
          </cell>
        </row>
        <row r="16">
          <cell r="I16" t="str">
            <v>h * p</v>
          </cell>
          <cell r="K16">
            <v>0.21</v>
          </cell>
          <cell r="M16">
            <v>0</v>
          </cell>
          <cell r="N16">
            <v>0</v>
          </cell>
          <cell r="O16">
            <v>0</v>
          </cell>
          <cell r="T16">
            <v>0</v>
          </cell>
          <cell r="U16">
            <v>0</v>
          </cell>
          <cell r="V16">
            <v>0</v>
          </cell>
        </row>
        <row r="17">
          <cell r="I17" t="str">
            <v>h * p</v>
          </cell>
          <cell r="K17">
            <v>0.21</v>
          </cell>
          <cell r="M17">
            <v>0</v>
          </cell>
          <cell r="N17">
            <v>0</v>
          </cell>
          <cell r="O17">
            <v>0</v>
          </cell>
          <cell r="T17">
            <v>0</v>
          </cell>
          <cell r="U17">
            <v>0</v>
          </cell>
          <cell r="V17">
            <v>0</v>
          </cell>
        </row>
        <row r="18">
          <cell r="I18" t="str">
            <v>h * p</v>
          </cell>
          <cell r="K18">
            <v>0.21</v>
          </cell>
          <cell r="M18">
            <v>0</v>
          </cell>
          <cell r="N18">
            <v>0</v>
          </cell>
          <cell r="O18">
            <v>0</v>
          </cell>
          <cell r="T18">
            <v>0</v>
          </cell>
          <cell r="U18">
            <v>0</v>
          </cell>
          <cell r="V18">
            <v>0</v>
          </cell>
        </row>
        <row r="19">
          <cell r="I19" t="str">
            <v>h * p</v>
          </cell>
          <cell r="K19">
            <v>0.21</v>
          </cell>
          <cell r="M19">
            <v>0</v>
          </cell>
          <cell r="N19">
            <v>0</v>
          </cell>
          <cell r="O19">
            <v>0</v>
          </cell>
          <cell r="T19">
            <v>0</v>
          </cell>
          <cell r="U19">
            <v>0</v>
          </cell>
          <cell r="V19">
            <v>0</v>
          </cell>
        </row>
        <row r="20">
          <cell r="I20" t="str">
            <v>h * p</v>
          </cell>
          <cell r="K20">
            <v>0.21</v>
          </cell>
          <cell r="M20">
            <v>0</v>
          </cell>
          <cell r="N20">
            <v>0</v>
          </cell>
          <cell r="O20">
            <v>0</v>
          </cell>
          <cell r="T20">
            <v>0</v>
          </cell>
          <cell r="U20">
            <v>0</v>
          </cell>
          <cell r="V20">
            <v>0</v>
          </cell>
        </row>
        <row r="21">
          <cell r="I21" t="str">
            <v>h * p</v>
          </cell>
          <cell r="K21">
            <v>0.21</v>
          </cell>
          <cell r="M21">
            <v>0</v>
          </cell>
          <cell r="N21">
            <v>0</v>
          </cell>
          <cell r="O21">
            <v>0</v>
          </cell>
          <cell r="T21">
            <v>0</v>
          </cell>
          <cell r="U21">
            <v>0</v>
          </cell>
          <cell r="V21">
            <v>0</v>
          </cell>
        </row>
        <row r="22">
          <cell r="I22" t="str">
            <v>h * p</v>
          </cell>
          <cell r="K22">
            <v>0.21</v>
          </cell>
          <cell r="M22">
            <v>0</v>
          </cell>
          <cell r="N22">
            <v>0</v>
          </cell>
          <cell r="O22">
            <v>0</v>
          </cell>
          <cell r="T22">
            <v>0</v>
          </cell>
          <cell r="U22">
            <v>0</v>
          </cell>
          <cell r="V22">
            <v>0</v>
          </cell>
        </row>
        <row r="23">
          <cell r="I23" t="str">
            <v>h * p</v>
          </cell>
          <cell r="K23">
            <v>0.21</v>
          </cell>
          <cell r="M23">
            <v>0</v>
          </cell>
          <cell r="N23">
            <v>0</v>
          </cell>
          <cell r="O23">
            <v>0</v>
          </cell>
          <cell r="T23">
            <v>0</v>
          </cell>
          <cell r="U23">
            <v>0</v>
          </cell>
          <cell r="V23">
            <v>0</v>
          </cell>
        </row>
        <row r="24">
          <cell r="I24" t="str">
            <v>h * p</v>
          </cell>
          <cell r="K24">
            <v>0.21</v>
          </cell>
          <cell r="M24">
            <v>0</v>
          </cell>
          <cell r="N24">
            <v>0</v>
          </cell>
          <cell r="O24">
            <v>0</v>
          </cell>
          <cell r="T24">
            <v>0</v>
          </cell>
          <cell r="U24">
            <v>0</v>
          </cell>
          <cell r="V24">
            <v>0</v>
          </cell>
        </row>
        <row r="25">
          <cell r="I25" t="str">
            <v>h * p</v>
          </cell>
          <cell r="K25">
            <v>0.21</v>
          </cell>
          <cell r="M25">
            <v>0</v>
          </cell>
          <cell r="N25">
            <v>0</v>
          </cell>
          <cell r="O25">
            <v>0</v>
          </cell>
          <cell r="T25">
            <v>0</v>
          </cell>
          <cell r="U25">
            <v>0</v>
          </cell>
          <cell r="V25">
            <v>0</v>
          </cell>
        </row>
        <row r="26">
          <cell r="I26" t="str">
            <v>h * p</v>
          </cell>
          <cell r="K26">
            <v>0.21</v>
          </cell>
          <cell r="M26">
            <v>0</v>
          </cell>
          <cell r="N26">
            <v>0</v>
          </cell>
          <cell r="O26">
            <v>0</v>
          </cell>
          <cell r="T26">
            <v>0</v>
          </cell>
          <cell r="U26">
            <v>0</v>
          </cell>
          <cell r="V26">
            <v>0</v>
          </cell>
        </row>
        <row r="27">
          <cell r="I27" t="str">
            <v>h * p</v>
          </cell>
          <cell r="K27">
            <v>0.21</v>
          </cell>
          <cell r="M27">
            <v>0</v>
          </cell>
          <cell r="N27">
            <v>0</v>
          </cell>
          <cell r="O27">
            <v>0</v>
          </cell>
          <cell r="T27">
            <v>0</v>
          </cell>
          <cell r="U27">
            <v>0</v>
          </cell>
          <cell r="V27">
            <v>0</v>
          </cell>
        </row>
        <row r="28">
          <cell r="I28" t="str">
            <v>h * p</v>
          </cell>
          <cell r="K28">
            <v>0.21</v>
          </cell>
          <cell r="M28">
            <v>0</v>
          </cell>
          <cell r="N28">
            <v>0</v>
          </cell>
          <cell r="O28">
            <v>0</v>
          </cell>
          <cell r="T28">
            <v>0</v>
          </cell>
          <cell r="U28">
            <v>0</v>
          </cell>
          <cell r="V28">
            <v>0</v>
          </cell>
        </row>
        <row r="29">
          <cell r="I29" t="str">
            <v>h * p</v>
          </cell>
          <cell r="K29">
            <v>0.21</v>
          </cell>
          <cell r="M29">
            <v>0</v>
          </cell>
          <cell r="N29">
            <v>0</v>
          </cell>
          <cell r="O29">
            <v>0</v>
          </cell>
          <cell r="T29">
            <v>0</v>
          </cell>
          <cell r="U29">
            <v>0</v>
          </cell>
          <cell r="V29">
            <v>0</v>
          </cell>
        </row>
        <row r="30">
          <cell r="I30" t="str">
            <v>h * p</v>
          </cell>
          <cell r="K30">
            <v>0.21</v>
          </cell>
          <cell r="M30">
            <v>0</v>
          </cell>
          <cell r="N30">
            <v>0</v>
          </cell>
          <cell r="O30">
            <v>0</v>
          </cell>
          <cell r="T30">
            <v>0</v>
          </cell>
          <cell r="U30">
            <v>0</v>
          </cell>
          <cell r="V30">
            <v>0</v>
          </cell>
        </row>
        <row r="31">
          <cell r="I31" t="str">
            <v>h * p</v>
          </cell>
          <cell r="K31">
            <v>0.21</v>
          </cell>
          <cell r="M31">
            <v>0</v>
          </cell>
          <cell r="N31">
            <v>0</v>
          </cell>
          <cell r="O31">
            <v>0</v>
          </cell>
          <cell r="T31">
            <v>0</v>
          </cell>
          <cell r="U31">
            <v>0</v>
          </cell>
          <cell r="V31">
            <v>0</v>
          </cell>
        </row>
        <row r="32">
          <cell r="I32" t="str">
            <v>h * p</v>
          </cell>
          <cell r="K32">
            <v>0.21</v>
          </cell>
          <cell r="M32">
            <v>0</v>
          </cell>
          <cell r="N32">
            <v>0</v>
          </cell>
          <cell r="O32">
            <v>0</v>
          </cell>
          <cell r="T32">
            <v>0</v>
          </cell>
          <cell r="U32">
            <v>0</v>
          </cell>
          <cell r="V32">
            <v>0</v>
          </cell>
        </row>
        <row r="33">
          <cell r="I33" t="str">
            <v>h * p</v>
          </cell>
          <cell r="K33">
            <v>0.21</v>
          </cell>
          <cell r="M33">
            <v>0</v>
          </cell>
          <cell r="N33">
            <v>0</v>
          </cell>
          <cell r="O33">
            <v>0</v>
          </cell>
          <cell r="T33">
            <v>0</v>
          </cell>
          <cell r="U33">
            <v>0</v>
          </cell>
          <cell r="V33">
            <v>0</v>
          </cell>
        </row>
        <row r="34">
          <cell r="I34" t="str">
            <v>h * p</v>
          </cell>
          <cell r="K34">
            <v>0.21</v>
          </cell>
          <cell r="M34">
            <v>0</v>
          </cell>
          <cell r="N34">
            <v>0</v>
          </cell>
          <cell r="O34">
            <v>0</v>
          </cell>
          <cell r="T34">
            <v>0</v>
          </cell>
          <cell r="U34">
            <v>0</v>
          </cell>
          <cell r="V34">
            <v>0</v>
          </cell>
        </row>
        <row r="35">
          <cell r="I35" t="str">
            <v>h * p</v>
          </cell>
          <cell r="K35">
            <v>0.21</v>
          </cell>
          <cell r="M35">
            <v>0</v>
          </cell>
          <cell r="N35">
            <v>0</v>
          </cell>
          <cell r="O35">
            <v>0</v>
          </cell>
          <cell r="T35">
            <v>0</v>
          </cell>
          <cell r="U35">
            <v>0</v>
          </cell>
          <cell r="V35">
            <v>0</v>
          </cell>
        </row>
        <row r="36">
          <cell r="I36" t="str">
            <v>h * p</v>
          </cell>
          <cell r="K36">
            <v>0.21</v>
          </cell>
          <cell r="M36">
            <v>0</v>
          </cell>
          <cell r="N36">
            <v>0</v>
          </cell>
          <cell r="O36">
            <v>0</v>
          </cell>
          <cell r="T36">
            <v>0</v>
          </cell>
          <cell r="U36">
            <v>0</v>
          </cell>
          <cell r="V36">
            <v>0</v>
          </cell>
        </row>
        <row r="37">
          <cell r="I37" t="str">
            <v>h * p</v>
          </cell>
          <cell r="K37">
            <v>0.21</v>
          </cell>
          <cell r="M37">
            <v>0</v>
          </cell>
          <cell r="N37">
            <v>0</v>
          </cell>
          <cell r="O37">
            <v>0</v>
          </cell>
          <cell r="T37">
            <v>0</v>
          </cell>
          <cell r="U37">
            <v>0</v>
          </cell>
          <cell r="V37">
            <v>0</v>
          </cell>
        </row>
        <row r="38">
          <cell r="I38" t="str">
            <v>h * p</v>
          </cell>
          <cell r="K38">
            <v>0.21</v>
          </cell>
          <cell r="M38">
            <v>0</v>
          </cell>
          <cell r="N38">
            <v>0</v>
          </cell>
          <cell r="O38">
            <v>0</v>
          </cell>
          <cell r="T38">
            <v>0</v>
          </cell>
          <cell r="U38">
            <v>0</v>
          </cell>
          <cell r="V38">
            <v>0</v>
          </cell>
        </row>
        <row r="39">
          <cell r="I39" t="str">
            <v>h * p</v>
          </cell>
          <cell r="K39">
            <v>0.21</v>
          </cell>
          <cell r="M39">
            <v>0</v>
          </cell>
          <cell r="N39">
            <v>0</v>
          </cell>
          <cell r="O39">
            <v>0</v>
          </cell>
          <cell r="T39">
            <v>0</v>
          </cell>
          <cell r="U39">
            <v>0</v>
          </cell>
          <cell r="V39">
            <v>0</v>
          </cell>
        </row>
        <row r="40">
          <cell r="I40" t="str">
            <v>h * p</v>
          </cell>
          <cell r="K40">
            <v>0.21</v>
          </cell>
          <cell r="M40">
            <v>0</v>
          </cell>
          <cell r="N40">
            <v>0</v>
          </cell>
          <cell r="O40">
            <v>0</v>
          </cell>
          <cell r="T40">
            <v>0</v>
          </cell>
          <cell r="U40">
            <v>0</v>
          </cell>
          <cell r="V40">
            <v>0</v>
          </cell>
        </row>
        <row r="41">
          <cell r="I41" t="str">
            <v>h * p</v>
          </cell>
          <cell r="K41">
            <v>0.21</v>
          </cell>
          <cell r="M41">
            <v>0</v>
          </cell>
          <cell r="N41">
            <v>0</v>
          </cell>
          <cell r="O41">
            <v>0</v>
          </cell>
          <cell r="T41">
            <v>0</v>
          </cell>
          <cell r="U41">
            <v>0</v>
          </cell>
          <cell r="V41">
            <v>0</v>
          </cell>
        </row>
        <row r="42">
          <cell r="D42" t="str">
            <v>Bijzondere gebeurtenissen investeringskosten (handmatige invoer):</v>
          </cell>
        </row>
        <row r="43">
          <cell r="F43" t="str">
            <v>k*g</v>
          </cell>
          <cell r="I43" t="str">
            <v>k x g</v>
          </cell>
          <cell r="K43">
            <v>0.21</v>
          </cell>
          <cell r="T43">
            <v>0</v>
          </cell>
          <cell r="U43">
            <v>0</v>
          </cell>
          <cell r="V43">
            <v>0</v>
          </cell>
        </row>
        <row r="44">
          <cell r="F44" t="str">
            <v>k*g</v>
          </cell>
          <cell r="I44" t="str">
            <v>k x g</v>
          </cell>
          <cell r="K44">
            <v>0.21</v>
          </cell>
          <cell r="T44">
            <v>0</v>
          </cell>
          <cell r="U44">
            <v>0</v>
          </cell>
          <cell r="V44">
            <v>0</v>
          </cell>
        </row>
        <row r="45">
          <cell r="F45" t="str">
            <v>k*g</v>
          </cell>
          <cell r="I45" t="str">
            <v>k x g</v>
          </cell>
          <cell r="K45">
            <v>0.21</v>
          </cell>
          <cell r="T45">
            <v>0</v>
          </cell>
          <cell r="U45">
            <v>0</v>
          </cell>
          <cell r="V45">
            <v>0</v>
          </cell>
        </row>
        <row r="46">
          <cell r="F46" t="str">
            <v>k*g</v>
          </cell>
          <cell r="I46" t="str">
            <v>k x g</v>
          </cell>
          <cell r="K46">
            <v>0.21</v>
          </cell>
          <cell r="T46">
            <v>0</v>
          </cell>
          <cell r="U46">
            <v>0</v>
          </cell>
          <cell r="V46">
            <v>0</v>
          </cell>
        </row>
        <row r="47">
          <cell r="F47" t="str">
            <v>k*g</v>
          </cell>
          <cell r="I47" t="str">
            <v>k x g</v>
          </cell>
          <cell r="K47">
            <v>0.21</v>
          </cell>
          <cell r="T47">
            <v>0</v>
          </cell>
          <cell r="U47">
            <v>0</v>
          </cell>
          <cell r="V47">
            <v>0</v>
          </cell>
        </row>
        <row r="48">
          <cell r="F48" t="str">
            <v>k*g</v>
          </cell>
          <cell r="I48" t="str">
            <v>k x g</v>
          </cell>
          <cell r="K48">
            <v>0.21</v>
          </cell>
          <cell r="T48">
            <v>0</v>
          </cell>
          <cell r="U48">
            <v>0</v>
          </cell>
          <cell r="V48">
            <v>0</v>
          </cell>
        </row>
        <row r="49">
          <cell r="F49" t="str">
            <v>k*g</v>
          </cell>
          <cell r="I49" t="str">
            <v>k x g</v>
          </cell>
          <cell r="K49">
            <v>0.21</v>
          </cell>
          <cell r="T49">
            <v>0</v>
          </cell>
          <cell r="U49">
            <v>0</v>
          </cell>
          <cell r="V49">
            <v>0</v>
          </cell>
        </row>
        <row r="50">
          <cell r="F50" t="str">
            <v>k*g</v>
          </cell>
          <cell r="I50" t="str">
            <v>k x g</v>
          </cell>
          <cell r="K50">
            <v>0.21</v>
          </cell>
          <cell r="T50">
            <v>0</v>
          </cell>
          <cell r="U50">
            <v>0</v>
          </cell>
          <cell r="V50">
            <v>0</v>
          </cell>
        </row>
        <row r="51">
          <cell r="F51" t="str">
            <v>k*g</v>
          </cell>
          <cell r="I51" t="str">
            <v>k x g</v>
          </cell>
          <cell r="K51">
            <v>0.21</v>
          </cell>
          <cell r="T51">
            <v>0</v>
          </cell>
          <cell r="U51">
            <v>0</v>
          </cell>
          <cell r="V51">
            <v>0</v>
          </cell>
        </row>
        <row r="52">
          <cell r="F52" t="str">
            <v>k*g</v>
          </cell>
          <cell r="I52" t="str">
            <v>k x g</v>
          </cell>
          <cell r="K52">
            <v>0.21</v>
          </cell>
          <cell r="T52">
            <v>0</v>
          </cell>
          <cell r="U52">
            <v>0</v>
          </cell>
          <cell r="V52">
            <v>0</v>
          </cell>
        </row>
        <row r="53">
          <cell r="F53" t="str">
            <v>k*g</v>
          </cell>
          <cell r="I53" t="str">
            <v>k x g</v>
          </cell>
          <cell r="K53">
            <v>0.21</v>
          </cell>
          <cell r="T53">
            <v>0</v>
          </cell>
          <cell r="U53">
            <v>0</v>
          </cell>
          <cell r="V53">
            <v>0</v>
          </cell>
        </row>
        <row r="54">
          <cell r="F54" t="str">
            <v>k*g</v>
          </cell>
          <cell r="I54" t="str">
            <v>k x g</v>
          </cell>
          <cell r="K54">
            <v>0.21</v>
          </cell>
          <cell r="T54">
            <v>0</v>
          </cell>
          <cell r="U54">
            <v>0</v>
          </cell>
          <cell r="V54">
            <v>0</v>
          </cell>
        </row>
        <row r="55">
          <cell r="F55" t="str">
            <v>k*g</v>
          </cell>
          <cell r="I55" t="str">
            <v>k x g</v>
          </cell>
          <cell r="K55">
            <v>0.21</v>
          </cell>
          <cell r="T55">
            <v>0</v>
          </cell>
          <cell r="U55">
            <v>0</v>
          </cell>
          <cell r="V55">
            <v>0</v>
          </cell>
        </row>
        <row r="56">
          <cell r="D56" t="str">
            <v>Eenheidsprijzen levensduurkosten (handmatige invoer):</v>
          </cell>
        </row>
        <row r="57">
          <cell r="I57" t="str">
            <v>1 keer per x jr</v>
          </cell>
          <cell r="K57">
            <v>0.21</v>
          </cell>
          <cell r="M57">
            <v>0</v>
          </cell>
          <cell r="N57">
            <v>0</v>
          </cell>
          <cell r="O57">
            <v>0</v>
          </cell>
          <cell r="T57">
            <v>0</v>
          </cell>
          <cell r="U57">
            <v>0</v>
          </cell>
          <cell r="V57">
            <v>0</v>
          </cell>
        </row>
        <row r="58">
          <cell r="I58" t="str">
            <v>1 keer per x jr</v>
          </cell>
          <cell r="K58">
            <v>0.21</v>
          </cell>
          <cell r="M58">
            <v>0</v>
          </cell>
          <cell r="N58">
            <v>0</v>
          </cell>
          <cell r="O58">
            <v>0</v>
          </cell>
          <cell r="T58">
            <v>0</v>
          </cell>
          <cell r="U58">
            <v>0</v>
          </cell>
          <cell r="V58">
            <v>0</v>
          </cell>
        </row>
        <row r="59">
          <cell r="I59" t="str">
            <v>1 keer per x jr</v>
          </cell>
          <cell r="K59">
            <v>0.21</v>
          </cell>
          <cell r="M59">
            <v>0</v>
          </cell>
          <cell r="N59">
            <v>0</v>
          </cell>
          <cell r="O59">
            <v>0</v>
          </cell>
          <cell r="T59">
            <v>0</v>
          </cell>
          <cell r="U59">
            <v>0</v>
          </cell>
          <cell r="V59">
            <v>0</v>
          </cell>
        </row>
        <row r="60">
          <cell r="I60" t="str">
            <v>1 keer per x jr</v>
          </cell>
          <cell r="K60">
            <v>0.21</v>
          </cell>
          <cell r="M60">
            <v>0</v>
          </cell>
          <cell r="N60">
            <v>0</v>
          </cell>
          <cell r="O60">
            <v>0</v>
          </cell>
          <cell r="T60">
            <v>0</v>
          </cell>
          <cell r="U60">
            <v>0</v>
          </cell>
          <cell r="V60">
            <v>0</v>
          </cell>
        </row>
        <row r="61">
          <cell r="I61" t="str">
            <v>1 keer per x jr</v>
          </cell>
          <cell r="K61">
            <v>0.21</v>
          </cell>
          <cell r="M61">
            <v>0</v>
          </cell>
          <cell r="N61">
            <v>0</v>
          </cell>
          <cell r="O61">
            <v>0</v>
          </cell>
          <cell r="T61">
            <v>0</v>
          </cell>
          <cell r="U61">
            <v>0</v>
          </cell>
          <cell r="V61">
            <v>0</v>
          </cell>
        </row>
        <row r="62">
          <cell r="I62" t="str">
            <v>1 keer per x jr</v>
          </cell>
          <cell r="K62">
            <v>0.21</v>
          </cell>
          <cell r="M62">
            <v>0</v>
          </cell>
          <cell r="N62">
            <v>0</v>
          </cell>
          <cell r="O62">
            <v>0</v>
          </cell>
          <cell r="T62">
            <v>0</v>
          </cell>
          <cell r="U62">
            <v>0</v>
          </cell>
          <cell r="V62">
            <v>0</v>
          </cell>
        </row>
        <row r="63">
          <cell r="I63" t="str">
            <v>1 keer per x jr</v>
          </cell>
          <cell r="K63">
            <v>0.21</v>
          </cell>
          <cell r="M63">
            <v>0</v>
          </cell>
          <cell r="N63">
            <v>0</v>
          </cell>
          <cell r="O63">
            <v>0</v>
          </cell>
          <cell r="T63">
            <v>0</v>
          </cell>
          <cell r="U63">
            <v>0</v>
          </cell>
          <cell r="V63">
            <v>0</v>
          </cell>
        </row>
        <row r="64">
          <cell r="I64" t="str">
            <v>1 keer per x jr</v>
          </cell>
          <cell r="K64">
            <v>0.21</v>
          </cell>
          <cell r="M64">
            <v>0</v>
          </cell>
          <cell r="N64">
            <v>0</v>
          </cell>
          <cell r="O64">
            <v>0</v>
          </cell>
          <cell r="T64">
            <v>0</v>
          </cell>
          <cell r="U64">
            <v>0</v>
          </cell>
          <cell r="V64">
            <v>0</v>
          </cell>
        </row>
        <row r="65">
          <cell r="I65" t="str">
            <v>1 keer per x jr</v>
          </cell>
          <cell r="K65">
            <v>0.21</v>
          </cell>
          <cell r="M65">
            <v>0</v>
          </cell>
          <cell r="N65">
            <v>0</v>
          </cell>
          <cell r="O65">
            <v>0</v>
          </cell>
          <cell r="T65">
            <v>0</v>
          </cell>
          <cell r="U65">
            <v>0</v>
          </cell>
          <cell r="V65">
            <v>0</v>
          </cell>
        </row>
        <row r="66">
          <cell r="I66" t="str">
            <v>1 keer per x jr</v>
          </cell>
          <cell r="K66">
            <v>0.21</v>
          </cell>
          <cell r="M66">
            <v>0</v>
          </cell>
          <cell r="N66">
            <v>0</v>
          </cell>
          <cell r="O66">
            <v>0</v>
          </cell>
          <cell r="T66">
            <v>0</v>
          </cell>
          <cell r="U66">
            <v>0</v>
          </cell>
          <cell r="V66">
            <v>0</v>
          </cell>
        </row>
        <row r="67">
          <cell r="I67" t="str">
            <v>1 keer per x jr</v>
          </cell>
          <cell r="K67">
            <v>0.21</v>
          </cell>
          <cell r="M67">
            <v>0</v>
          </cell>
          <cell r="N67">
            <v>0</v>
          </cell>
          <cell r="O67">
            <v>0</v>
          </cell>
          <cell r="T67">
            <v>0</v>
          </cell>
          <cell r="U67">
            <v>0</v>
          </cell>
          <cell r="V67">
            <v>0</v>
          </cell>
        </row>
        <row r="68">
          <cell r="I68" t="str">
            <v>1 keer per x jr</v>
          </cell>
          <cell r="K68">
            <v>0.21</v>
          </cell>
          <cell r="M68">
            <v>0</v>
          </cell>
          <cell r="N68">
            <v>0</v>
          </cell>
          <cell r="O68">
            <v>0</v>
          </cell>
          <cell r="T68">
            <v>0</v>
          </cell>
          <cell r="U68">
            <v>0</v>
          </cell>
          <cell r="V68">
            <v>0</v>
          </cell>
        </row>
        <row r="69">
          <cell r="I69" t="str">
            <v>1 keer per x jr</v>
          </cell>
          <cell r="K69">
            <v>0.21</v>
          </cell>
          <cell r="M69">
            <v>0</v>
          </cell>
          <cell r="N69">
            <v>0</v>
          </cell>
          <cell r="O69">
            <v>0</v>
          </cell>
          <cell r="T69">
            <v>0</v>
          </cell>
          <cell r="U69">
            <v>0</v>
          </cell>
          <cell r="V69">
            <v>0</v>
          </cell>
        </row>
        <row r="70">
          <cell r="I70" t="str">
            <v>1 keer per x jr</v>
          </cell>
          <cell r="K70">
            <v>0.21</v>
          </cell>
          <cell r="M70">
            <v>0</v>
          </cell>
          <cell r="N70">
            <v>0</v>
          </cell>
          <cell r="O70">
            <v>0</v>
          </cell>
          <cell r="T70">
            <v>0</v>
          </cell>
          <cell r="U70">
            <v>0</v>
          </cell>
          <cell r="V70">
            <v>0</v>
          </cell>
        </row>
        <row r="71">
          <cell r="I71" t="str">
            <v>1 keer per x jr</v>
          </cell>
          <cell r="K71">
            <v>0.21</v>
          </cell>
          <cell r="M71">
            <v>0</v>
          </cell>
          <cell r="N71">
            <v>0</v>
          </cell>
          <cell r="O71">
            <v>0</v>
          </cell>
          <cell r="T71">
            <v>0</v>
          </cell>
          <cell r="U71">
            <v>0</v>
          </cell>
          <cell r="V71">
            <v>0</v>
          </cell>
        </row>
        <row r="72">
          <cell r="I72" t="str">
            <v>1 keer per x jr</v>
          </cell>
          <cell r="K72">
            <v>0.21</v>
          </cell>
          <cell r="M72">
            <v>0</v>
          </cell>
          <cell r="N72">
            <v>0</v>
          </cell>
          <cell r="O72">
            <v>0</v>
          </cell>
          <cell r="T72">
            <v>0</v>
          </cell>
          <cell r="U72">
            <v>0</v>
          </cell>
          <cell r="V72">
            <v>0</v>
          </cell>
        </row>
        <row r="73">
          <cell r="I73" t="str">
            <v>1 keer per x jr</v>
          </cell>
          <cell r="K73">
            <v>0.21</v>
          </cell>
          <cell r="M73">
            <v>0</v>
          </cell>
          <cell r="N73">
            <v>0</v>
          </cell>
          <cell r="O73">
            <v>0</v>
          </cell>
          <cell r="T73">
            <v>0</v>
          </cell>
          <cell r="U73">
            <v>0</v>
          </cell>
          <cell r="V73">
            <v>0</v>
          </cell>
        </row>
        <row r="74">
          <cell r="I74" t="str">
            <v>1 keer per x jr</v>
          </cell>
          <cell r="K74">
            <v>0.21</v>
          </cell>
          <cell r="M74">
            <v>0</v>
          </cell>
          <cell r="N74">
            <v>0</v>
          </cell>
          <cell r="O74">
            <v>0</v>
          </cell>
          <cell r="T74">
            <v>0</v>
          </cell>
          <cell r="U74">
            <v>0</v>
          </cell>
          <cell r="V74">
            <v>0</v>
          </cell>
        </row>
        <row r="75">
          <cell r="I75" t="str">
            <v>1 keer per x jr</v>
          </cell>
          <cell r="K75">
            <v>0.21</v>
          </cell>
          <cell r="M75">
            <v>0</v>
          </cell>
          <cell r="N75">
            <v>0</v>
          </cell>
          <cell r="O75">
            <v>0</v>
          </cell>
          <cell r="T75">
            <v>0</v>
          </cell>
          <cell r="U75">
            <v>0</v>
          </cell>
          <cell r="V75">
            <v>0</v>
          </cell>
        </row>
        <row r="76">
          <cell r="I76" t="str">
            <v>1 keer per x jr</v>
          </cell>
          <cell r="K76">
            <v>0.21</v>
          </cell>
          <cell r="M76">
            <v>0</v>
          </cell>
          <cell r="N76">
            <v>0</v>
          </cell>
          <cell r="O76">
            <v>0</v>
          </cell>
          <cell r="T76">
            <v>0</v>
          </cell>
          <cell r="U76">
            <v>0</v>
          </cell>
          <cell r="V76">
            <v>0</v>
          </cell>
        </row>
        <row r="77">
          <cell r="I77" t="str">
            <v>1 keer per x jr</v>
          </cell>
          <cell r="K77">
            <v>0.21</v>
          </cell>
          <cell r="M77">
            <v>0</v>
          </cell>
          <cell r="N77">
            <v>0</v>
          </cell>
          <cell r="O77">
            <v>0</v>
          </cell>
          <cell r="T77">
            <v>0</v>
          </cell>
          <cell r="U77">
            <v>0</v>
          </cell>
          <cell r="V77">
            <v>0</v>
          </cell>
        </row>
        <row r="78">
          <cell r="I78" t="str">
            <v>1 keer per x jr</v>
          </cell>
          <cell r="K78">
            <v>0.21</v>
          </cell>
          <cell r="M78">
            <v>0</v>
          </cell>
          <cell r="N78">
            <v>0</v>
          </cell>
          <cell r="O78">
            <v>0</v>
          </cell>
          <cell r="T78">
            <v>0</v>
          </cell>
          <cell r="U78">
            <v>0</v>
          </cell>
          <cell r="V78">
            <v>0</v>
          </cell>
        </row>
        <row r="79">
          <cell r="I79" t="str">
            <v>1 keer per x jr</v>
          </cell>
          <cell r="K79">
            <v>0.21</v>
          </cell>
          <cell r="M79">
            <v>0</v>
          </cell>
          <cell r="N79">
            <v>0</v>
          </cell>
          <cell r="O79">
            <v>0</v>
          </cell>
          <cell r="T79">
            <v>0</v>
          </cell>
          <cell r="U79">
            <v>0</v>
          </cell>
          <cell r="V79">
            <v>0</v>
          </cell>
        </row>
        <row r="80">
          <cell r="I80" t="str">
            <v>1 keer per x jr</v>
          </cell>
          <cell r="K80">
            <v>0.21</v>
          </cell>
          <cell r="M80">
            <v>0</v>
          </cell>
          <cell r="N80">
            <v>0</v>
          </cell>
          <cell r="O80">
            <v>0</v>
          </cell>
          <cell r="T80">
            <v>0</v>
          </cell>
          <cell r="U80">
            <v>0</v>
          </cell>
          <cell r="V80">
            <v>0</v>
          </cell>
        </row>
        <row r="81">
          <cell r="I81" t="str">
            <v>1 keer per x jr</v>
          </cell>
          <cell r="K81">
            <v>0.21</v>
          </cell>
          <cell r="M81">
            <v>0</v>
          </cell>
          <cell r="N81">
            <v>0</v>
          </cell>
          <cell r="O81">
            <v>0</v>
          </cell>
          <cell r="T81">
            <v>0</v>
          </cell>
          <cell r="U81">
            <v>0</v>
          </cell>
          <cell r="V81">
            <v>0</v>
          </cell>
        </row>
        <row r="82">
          <cell r="I82" t="str">
            <v>1 keer per x jr</v>
          </cell>
          <cell r="K82">
            <v>0.21</v>
          </cell>
          <cell r="M82">
            <v>0</v>
          </cell>
          <cell r="N82">
            <v>0</v>
          </cell>
          <cell r="O82">
            <v>0</v>
          </cell>
          <cell r="T82">
            <v>0</v>
          </cell>
          <cell r="U82">
            <v>0</v>
          </cell>
          <cell r="V82">
            <v>0</v>
          </cell>
        </row>
        <row r="83">
          <cell r="I83" t="str">
            <v>1 keer per x jr</v>
          </cell>
          <cell r="K83">
            <v>0.21</v>
          </cell>
          <cell r="M83">
            <v>0</v>
          </cell>
          <cell r="N83">
            <v>0</v>
          </cell>
          <cell r="O83">
            <v>0</v>
          </cell>
          <cell r="T83">
            <v>0</v>
          </cell>
          <cell r="U83">
            <v>0</v>
          </cell>
          <cell r="V83">
            <v>0</v>
          </cell>
        </row>
        <row r="84">
          <cell r="I84" t="str">
            <v>1 keer per x jr</v>
          </cell>
          <cell r="K84">
            <v>0.21</v>
          </cell>
          <cell r="M84">
            <v>0</v>
          </cell>
          <cell r="N84">
            <v>0</v>
          </cell>
          <cell r="O84">
            <v>0</v>
          </cell>
          <cell r="T84">
            <v>0</v>
          </cell>
          <cell r="U84">
            <v>0</v>
          </cell>
          <cell r="V84">
            <v>0</v>
          </cell>
        </row>
        <row r="85">
          <cell r="I85" t="str">
            <v>1 keer per x jr</v>
          </cell>
          <cell r="K85">
            <v>0.21</v>
          </cell>
          <cell r="M85">
            <v>0</v>
          </cell>
          <cell r="N85">
            <v>0</v>
          </cell>
          <cell r="O85">
            <v>0</v>
          </cell>
          <cell r="T85">
            <v>0</v>
          </cell>
          <cell r="U85">
            <v>0</v>
          </cell>
          <cell r="V85">
            <v>0</v>
          </cell>
        </row>
        <row r="86">
          <cell r="D86" t="str">
            <v>Bijzondere gebeurtenissen levensduurkosten (handmatige invoer):</v>
          </cell>
        </row>
        <row r="87">
          <cell r="F87" t="str">
            <v>k*g</v>
          </cell>
          <cell r="I87" t="str">
            <v>k x g</v>
          </cell>
          <cell r="K87">
            <v>0.21</v>
          </cell>
          <cell r="T87">
            <v>0</v>
          </cell>
          <cell r="U87">
            <v>0</v>
          </cell>
          <cell r="V87">
            <v>0</v>
          </cell>
        </row>
        <row r="88">
          <cell r="F88" t="str">
            <v>k*g</v>
          </cell>
          <cell r="I88" t="str">
            <v>k x g</v>
          </cell>
          <cell r="K88">
            <v>0.21</v>
          </cell>
          <cell r="T88">
            <v>0</v>
          </cell>
          <cell r="U88">
            <v>0</v>
          </cell>
          <cell r="V88">
            <v>0</v>
          </cell>
        </row>
        <row r="89">
          <cell r="F89" t="str">
            <v>k*g</v>
          </cell>
          <cell r="I89" t="str">
            <v>k x g</v>
          </cell>
          <cell r="K89">
            <v>0.21</v>
          </cell>
          <cell r="T89">
            <v>0</v>
          </cell>
          <cell r="U89">
            <v>0</v>
          </cell>
          <cell r="V89">
            <v>0</v>
          </cell>
        </row>
        <row r="90">
          <cell r="F90" t="str">
            <v>k*g</v>
          </cell>
          <cell r="I90" t="str">
            <v>k x g</v>
          </cell>
          <cell r="K90">
            <v>0.21</v>
          </cell>
          <cell r="T90">
            <v>0</v>
          </cell>
          <cell r="U90">
            <v>0</v>
          </cell>
          <cell r="V90">
            <v>0</v>
          </cell>
        </row>
        <row r="91">
          <cell r="F91" t="str">
            <v>k*g</v>
          </cell>
          <cell r="I91" t="str">
            <v>k x g</v>
          </cell>
          <cell r="K91">
            <v>0.21</v>
          </cell>
          <cell r="T91">
            <v>0</v>
          </cell>
          <cell r="U91">
            <v>0</v>
          </cell>
          <cell r="V91">
            <v>0</v>
          </cell>
        </row>
        <row r="92">
          <cell r="F92" t="str">
            <v>k*g</v>
          </cell>
          <cell r="I92" t="str">
            <v>k x g</v>
          </cell>
          <cell r="K92">
            <v>0.21</v>
          </cell>
          <cell r="T92">
            <v>0</v>
          </cell>
          <cell r="U92">
            <v>0</v>
          </cell>
          <cell r="V92">
            <v>0</v>
          </cell>
        </row>
        <row r="93">
          <cell r="F93" t="str">
            <v>k*g</v>
          </cell>
          <cell r="I93" t="str">
            <v>k x g</v>
          </cell>
          <cell r="K93">
            <v>0.21</v>
          </cell>
          <cell r="T93">
            <v>0</v>
          </cell>
          <cell r="U93">
            <v>0</v>
          </cell>
          <cell r="V93">
            <v>0</v>
          </cell>
        </row>
        <row r="94">
          <cell r="F94" t="str">
            <v>k*g</v>
          </cell>
          <cell r="I94" t="str">
            <v>k x g</v>
          </cell>
          <cell r="K94">
            <v>0.21</v>
          </cell>
          <cell r="T94">
            <v>0</v>
          </cell>
          <cell r="U94">
            <v>0</v>
          </cell>
          <cell r="V94">
            <v>0</v>
          </cell>
        </row>
        <row r="95">
          <cell r="F95" t="str">
            <v>k*g</v>
          </cell>
          <cell r="I95" t="str">
            <v>k x g</v>
          </cell>
          <cell r="K95">
            <v>0.21</v>
          </cell>
          <cell r="T95">
            <v>0</v>
          </cell>
          <cell r="U95">
            <v>0</v>
          </cell>
          <cell r="V95">
            <v>0</v>
          </cell>
        </row>
        <row r="96">
          <cell r="F96" t="str">
            <v>k*g</v>
          </cell>
          <cell r="I96" t="str">
            <v>k x g</v>
          </cell>
          <cell r="K96">
            <v>0.21</v>
          </cell>
          <cell r="T96">
            <v>0</v>
          </cell>
          <cell r="U96">
            <v>0</v>
          </cell>
          <cell r="V96">
            <v>0</v>
          </cell>
        </row>
        <row r="97">
          <cell r="F97" t="str">
            <v>k*g</v>
          </cell>
          <cell r="I97" t="str">
            <v>k x g</v>
          </cell>
          <cell r="K97">
            <v>0.21</v>
          </cell>
          <cell r="T97">
            <v>0</v>
          </cell>
          <cell r="U97">
            <v>0</v>
          </cell>
          <cell r="V97">
            <v>0</v>
          </cell>
        </row>
        <row r="98">
          <cell r="F98" t="str">
            <v>k*g</v>
          </cell>
          <cell r="I98" t="str">
            <v>k x g</v>
          </cell>
          <cell r="K98">
            <v>0.21</v>
          </cell>
          <cell r="T98">
            <v>0</v>
          </cell>
          <cell r="U98">
            <v>0</v>
          </cell>
          <cell r="V98">
            <v>0</v>
          </cell>
        </row>
        <row r="99">
          <cell r="F99" t="str">
            <v>k*g</v>
          </cell>
          <cell r="I99" t="str">
            <v>k x g</v>
          </cell>
          <cell r="K99">
            <v>0.21</v>
          </cell>
          <cell r="T99">
            <v>0</v>
          </cell>
          <cell r="U99">
            <v>0</v>
          </cell>
          <cell r="V99">
            <v>0</v>
          </cell>
        </row>
        <row r="100">
          <cell r="F100" t="str">
            <v>k*g</v>
          </cell>
          <cell r="I100" t="str">
            <v>k x g</v>
          </cell>
          <cell r="K100">
            <v>0.21</v>
          </cell>
          <cell r="T100">
            <v>0</v>
          </cell>
          <cell r="U100">
            <v>0</v>
          </cell>
          <cell r="V100">
            <v>0</v>
          </cell>
        </row>
        <row r="101">
          <cell r="F101" t="str">
            <v>k*g</v>
          </cell>
          <cell r="I101" t="str">
            <v>k x g</v>
          </cell>
          <cell r="K101">
            <v>0.21</v>
          </cell>
          <cell r="T101">
            <v>0</v>
          </cell>
          <cell r="U101">
            <v>0</v>
          </cell>
          <cell r="V101">
            <v>0</v>
          </cell>
        </row>
        <row r="102">
          <cell r="F102" t="str">
            <v>k*g</v>
          </cell>
          <cell r="I102" t="str">
            <v>k x g</v>
          </cell>
          <cell r="K102">
            <v>0.21</v>
          </cell>
          <cell r="T102">
            <v>0</v>
          </cell>
          <cell r="U102">
            <v>0</v>
          </cell>
          <cell r="V102">
            <v>0</v>
          </cell>
        </row>
        <row r="103">
          <cell r="F103" t="str">
            <v>k*g</v>
          </cell>
          <cell r="I103" t="str">
            <v>k x g</v>
          </cell>
          <cell r="K103">
            <v>0.21</v>
          </cell>
          <cell r="T103">
            <v>0</v>
          </cell>
          <cell r="U103">
            <v>0</v>
          </cell>
          <cell r="V103">
            <v>0</v>
          </cell>
        </row>
        <row r="104">
          <cell r="F104" t="str">
            <v>k*g</v>
          </cell>
          <cell r="I104" t="str">
            <v>k x g</v>
          </cell>
          <cell r="K104">
            <v>0.21</v>
          </cell>
          <cell r="T104">
            <v>0</v>
          </cell>
          <cell r="U104">
            <v>0</v>
          </cell>
          <cell r="V104">
            <v>0</v>
          </cell>
        </row>
        <row r="105">
          <cell r="F105" t="str">
            <v>k*g</v>
          </cell>
          <cell r="I105" t="str">
            <v>k x g</v>
          </cell>
          <cell r="K105">
            <v>0.21</v>
          </cell>
          <cell r="T105">
            <v>0</v>
          </cell>
          <cell r="U105">
            <v>0</v>
          </cell>
          <cell r="V105">
            <v>0</v>
          </cell>
        </row>
        <row r="106">
          <cell r="F106" t="str">
            <v>k*g</v>
          </cell>
          <cell r="I106" t="str">
            <v>k x g</v>
          </cell>
          <cell r="K106">
            <v>0.21</v>
          </cell>
          <cell r="T106">
            <v>0</v>
          </cell>
          <cell r="U106">
            <v>0</v>
          </cell>
          <cell r="V106">
            <v>0</v>
          </cell>
        </row>
        <row r="107">
          <cell r="F107" t="str">
            <v>k*g</v>
          </cell>
          <cell r="I107" t="str">
            <v>k x g</v>
          </cell>
          <cell r="K107">
            <v>0.21</v>
          </cell>
          <cell r="T107">
            <v>0</v>
          </cell>
          <cell r="U107">
            <v>0</v>
          </cell>
          <cell r="V107">
            <v>0</v>
          </cell>
        </row>
        <row r="108">
          <cell r="F108" t="str">
            <v>k*g</v>
          </cell>
          <cell r="I108" t="str">
            <v>k x g</v>
          </cell>
          <cell r="K108">
            <v>0.21</v>
          </cell>
          <cell r="T108">
            <v>0</v>
          </cell>
          <cell r="U108">
            <v>0</v>
          </cell>
          <cell r="V108">
            <v>0</v>
          </cell>
        </row>
        <row r="109">
          <cell r="D109" t="str">
            <v>Eenheidprijzen uit IBIS-calc (hieronder kan je de eerste 6 kolommen uit het CIW-bestand plakken als waarden):</v>
          </cell>
        </row>
        <row r="110">
          <cell r="B110" t="str">
            <v>CMIDDELK</v>
          </cell>
          <cell r="C110" t="str">
            <v>CSTUURK</v>
          </cell>
          <cell r="D110" t="str">
            <v>CTEKST</v>
          </cell>
          <cell r="E110" t="str">
            <v>FHOEVEEL</v>
          </cell>
          <cell r="F110" t="str">
            <v>CEENHEID</v>
          </cell>
          <cell r="G110" t="str">
            <v>FPRYSEXT</v>
          </cell>
        </row>
        <row r="111">
          <cell r="I111" t="str">
            <v>h * p</v>
          </cell>
          <cell r="K111">
            <v>0.21</v>
          </cell>
          <cell r="M111">
            <v>0</v>
          </cell>
          <cell r="N111">
            <v>0</v>
          </cell>
          <cell r="O111">
            <v>0</v>
          </cell>
          <cell r="T111">
            <v>0</v>
          </cell>
          <cell r="U111">
            <v>0</v>
          </cell>
          <cell r="V111">
            <v>0</v>
          </cell>
        </row>
        <row r="112">
          <cell r="I112" t="str">
            <v>h * p</v>
          </cell>
          <cell r="K112">
            <v>0.21</v>
          </cell>
          <cell r="M112">
            <v>0</v>
          </cell>
          <cell r="N112">
            <v>0</v>
          </cell>
          <cell r="O112">
            <v>0</v>
          </cell>
          <cell r="T112">
            <v>0</v>
          </cell>
          <cell r="U112">
            <v>0</v>
          </cell>
          <cell r="V112">
            <v>0</v>
          </cell>
        </row>
        <row r="113">
          <cell r="I113" t="str">
            <v>h * p</v>
          </cell>
          <cell r="K113">
            <v>0.21</v>
          </cell>
          <cell r="M113">
            <v>0</v>
          </cell>
          <cell r="N113">
            <v>0</v>
          </cell>
          <cell r="O113">
            <v>0</v>
          </cell>
          <cell r="T113">
            <v>0</v>
          </cell>
          <cell r="U113">
            <v>0</v>
          </cell>
          <cell r="V113">
            <v>0</v>
          </cell>
        </row>
        <row r="114">
          <cell r="I114" t="str">
            <v>h * p</v>
          </cell>
          <cell r="K114">
            <v>0.21</v>
          </cell>
          <cell r="M114">
            <v>0</v>
          </cell>
          <cell r="N114">
            <v>0</v>
          </cell>
          <cell r="O114">
            <v>0</v>
          </cell>
          <cell r="T114">
            <v>0</v>
          </cell>
          <cell r="U114">
            <v>0</v>
          </cell>
          <cell r="V114">
            <v>0</v>
          </cell>
        </row>
        <row r="115">
          <cell r="I115" t="str">
            <v>h * p</v>
          </cell>
          <cell r="K115">
            <v>0.21</v>
          </cell>
          <cell r="M115">
            <v>0</v>
          </cell>
          <cell r="N115">
            <v>0</v>
          </cell>
          <cell r="O115">
            <v>0</v>
          </cell>
          <cell r="T115">
            <v>0</v>
          </cell>
          <cell r="U115">
            <v>0</v>
          </cell>
          <cell r="V115">
            <v>0</v>
          </cell>
        </row>
        <row r="116">
          <cell r="I116" t="str">
            <v>h * p</v>
          </cell>
          <cell r="K116">
            <v>0.21</v>
          </cell>
          <cell r="M116">
            <v>0</v>
          </cell>
          <cell r="N116">
            <v>0</v>
          </cell>
          <cell r="O116">
            <v>0</v>
          </cell>
          <cell r="T116">
            <v>0</v>
          </cell>
          <cell r="U116">
            <v>0</v>
          </cell>
          <cell r="V116">
            <v>0</v>
          </cell>
        </row>
        <row r="117">
          <cell r="I117" t="str">
            <v>h * p</v>
          </cell>
          <cell r="K117">
            <v>0.21</v>
          </cell>
          <cell r="M117">
            <v>0</v>
          </cell>
          <cell r="N117">
            <v>0</v>
          </cell>
          <cell r="O117">
            <v>0</v>
          </cell>
          <cell r="T117">
            <v>0</v>
          </cell>
          <cell r="U117">
            <v>0</v>
          </cell>
          <cell r="V117">
            <v>0</v>
          </cell>
        </row>
        <row r="118">
          <cell r="I118" t="str">
            <v>h * p</v>
          </cell>
          <cell r="K118">
            <v>0.21</v>
          </cell>
          <cell r="M118">
            <v>0</v>
          </cell>
          <cell r="N118">
            <v>0</v>
          </cell>
          <cell r="O118">
            <v>0</v>
          </cell>
          <cell r="T118">
            <v>0</v>
          </cell>
          <cell r="U118">
            <v>0</v>
          </cell>
          <cell r="V118">
            <v>0</v>
          </cell>
        </row>
        <row r="119">
          <cell r="I119" t="str">
            <v>h * p</v>
          </cell>
          <cell r="K119">
            <v>0.21</v>
          </cell>
          <cell r="M119">
            <v>0</v>
          </cell>
          <cell r="N119">
            <v>0</v>
          </cell>
          <cell r="O119">
            <v>0</v>
          </cell>
          <cell r="T119">
            <v>0</v>
          </cell>
          <cell r="U119">
            <v>0</v>
          </cell>
          <cell r="V119">
            <v>0</v>
          </cell>
        </row>
        <row r="120">
          <cell r="I120" t="str">
            <v>h * p</v>
          </cell>
          <cell r="K120">
            <v>0.21</v>
          </cell>
          <cell r="M120">
            <v>0</v>
          </cell>
          <cell r="N120">
            <v>0</v>
          </cell>
          <cell r="O120">
            <v>0</v>
          </cell>
          <cell r="T120">
            <v>0</v>
          </cell>
          <cell r="U120">
            <v>0</v>
          </cell>
          <cell r="V120">
            <v>0</v>
          </cell>
        </row>
        <row r="121">
          <cell r="I121" t="str">
            <v>h * p</v>
          </cell>
          <cell r="K121">
            <v>0.21</v>
          </cell>
          <cell r="M121">
            <v>0</v>
          </cell>
          <cell r="N121">
            <v>0</v>
          </cell>
          <cell r="O121">
            <v>0</v>
          </cell>
          <cell r="T121">
            <v>0</v>
          </cell>
          <cell r="U121">
            <v>0</v>
          </cell>
          <cell r="V121">
            <v>0</v>
          </cell>
        </row>
        <row r="122">
          <cell r="I122" t="str">
            <v>h * p</v>
          </cell>
          <cell r="K122">
            <v>0.21</v>
          </cell>
          <cell r="M122">
            <v>0</v>
          </cell>
          <cell r="N122">
            <v>0</v>
          </cell>
          <cell r="O122">
            <v>0</v>
          </cell>
          <cell r="T122">
            <v>0</v>
          </cell>
          <cell r="U122">
            <v>0</v>
          </cell>
          <cell r="V122">
            <v>0</v>
          </cell>
        </row>
        <row r="123">
          <cell r="I123" t="str">
            <v>h * p</v>
          </cell>
          <cell r="K123">
            <v>0.21</v>
          </cell>
          <cell r="M123">
            <v>0</v>
          </cell>
          <cell r="N123">
            <v>0</v>
          </cell>
          <cell r="O123">
            <v>0</v>
          </cell>
          <cell r="T123">
            <v>0</v>
          </cell>
          <cell r="U123">
            <v>0</v>
          </cell>
          <cell r="V123">
            <v>0</v>
          </cell>
        </row>
        <row r="124">
          <cell r="I124" t="str">
            <v>h * p</v>
          </cell>
          <cell r="K124">
            <v>0.21</v>
          </cell>
          <cell r="M124">
            <v>0</v>
          </cell>
          <cell r="N124">
            <v>0</v>
          </cell>
          <cell r="O124">
            <v>0</v>
          </cell>
          <cell r="T124">
            <v>0</v>
          </cell>
          <cell r="U124">
            <v>0</v>
          </cell>
          <cell r="V124">
            <v>0</v>
          </cell>
        </row>
        <row r="125">
          <cell r="I125" t="str">
            <v>h * p</v>
          </cell>
          <cell r="K125">
            <v>0.21</v>
          </cell>
          <cell r="M125">
            <v>0</v>
          </cell>
          <cell r="N125">
            <v>0</v>
          </cell>
          <cell r="O125">
            <v>0</v>
          </cell>
          <cell r="T125">
            <v>0</v>
          </cell>
          <cell r="U125">
            <v>0</v>
          </cell>
          <cell r="V125">
            <v>0</v>
          </cell>
        </row>
        <row r="126">
          <cell r="I126" t="str">
            <v>h * p</v>
          </cell>
          <cell r="K126">
            <v>0.21</v>
          </cell>
          <cell r="M126">
            <v>0</v>
          </cell>
          <cell r="N126">
            <v>0</v>
          </cell>
          <cell r="O126">
            <v>0</v>
          </cell>
          <cell r="T126">
            <v>0</v>
          </cell>
          <cell r="U126">
            <v>0</v>
          </cell>
          <cell r="V126">
            <v>0</v>
          </cell>
        </row>
        <row r="127">
          <cell r="I127" t="str">
            <v>h * p</v>
          </cell>
          <cell r="K127">
            <v>0.21</v>
          </cell>
          <cell r="M127">
            <v>0</v>
          </cell>
          <cell r="N127">
            <v>0</v>
          </cell>
          <cell r="O127">
            <v>0</v>
          </cell>
          <cell r="T127">
            <v>0</v>
          </cell>
          <cell r="U127">
            <v>0</v>
          </cell>
          <cell r="V127">
            <v>0</v>
          </cell>
        </row>
        <row r="128">
          <cell r="I128" t="str">
            <v>h * p</v>
          </cell>
          <cell r="K128">
            <v>0.21</v>
          </cell>
          <cell r="M128">
            <v>0</v>
          </cell>
          <cell r="N128">
            <v>0</v>
          </cell>
          <cell r="O128">
            <v>0</v>
          </cell>
          <cell r="T128">
            <v>0</v>
          </cell>
          <cell r="U128">
            <v>0</v>
          </cell>
          <cell r="V128">
            <v>0</v>
          </cell>
        </row>
        <row r="129">
          <cell r="I129" t="str">
            <v>h * p</v>
          </cell>
          <cell r="K129">
            <v>0.21</v>
          </cell>
          <cell r="M129">
            <v>0</v>
          </cell>
          <cell r="N129">
            <v>0</v>
          </cell>
          <cell r="O129">
            <v>0</v>
          </cell>
          <cell r="T129">
            <v>0</v>
          </cell>
          <cell r="U129">
            <v>0</v>
          </cell>
          <cell r="V129">
            <v>0</v>
          </cell>
        </row>
        <row r="130">
          <cell r="I130" t="str">
            <v>h * p</v>
          </cell>
          <cell r="K130">
            <v>0.21</v>
          </cell>
          <cell r="M130">
            <v>0</v>
          </cell>
          <cell r="N130">
            <v>0</v>
          </cell>
          <cell r="O130">
            <v>0</v>
          </cell>
          <cell r="T130">
            <v>0</v>
          </cell>
          <cell r="U130">
            <v>0</v>
          </cell>
          <cell r="V130">
            <v>0</v>
          </cell>
        </row>
        <row r="131">
          <cell r="I131" t="str">
            <v>h * p</v>
          </cell>
          <cell r="K131">
            <v>0.21</v>
          </cell>
          <cell r="M131">
            <v>0</v>
          </cell>
          <cell r="N131">
            <v>0</v>
          </cell>
          <cell r="O131">
            <v>0</v>
          </cell>
          <cell r="T131">
            <v>0</v>
          </cell>
          <cell r="U131">
            <v>0</v>
          </cell>
          <cell r="V131">
            <v>0</v>
          </cell>
        </row>
        <row r="132">
          <cell r="I132" t="str">
            <v>h * p</v>
          </cell>
          <cell r="K132">
            <v>0.21</v>
          </cell>
          <cell r="M132">
            <v>0</v>
          </cell>
          <cell r="N132">
            <v>0</v>
          </cell>
          <cell r="O132">
            <v>0</v>
          </cell>
          <cell r="T132">
            <v>0</v>
          </cell>
          <cell r="U132">
            <v>0</v>
          </cell>
          <cell r="V132">
            <v>0</v>
          </cell>
        </row>
        <row r="133">
          <cell r="I133" t="str">
            <v>h * p</v>
          </cell>
          <cell r="K133">
            <v>0.21</v>
          </cell>
          <cell r="M133">
            <v>0</v>
          </cell>
          <cell r="N133">
            <v>0</v>
          </cell>
          <cell r="O133">
            <v>0</v>
          </cell>
          <cell r="T133">
            <v>0</v>
          </cell>
          <cell r="U133">
            <v>0</v>
          </cell>
          <cell r="V133">
            <v>0</v>
          </cell>
        </row>
        <row r="134">
          <cell r="I134" t="str">
            <v>h * p</v>
          </cell>
          <cell r="K134">
            <v>0.21</v>
          </cell>
          <cell r="M134">
            <v>0</v>
          </cell>
          <cell r="N134">
            <v>0</v>
          </cell>
          <cell r="O134">
            <v>0</v>
          </cell>
          <cell r="T134">
            <v>0</v>
          </cell>
          <cell r="U134">
            <v>0</v>
          </cell>
          <cell r="V134">
            <v>0</v>
          </cell>
        </row>
        <row r="135">
          <cell r="I135" t="str">
            <v>h * p</v>
          </cell>
          <cell r="K135">
            <v>0.21</v>
          </cell>
          <cell r="M135">
            <v>0</v>
          </cell>
          <cell r="N135">
            <v>0</v>
          </cell>
          <cell r="O135">
            <v>0</v>
          </cell>
          <cell r="T135">
            <v>0</v>
          </cell>
          <cell r="U135">
            <v>0</v>
          </cell>
          <cell r="V135">
            <v>0</v>
          </cell>
        </row>
        <row r="136">
          <cell r="I136" t="str">
            <v>h * p</v>
          </cell>
          <cell r="K136">
            <v>0.21</v>
          </cell>
          <cell r="M136">
            <v>0</v>
          </cell>
          <cell r="N136">
            <v>0</v>
          </cell>
          <cell r="O136">
            <v>0</v>
          </cell>
          <cell r="T136">
            <v>0</v>
          </cell>
          <cell r="U136">
            <v>0</v>
          </cell>
          <cell r="V136">
            <v>0</v>
          </cell>
        </row>
        <row r="137">
          <cell r="I137" t="str">
            <v>h * p</v>
          </cell>
          <cell r="K137">
            <v>0.21</v>
          </cell>
          <cell r="M137">
            <v>0</v>
          </cell>
          <cell r="N137">
            <v>0</v>
          </cell>
          <cell r="O137">
            <v>0</v>
          </cell>
          <cell r="T137">
            <v>0</v>
          </cell>
          <cell r="U137">
            <v>0</v>
          </cell>
          <cell r="V137">
            <v>0</v>
          </cell>
        </row>
        <row r="138">
          <cell r="I138" t="str">
            <v>h * p</v>
          </cell>
          <cell r="K138">
            <v>0.21</v>
          </cell>
          <cell r="M138">
            <v>0</v>
          </cell>
          <cell r="N138">
            <v>0</v>
          </cell>
          <cell r="O138">
            <v>0</v>
          </cell>
          <cell r="T138">
            <v>0</v>
          </cell>
          <cell r="U138">
            <v>0</v>
          </cell>
          <cell r="V138">
            <v>0</v>
          </cell>
        </row>
        <row r="139">
          <cell r="I139" t="str">
            <v>h * p</v>
          </cell>
          <cell r="K139">
            <v>0.21</v>
          </cell>
          <cell r="M139">
            <v>0</v>
          </cell>
          <cell r="N139">
            <v>0</v>
          </cell>
          <cell r="O139">
            <v>0</v>
          </cell>
          <cell r="T139">
            <v>0</v>
          </cell>
          <cell r="U139">
            <v>0</v>
          </cell>
          <cell r="V139">
            <v>0</v>
          </cell>
        </row>
        <row r="140">
          <cell r="I140" t="str">
            <v>h * p</v>
          </cell>
          <cell r="K140">
            <v>0.21</v>
          </cell>
          <cell r="M140">
            <v>0</v>
          </cell>
          <cell r="N140">
            <v>0</v>
          </cell>
          <cell r="O140">
            <v>0</v>
          </cell>
          <cell r="T140">
            <v>0</v>
          </cell>
          <cell r="U140">
            <v>0</v>
          </cell>
          <cell r="V140">
            <v>0</v>
          </cell>
        </row>
        <row r="141">
          <cell r="I141" t="str">
            <v>h * p</v>
          </cell>
          <cell r="K141">
            <v>0.21</v>
          </cell>
          <cell r="M141">
            <v>0</v>
          </cell>
          <cell r="N141">
            <v>0</v>
          </cell>
          <cell r="O141">
            <v>0</v>
          </cell>
          <cell r="T141">
            <v>0</v>
          </cell>
          <cell r="U141">
            <v>0</v>
          </cell>
          <cell r="V141">
            <v>0</v>
          </cell>
        </row>
        <row r="142">
          <cell r="I142" t="str">
            <v>h * p</v>
          </cell>
          <cell r="K142">
            <v>0.21</v>
          </cell>
          <cell r="M142">
            <v>0</v>
          </cell>
          <cell r="N142">
            <v>0</v>
          </cell>
          <cell r="O142">
            <v>0</v>
          </cell>
          <cell r="T142">
            <v>0</v>
          </cell>
          <cell r="U142">
            <v>0</v>
          </cell>
          <cell r="V142">
            <v>0</v>
          </cell>
        </row>
        <row r="143">
          <cell r="I143" t="str">
            <v>h * p</v>
          </cell>
          <cell r="K143">
            <v>0.21</v>
          </cell>
          <cell r="M143">
            <v>0</v>
          </cell>
          <cell r="N143">
            <v>0</v>
          </cell>
          <cell r="O143">
            <v>0</v>
          </cell>
          <cell r="T143">
            <v>0</v>
          </cell>
          <cell r="U143">
            <v>0</v>
          </cell>
          <cell r="V143">
            <v>0</v>
          </cell>
        </row>
        <row r="144">
          <cell r="I144" t="str">
            <v>h * p</v>
          </cell>
          <cell r="K144">
            <v>0.21</v>
          </cell>
          <cell r="M144">
            <v>0</v>
          </cell>
          <cell r="N144">
            <v>0</v>
          </cell>
          <cell r="O144">
            <v>0</v>
          </cell>
          <cell r="T144">
            <v>0</v>
          </cell>
          <cell r="U144">
            <v>0</v>
          </cell>
          <cell r="V144">
            <v>0</v>
          </cell>
        </row>
        <row r="145">
          <cell r="I145" t="str">
            <v>h * p</v>
          </cell>
          <cell r="K145">
            <v>0.21</v>
          </cell>
          <cell r="M145">
            <v>0</v>
          </cell>
          <cell r="N145">
            <v>0</v>
          </cell>
          <cell r="O145">
            <v>0</v>
          </cell>
          <cell r="T145">
            <v>0</v>
          </cell>
          <cell r="U145">
            <v>0</v>
          </cell>
          <cell r="V145">
            <v>0</v>
          </cell>
        </row>
        <row r="146">
          <cell r="I146" t="str">
            <v>h * p</v>
          </cell>
          <cell r="K146">
            <v>0.21</v>
          </cell>
          <cell r="M146">
            <v>0</v>
          </cell>
          <cell r="N146">
            <v>0</v>
          </cell>
          <cell r="O146">
            <v>0</v>
          </cell>
          <cell r="T146">
            <v>0</v>
          </cell>
          <cell r="U146">
            <v>0</v>
          </cell>
          <cell r="V146">
            <v>0</v>
          </cell>
        </row>
        <row r="147">
          <cell r="I147" t="str">
            <v>h * p</v>
          </cell>
          <cell r="K147">
            <v>0.21</v>
          </cell>
          <cell r="M147">
            <v>0</v>
          </cell>
          <cell r="N147">
            <v>0</v>
          </cell>
          <cell r="O147">
            <v>0</v>
          </cell>
          <cell r="T147">
            <v>0</v>
          </cell>
          <cell r="U147">
            <v>0</v>
          </cell>
          <cell r="V147">
            <v>0</v>
          </cell>
        </row>
        <row r="148">
          <cell r="I148" t="str">
            <v>h * p</v>
          </cell>
          <cell r="K148">
            <v>0.21</v>
          </cell>
          <cell r="M148">
            <v>0</v>
          </cell>
          <cell r="N148">
            <v>0</v>
          </cell>
          <cell r="O148">
            <v>0</v>
          </cell>
          <cell r="T148">
            <v>0</v>
          </cell>
          <cell r="U148">
            <v>0</v>
          </cell>
          <cell r="V148">
            <v>0</v>
          </cell>
        </row>
        <row r="149">
          <cell r="I149" t="str">
            <v>h * p</v>
          </cell>
          <cell r="K149">
            <v>0.21</v>
          </cell>
          <cell r="M149">
            <v>0</v>
          </cell>
          <cell r="N149">
            <v>0</v>
          </cell>
          <cell r="O149">
            <v>0</v>
          </cell>
          <cell r="T149">
            <v>0</v>
          </cell>
          <cell r="U149">
            <v>0</v>
          </cell>
          <cell r="V149">
            <v>0</v>
          </cell>
        </row>
        <row r="150">
          <cell r="I150" t="str">
            <v>h * p</v>
          </cell>
          <cell r="K150">
            <v>0.21</v>
          </cell>
          <cell r="M150">
            <v>0</v>
          </cell>
          <cell r="N150">
            <v>0</v>
          </cell>
          <cell r="O150">
            <v>0</v>
          </cell>
          <cell r="T150">
            <v>0</v>
          </cell>
          <cell r="U150">
            <v>0</v>
          </cell>
          <cell r="V150">
            <v>0</v>
          </cell>
        </row>
        <row r="151">
          <cell r="I151" t="str">
            <v>h * p</v>
          </cell>
          <cell r="K151">
            <v>0.21</v>
          </cell>
          <cell r="M151">
            <v>0</v>
          </cell>
          <cell r="N151">
            <v>0</v>
          </cell>
          <cell r="O151">
            <v>0</v>
          </cell>
          <cell r="T151">
            <v>0</v>
          </cell>
          <cell r="U151">
            <v>0</v>
          </cell>
          <cell r="V151">
            <v>0</v>
          </cell>
        </row>
        <row r="152">
          <cell r="I152" t="str">
            <v>h * p</v>
          </cell>
          <cell r="K152">
            <v>0.21</v>
          </cell>
          <cell r="M152">
            <v>0</v>
          </cell>
          <cell r="N152">
            <v>0</v>
          </cell>
          <cell r="O152">
            <v>0</v>
          </cell>
          <cell r="T152">
            <v>0</v>
          </cell>
          <cell r="U152">
            <v>0</v>
          </cell>
          <cell r="V152">
            <v>0</v>
          </cell>
        </row>
        <row r="153">
          <cell r="I153" t="str">
            <v>h * p</v>
          </cell>
          <cell r="K153">
            <v>0.21</v>
          </cell>
          <cell r="M153">
            <v>0</v>
          </cell>
          <cell r="N153">
            <v>0</v>
          </cell>
          <cell r="O153">
            <v>0</v>
          </cell>
          <cell r="T153">
            <v>0</v>
          </cell>
          <cell r="U153">
            <v>0</v>
          </cell>
          <cell r="V153">
            <v>0</v>
          </cell>
        </row>
        <row r="154">
          <cell r="I154" t="str">
            <v>h * p</v>
          </cell>
          <cell r="K154">
            <v>0.21</v>
          </cell>
          <cell r="M154">
            <v>0</v>
          </cell>
          <cell r="N154">
            <v>0</v>
          </cell>
          <cell r="O154">
            <v>0</v>
          </cell>
          <cell r="T154">
            <v>0</v>
          </cell>
          <cell r="U154">
            <v>0</v>
          </cell>
          <cell r="V154">
            <v>0</v>
          </cell>
        </row>
        <row r="155">
          <cell r="I155" t="str">
            <v>h * p</v>
          </cell>
          <cell r="K155">
            <v>0.21</v>
          </cell>
          <cell r="M155">
            <v>0</v>
          </cell>
          <cell r="N155">
            <v>0</v>
          </cell>
          <cell r="O155">
            <v>0</v>
          </cell>
          <cell r="T155">
            <v>0</v>
          </cell>
          <cell r="U155">
            <v>0</v>
          </cell>
          <cell r="V155">
            <v>0</v>
          </cell>
        </row>
        <row r="156">
          <cell r="I156" t="str">
            <v>h * p</v>
          </cell>
          <cell r="K156">
            <v>0.21</v>
          </cell>
          <cell r="M156">
            <v>0</v>
          </cell>
          <cell r="N156">
            <v>0</v>
          </cell>
          <cell r="O156">
            <v>0</v>
          </cell>
          <cell r="T156">
            <v>0</v>
          </cell>
          <cell r="U156">
            <v>0</v>
          </cell>
          <cell r="V156">
            <v>0</v>
          </cell>
        </row>
        <row r="157">
          <cell r="I157" t="str">
            <v>h * p</v>
          </cell>
          <cell r="K157">
            <v>0.21</v>
          </cell>
          <cell r="M157">
            <v>0</v>
          </cell>
          <cell r="N157">
            <v>0</v>
          </cell>
          <cell r="O157">
            <v>0</v>
          </cell>
          <cell r="T157">
            <v>0</v>
          </cell>
          <cell r="U157">
            <v>0</v>
          </cell>
          <cell r="V157">
            <v>0</v>
          </cell>
        </row>
        <row r="158">
          <cell r="I158" t="str">
            <v>h * p</v>
          </cell>
          <cell r="K158">
            <v>0.21</v>
          </cell>
          <cell r="M158">
            <v>0</v>
          </cell>
          <cell r="N158">
            <v>0</v>
          </cell>
          <cell r="O158">
            <v>0</v>
          </cell>
          <cell r="T158">
            <v>0</v>
          </cell>
          <cell r="U158">
            <v>0</v>
          </cell>
          <cell r="V158">
            <v>0</v>
          </cell>
        </row>
        <row r="159">
          <cell r="I159" t="str">
            <v>h * p</v>
          </cell>
          <cell r="K159">
            <v>0.21</v>
          </cell>
          <cell r="M159">
            <v>0</v>
          </cell>
          <cell r="N159">
            <v>0</v>
          </cell>
          <cell r="O159">
            <v>0</v>
          </cell>
          <cell r="T159">
            <v>0</v>
          </cell>
          <cell r="U159">
            <v>0</v>
          </cell>
          <cell r="V159">
            <v>0</v>
          </cell>
        </row>
        <row r="160">
          <cell r="I160" t="str">
            <v>h * p</v>
          </cell>
          <cell r="K160">
            <v>0.21</v>
          </cell>
          <cell r="M160">
            <v>0</v>
          </cell>
          <cell r="N160">
            <v>0</v>
          </cell>
          <cell r="O160">
            <v>0</v>
          </cell>
          <cell r="T160">
            <v>0</v>
          </cell>
          <cell r="U160">
            <v>0</v>
          </cell>
          <cell r="V160">
            <v>0</v>
          </cell>
        </row>
        <row r="161">
          <cell r="I161" t="str">
            <v>h * p</v>
          </cell>
          <cell r="K161">
            <v>0.21</v>
          </cell>
          <cell r="M161">
            <v>0</v>
          </cell>
          <cell r="N161">
            <v>0</v>
          </cell>
          <cell r="O161">
            <v>0</v>
          </cell>
          <cell r="T161">
            <v>0</v>
          </cell>
          <cell r="U161">
            <v>0</v>
          </cell>
          <cell r="V161">
            <v>0</v>
          </cell>
        </row>
        <row r="162">
          <cell r="I162" t="str">
            <v>h * p</v>
          </cell>
          <cell r="K162">
            <v>0.21</v>
          </cell>
          <cell r="M162">
            <v>0</v>
          </cell>
          <cell r="N162">
            <v>0</v>
          </cell>
          <cell r="O162">
            <v>0</v>
          </cell>
          <cell r="T162">
            <v>0</v>
          </cell>
          <cell r="U162">
            <v>0</v>
          </cell>
          <cell r="V162">
            <v>0</v>
          </cell>
        </row>
        <row r="163">
          <cell r="I163" t="str">
            <v>h * p</v>
          </cell>
          <cell r="K163">
            <v>0.21</v>
          </cell>
          <cell r="M163">
            <v>0</v>
          </cell>
          <cell r="N163">
            <v>0</v>
          </cell>
          <cell r="O163">
            <v>0</v>
          </cell>
          <cell r="T163">
            <v>0</v>
          </cell>
          <cell r="U163">
            <v>0</v>
          </cell>
          <cell r="V163">
            <v>0</v>
          </cell>
        </row>
        <row r="164">
          <cell r="I164" t="str">
            <v>h * p</v>
          </cell>
          <cell r="K164">
            <v>0.21</v>
          </cell>
          <cell r="M164">
            <v>0</v>
          </cell>
          <cell r="N164">
            <v>0</v>
          </cell>
          <cell r="O164">
            <v>0</v>
          </cell>
          <cell r="T164">
            <v>0</v>
          </cell>
          <cell r="U164">
            <v>0</v>
          </cell>
          <cell r="V164">
            <v>0</v>
          </cell>
        </row>
        <row r="165">
          <cell r="I165" t="str">
            <v>h * p</v>
          </cell>
          <cell r="K165">
            <v>0.21</v>
          </cell>
          <cell r="M165">
            <v>0</v>
          </cell>
          <cell r="N165">
            <v>0</v>
          </cell>
          <cell r="O165">
            <v>0</v>
          </cell>
          <cell r="T165">
            <v>0</v>
          </cell>
          <cell r="U165">
            <v>0</v>
          </cell>
          <cell r="V165">
            <v>0</v>
          </cell>
        </row>
        <row r="166">
          <cell r="I166" t="str">
            <v>h * p</v>
          </cell>
          <cell r="K166">
            <v>0.21</v>
          </cell>
          <cell r="M166">
            <v>0</v>
          </cell>
          <cell r="N166">
            <v>0</v>
          </cell>
          <cell r="O166">
            <v>0</v>
          </cell>
          <cell r="T166">
            <v>0</v>
          </cell>
          <cell r="U166">
            <v>0</v>
          </cell>
          <cell r="V166">
            <v>0</v>
          </cell>
        </row>
        <row r="167">
          <cell r="I167" t="str">
            <v>h * p</v>
          </cell>
          <cell r="K167">
            <v>0.21</v>
          </cell>
          <cell r="M167">
            <v>0</v>
          </cell>
          <cell r="N167">
            <v>0</v>
          </cell>
          <cell r="O167">
            <v>0</v>
          </cell>
          <cell r="T167">
            <v>0</v>
          </cell>
          <cell r="U167">
            <v>0</v>
          </cell>
          <cell r="V167">
            <v>0</v>
          </cell>
        </row>
        <row r="168">
          <cell r="I168" t="str">
            <v>h * p</v>
          </cell>
          <cell r="K168">
            <v>0.21</v>
          </cell>
          <cell r="M168">
            <v>0</v>
          </cell>
          <cell r="N168">
            <v>0</v>
          </cell>
          <cell r="O168">
            <v>0</v>
          </cell>
          <cell r="T168">
            <v>0</v>
          </cell>
          <cell r="U168">
            <v>0</v>
          </cell>
          <cell r="V168">
            <v>0</v>
          </cell>
        </row>
        <row r="169">
          <cell r="I169" t="str">
            <v>h * p</v>
          </cell>
          <cell r="K169">
            <v>0.21</v>
          </cell>
          <cell r="M169">
            <v>0</v>
          </cell>
          <cell r="N169">
            <v>0</v>
          </cell>
          <cell r="O169">
            <v>0</v>
          </cell>
          <cell r="T169">
            <v>0</v>
          </cell>
          <cell r="U169">
            <v>0</v>
          </cell>
          <cell r="V169">
            <v>0</v>
          </cell>
        </row>
        <row r="170">
          <cell r="I170" t="str">
            <v>h * p</v>
          </cell>
          <cell r="K170">
            <v>0.21</v>
          </cell>
          <cell r="M170">
            <v>0</v>
          </cell>
          <cell r="N170">
            <v>0</v>
          </cell>
          <cell r="O170">
            <v>0</v>
          </cell>
          <cell r="T170">
            <v>0</v>
          </cell>
          <cell r="U170">
            <v>0</v>
          </cell>
          <cell r="V170">
            <v>0</v>
          </cell>
        </row>
        <row r="171">
          <cell r="I171" t="str">
            <v>h * p</v>
          </cell>
          <cell r="K171">
            <v>0.21</v>
          </cell>
          <cell r="M171">
            <v>0</v>
          </cell>
          <cell r="N171">
            <v>0</v>
          </cell>
          <cell r="O171">
            <v>0</v>
          </cell>
          <cell r="T171">
            <v>0</v>
          </cell>
          <cell r="U171">
            <v>0</v>
          </cell>
          <cell r="V171">
            <v>0</v>
          </cell>
        </row>
        <row r="172">
          <cell r="I172" t="str">
            <v>h * p</v>
          </cell>
          <cell r="K172">
            <v>0.21</v>
          </cell>
          <cell r="M172">
            <v>0</v>
          </cell>
          <cell r="N172">
            <v>0</v>
          </cell>
          <cell r="O172">
            <v>0</v>
          </cell>
          <cell r="T172">
            <v>0</v>
          </cell>
          <cell r="U172">
            <v>0</v>
          </cell>
          <cell r="V172">
            <v>0</v>
          </cell>
        </row>
        <row r="173">
          <cell r="I173" t="str">
            <v>h * p</v>
          </cell>
          <cell r="K173">
            <v>0.21</v>
          </cell>
          <cell r="M173">
            <v>0</v>
          </cell>
          <cell r="N173">
            <v>0</v>
          </cell>
          <cell r="O173">
            <v>0</v>
          </cell>
          <cell r="T173">
            <v>0</v>
          </cell>
          <cell r="U173">
            <v>0</v>
          </cell>
          <cell r="V173">
            <v>0</v>
          </cell>
        </row>
        <row r="174">
          <cell r="I174" t="str">
            <v>h * p</v>
          </cell>
          <cell r="K174">
            <v>0.21</v>
          </cell>
          <cell r="M174">
            <v>0</v>
          </cell>
          <cell r="N174">
            <v>0</v>
          </cell>
          <cell r="O174">
            <v>0</v>
          </cell>
          <cell r="T174">
            <v>0</v>
          </cell>
          <cell r="U174">
            <v>0</v>
          </cell>
          <cell r="V174">
            <v>0</v>
          </cell>
        </row>
        <row r="175">
          <cell r="I175" t="str">
            <v>h * p</v>
          </cell>
          <cell r="K175">
            <v>0.21</v>
          </cell>
          <cell r="M175">
            <v>0</v>
          </cell>
          <cell r="N175">
            <v>0</v>
          </cell>
          <cell r="O175">
            <v>0</v>
          </cell>
          <cell r="T175">
            <v>0</v>
          </cell>
          <cell r="U175">
            <v>0</v>
          </cell>
          <cell r="V175">
            <v>0</v>
          </cell>
        </row>
        <row r="176">
          <cell r="I176" t="str">
            <v>h * p</v>
          </cell>
          <cell r="K176">
            <v>0.21</v>
          </cell>
          <cell r="M176">
            <v>0</v>
          </cell>
          <cell r="N176">
            <v>0</v>
          </cell>
          <cell r="O176">
            <v>0</v>
          </cell>
          <cell r="T176">
            <v>0</v>
          </cell>
          <cell r="U176">
            <v>0</v>
          </cell>
          <cell r="V176">
            <v>0</v>
          </cell>
        </row>
        <row r="177">
          <cell r="I177" t="str">
            <v>h * p</v>
          </cell>
          <cell r="K177">
            <v>0.21</v>
          </cell>
          <cell r="M177">
            <v>0</v>
          </cell>
          <cell r="N177">
            <v>0</v>
          </cell>
          <cell r="O177">
            <v>0</v>
          </cell>
          <cell r="T177">
            <v>0</v>
          </cell>
          <cell r="U177">
            <v>0</v>
          </cell>
          <cell r="V177">
            <v>0</v>
          </cell>
        </row>
        <row r="178">
          <cell r="I178" t="str">
            <v>h * p</v>
          </cell>
          <cell r="K178">
            <v>0.21</v>
          </cell>
          <cell r="M178">
            <v>0</v>
          </cell>
          <cell r="N178">
            <v>0</v>
          </cell>
          <cell r="O178">
            <v>0</v>
          </cell>
          <cell r="T178">
            <v>0</v>
          </cell>
          <cell r="U178">
            <v>0</v>
          </cell>
          <cell r="V178">
            <v>0</v>
          </cell>
        </row>
        <row r="179">
          <cell r="I179" t="str">
            <v>h * p</v>
          </cell>
          <cell r="K179">
            <v>0.21</v>
          </cell>
          <cell r="M179">
            <v>0</v>
          </cell>
          <cell r="N179">
            <v>0</v>
          </cell>
          <cell r="O179">
            <v>0</v>
          </cell>
          <cell r="T179">
            <v>0</v>
          </cell>
          <cell r="U179">
            <v>0</v>
          </cell>
          <cell r="V179">
            <v>0</v>
          </cell>
        </row>
        <row r="180">
          <cell r="I180" t="str">
            <v>h * p</v>
          </cell>
          <cell r="K180">
            <v>0.21</v>
          </cell>
          <cell r="M180">
            <v>0</v>
          </cell>
          <cell r="N180">
            <v>0</v>
          </cell>
          <cell r="O180">
            <v>0</v>
          </cell>
          <cell r="T180">
            <v>0</v>
          </cell>
          <cell r="U180">
            <v>0</v>
          </cell>
          <cell r="V180">
            <v>0</v>
          </cell>
        </row>
        <row r="181">
          <cell r="I181" t="str">
            <v>h * p</v>
          </cell>
          <cell r="K181">
            <v>0.21</v>
          </cell>
          <cell r="M181">
            <v>0</v>
          </cell>
          <cell r="N181">
            <v>0</v>
          </cell>
          <cell r="O181">
            <v>0</v>
          </cell>
          <cell r="T181">
            <v>0</v>
          </cell>
          <cell r="U181">
            <v>0</v>
          </cell>
          <cell r="V181">
            <v>0</v>
          </cell>
        </row>
        <row r="182">
          <cell r="I182" t="str">
            <v>h * p</v>
          </cell>
          <cell r="K182">
            <v>0.21</v>
          </cell>
          <cell r="M182">
            <v>0</v>
          </cell>
          <cell r="N182">
            <v>0</v>
          </cell>
          <cell r="O182">
            <v>0</v>
          </cell>
          <cell r="T182">
            <v>0</v>
          </cell>
          <cell r="U182">
            <v>0</v>
          </cell>
          <cell r="V182">
            <v>0</v>
          </cell>
        </row>
        <row r="183">
          <cell r="I183" t="str">
            <v>h * p</v>
          </cell>
          <cell r="K183">
            <v>0.21</v>
          </cell>
          <cell r="M183">
            <v>0</v>
          </cell>
          <cell r="N183">
            <v>0</v>
          </cell>
          <cell r="O183">
            <v>0</v>
          </cell>
          <cell r="T183">
            <v>0</v>
          </cell>
          <cell r="U183">
            <v>0</v>
          </cell>
          <cell r="V183">
            <v>0</v>
          </cell>
        </row>
        <row r="184">
          <cell r="I184" t="str">
            <v>h * p</v>
          </cell>
          <cell r="K184">
            <v>0.21</v>
          </cell>
          <cell r="M184">
            <v>0</v>
          </cell>
          <cell r="N184">
            <v>0</v>
          </cell>
          <cell r="O184">
            <v>0</v>
          </cell>
          <cell r="T184">
            <v>0</v>
          </cell>
          <cell r="U184">
            <v>0</v>
          </cell>
          <cell r="V184">
            <v>0</v>
          </cell>
        </row>
        <row r="185">
          <cell r="I185" t="str">
            <v>h * p</v>
          </cell>
          <cell r="K185">
            <v>0.21</v>
          </cell>
          <cell r="M185">
            <v>0</v>
          </cell>
          <cell r="N185">
            <v>0</v>
          </cell>
          <cell r="O185">
            <v>0</v>
          </cell>
          <cell r="T185">
            <v>0</v>
          </cell>
          <cell r="U185">
            <v>0</v>
          </cell>
          <cell r="V185">
            <v>0</v>
          </cell>
        </row>
        <row r="186">
          <cell r="I186" t="str">
            <v>h * p</v>
          </cell>
          <cell r="K186">
            <v>0.21</v>
          </cell>
          <cell r="M186">
            <v>0</v>
          </cell>
          <cell r="N186">
            <v>0</v>
          </cell>
          <cell r="O186">
            <v>0</v>
          </cell>
          <cell r="T186">
            <v>0</v>
          </cell>
          <cell r="U186">
            <v>0</v>
          </cell>
          <cell r="V186">
            <v>0</v>
          </cell>
        </row>
        <row r="187">
          <cell r="I187" t="str">
            <v>h * p</v>
          </cell>
          <cell r="K187">
            <v>0.21</v>
          </cell>
          <cell r="M187">
            <v>0</v>
          </cell>
          <cell r="N187">
            <v>0</v>
          </cell>
          <cell r="O187">
            <v>0</v>
          </cell>
          <cell r="T187">
            <v>0</v>
          </cell>
          <cell r="U187">
            <v>0</v>
          </cell>
          <cell r="V187">
            <v>0</v>
          </cell>
        </row>
        <row r="188">
          <cell r="I188" t="str">
            <v>h * p</v>
          </cell>
          <cell r="K188">
            <v>0.21</v>
          </cell>
          <cell r="M188">
            <v>0</v>
          </cell>
          <cell r="N188">
            <v>0</v>
          </cell>
          <cell r="O188">
            <v>0</v>
          </cell>
          <cell r="T188">
            <v>0</v>
          </cell>
          <cell r="U188">
            <v>0</v>
          </cell>
          <cell r="V188">
            <v>0</v>
          </cell>
        </row>
        <row r="189">
          <cell r="I189" t="str">
            <v>h * p</v>
          </cell>
          <cell r="K189">
            <v>0.21</v>
          </cell>
          <cell r="M189">
            <v>0</v>
          </cell>
          <cell r="N189">
            <v>0</v>
          </cell>
          <cell r="O189">
            <v>0</v>
          </cell>
          <cell r="T189">
            <v>0</v>
          </cell>
          <cell r="U189">
            <v>0</v>
          </cell>
          <cell r="V189">
            <v>0</v>
          </cell>
        </row>
        <row r="190">
          <cell r="I190" t="str">
            <v>h * p</v>
          </cell>
          <cell r="K190">
            <v>0.21</v>
          </cell>
          <cell r="M190">
            <v>0</v>
          </cell>
          <cell r="N190">
            <v>0</v>
          </cell>
          <cell r="O190">
            <v>0</v>
          </cell>
          <cell r="T190">
            <v>0</v>
          </cell>
          <cell r="U190">
            <v>0</v>
          </cell>
          <cell r="V190">
            <v>0</v>
          </cell>
        </row>
        <row r="191">
          <cell r="I191" t="str">
            <v>h * p</v>
          </cell>
          <cell r="K191">
            <v>0.21</v>
          </cell>
          <cell r="M191">
            <v>0</v>
          </cell>
          <cell r="N191">
            <v>0</v>
          </cell>
          <cell r="O191">
            <v>0</v>
          </cell>
          <cell r="T191">
            <v>0</v>
          </cell>
          <cell r="U191">
            <v>0</v>
          </cell>
          <cell r="V191">
            <v>0</v>
          </cell>
        </row>
        <row r="192">
          <cell r="I192" t="str">
            <v>h * p</v>
          </cell>
          <cell r="K192">
            <v>0.21</v>
          </cell>
          <cell r="M192">
            <v>0</v>
          </cell>
          <cell r="N192">
            <v>0</v>
          </cell>
          <cell r="O192">
            <v>0</v>
          </cell>
          <cell r="T192">
            <v>0</v>
          </cell>
          <cell r="U192">
            <v>0</v>
          </cell>
          <cell r="V192">
            <v>0</v>
          </cell>
        </row>
        <row r="193">
          <cell r="I193" t="str">
            <v>h * p</v>
          </cell>
          <cell r="K193">
            <v>0.21</v>
          </cell>
          <cell r="M193">
            <v>0</v>
          </cell>
          <cell r="N193">
            <v>0</v>
          </cell>
          <cell r="O193">
            <v>0</v>
          </cell>
          <cell r="T193">
            <v>0</v>
          </cell>
          <cell r="U193">
            <v>0</v>
          </cell>
          <cell r="V193">
            <v>0</v>
          </cell>
        </row>
        <row r="194">
          <cell r="I194" t="str">
            <v>h * p</v>
          </cell>
          <cell r="K194">
            <v>0.21</v>
          </cell>
          <cell r="M194">
            <v>0</v>
          </cell>
          <cell r="N194">
            <v>0</v>
          </cell>
          <cell r="O194">
            <v>0</v>
          </cell>
          <cell r="T194">
            <v>0</v>
          </cell>
          <cell r="U194">
            <v>0</v>
          </cell>
          <cell r="V194">
            <v>0</v>
          </cell>
        </row>
        <row r="195">
          <cell r="I195" t="str">
            <v>h * p</v>
          </cell>
          <cell r="K195">
            <v>0.21</v>
          </cell>
          <cell r="M195">
            <v>0</v>
          </cell>
          <cell r="N195">
            <v>0</v>
          </cell>
          <cell r="O195">
            <v>0</v>
          </cell>
          <cell r="T195">
            <v>0</v>
          </cell>
          <cell r="U195">
            <v>0</v>
          </cell>
          <cell r="V195">
            <v>0</v>
          </cell>
        </row>
        <row r="196">
          <cell r="I196" t="str">
            <v>h * p</v>
          </cell>
          <cell r="K196">
            <v>0.21</v>
          </cell>
          <cell r="M196">
            <v>0</v>
          </cell>
          <cell r="N196">
            <v>0</v>
          </cell>
          <cell r="O196">
            <v>0</v>
          </cell>
          <cell r="T196">
            <v>0</v>
          </cell>
          <cell r="U196">
            <v>0</v>
          </cell>
          <cell r="V196">
            <v>0</v>
          </cell>
        </row>
        <row r="197">
          <cell r="I197" t="str">
            <v>h * p</v>
          </cell>
          <cell r="K197">
            <v>0.21</v>
          </cell>
          <cell r="M197">
            <v>0</v>
          </cell>
          <cell r="N197">
            <v>0</v>
          </cell>
          <cell r="O197">
            <v>0</v>
          </cell>
          <cell r="T197">
            <v>0</v>
          </cell>
          <cell r="U197">
            <v>0</v>
          </cell>
          <cell r="V197">
            <v>0</v>
          </cell>
        </row>
        <row r="198">
          <cell r="I198" t="str">
            <v>h * p</v>
          </cell>
          <cell r="K198">
            <v>0.21</v>
          </cell>
          <cell r="M198">
            <v>0</v>
          </cell>
          <cell r="N198">
            <v>0</v>
          </cell>
          <cell r="O198">
            <v>0</v>
          </cell>
          <cell r="T198">
            <v>0</v>
          </cell>
          <cell r="U198">
            <v>0</v>
          </cell>
          <cell r="V198">
            <v>0</v>
          </cell>
        </row>
        <row r="199">
          <cell r="I199" t="str">
            <v>h * p</v>
          </cell>
          <cell r="K199">
            <v>0.21</v>
          </cell>
          <cell r="M199">
            <v>0</v>
          </cell>
          <cell r="N199">
            <v>0</v>
          </cell>
          <cell r="O199">
            <v>0</v>
          </cell>
          <cell r="T199">
            <v>0</v>
          </cell>
          <cell r="U199">
            <v>0</v>
          </cell>
          <cell r="V199">
            <v>0</v>
          </cell>
        </row>
        <row r="200">
          <cell r="I200" t="str">
            <v>h * p</v>
          </cell>
          <cell r="K200">
            <v>0.21</v>
          </cell>
          <cell r="M200">
            <v>0</v>
          </cell>
          <cell r="N200">
            <v>0</v>
          </cell>
          <cell r="O200">
            <v>0</v>
          </cell>
          <cell r="T200">
            <v>0</v>
          </cell>
          <cell r="U200">
            <v>0</v>
          </cell>
          <cell r="V200">
            <v>0</v>
          </cell>
        </row>
        <row r="201">
          <cell r="I201" t="str">
            <v>h * p</v>
          </cell>
          <cell r="K201">
            <v>0.21</v>
          </cell>
          <cell r="M201">
            <v>0</v>
          </cell>
          <cell r="N201">
            <v>0</v>
          </cell>
          <cell r="O201">
            <v>0</v>
          </cell>
          <cell r="T201">
            <v>0</v>
          </cell>
          <cell r="U201">
            <v>0</v>
          </cell>
          <cell r="V201">
            <v>0</v>
          </cell>
        </row>
        <row r="202">
          <cell r="I202" t="str">
            <v>h * p</v>
          </cell>
          <cell r="K202">
            <v>0.21</v>
          </cell>
          <cell r="M202">
            <v>0</v>
          </cell>
          <cell r="N202">
            <v>0</v>
          </cell>
          <cell r="O202">
            <v>0</v>
          </cell>
          <cell r="T202">
            <v>0</v>
          </cell>
          <cell r="U202">
            <v>0</v>
          </cell>
          <cell r="V202">
            <v>0</v>
          </cell>
        </row>
        <row r="203">
          <cell r="I203" t="str">
            <v>h * p</v>
          </cell>
          <cell r="K203">
            <v>0.21</v>
          </cell>
          <cell r="M203">
            <v>0</v>
          </cell>
          <cell r="N203">
            <v>0</v>
          </cell>
          <cell r="O203">
            <v>0</v>
          </cell>
          <cell r="T203">
            <v>0</v>
          </cell>
          <cell r="U203">
            <v>0</v>
          </cell>
          <cell r="V203">
            <v>0</v>
          </cell>
        </row>
        <row r="204">
          <cell r="I204" t="str">
            <v>h * p</v>
          </cell>
          <cell r="K204">
            <v>0.21</v>
          </cell>
          <cell r="M204">
            <v>0</v>
          </cell>
          <cell r="N204">
            <v>0</v>
          </cell>
          <cell r="O204">
            <v>0</v>
          </cell>
          <cell r="T204">
            <v>0</v>
          </cell>
          <cell r="U204">
            <v>0</v>
          </cell>
          <cell r="V204">
            <v>0</v>
          </cell>
        </row>
        <row r="205">
          <cell r="I205" t="str">
            <v>h * p</v>
          </cell>
          <cell r="K205">
            <v>0.21</v>
          </cell>
          <cell r="M205">
            <v>0</v>
          </cell>
          <cell r="N205">
            <v>0</v>
          </cell>
          <cell r="O205">
            <v>0</v>
          </cell>
          <cell r="T205">
            <v>0</v>
          </cell>
          <cell r="U205">
            <v>0</v>
          </cell>
          <cell r="V205">
            <v>0</v>
          </cell>
        </row>
        <row r="206">
          <cell r="I206" t="str">
            <v>h * p</v>
          </cell>
          <cell r="K206">
            <v>0.21</v>
          </cell>
          <cell r="M206">
            <v>0</v>
          </cell>
          <cell r="N206">
            <v>0</v>
          </cell>
          <cell r="O206">
            <v>0</v>
          </cell>
          <cell r="T206">
            <v>0</v>
          </cell>
          <cell r="U206">
            <v>0</v>
          </cell>
          <cell r="V206">
            <v>0</v>
          </cell>
        </row>
        <row r="207">
          <cell r="I207" t="str">
            <v>h * p</v>
          </cell>
          <cell r="K207">
            <v>0.21</v>
          </cell>
          <cell r="M207">
            <v>0</v>
          </cell>
          <cell r="N207">
            <v>0</v>
          </cell>
          <cell r="O207">
            <v>0</v>
          </cell>
          <cell r="T207">
            <v>0</v>
          </cell>
          <cell r="U207">
            <v>0</v>
          </cell>
          <cell r="V207">
            <v>0</v>
          </cell>
        </row>
        <row r="208">
          <cell r="I208" t="str">
            <v>h * p</v>
          </cell>
          <cell r="K208">
            <v>0.21</v>
          </cell>
          <cell r="M208">
            <v>0</v>
          </cell>
          <cell r="N208">
            <v>0</v>
          </cell>
          <cell r="O208">
            <v>0</v>
          </cell>
          <cell r="T208">
            <v>0</v>
          </cell>
          <cell r="U208">
            <v>0</v>
          </cell>
          <cell r="V208">
            <v>0</v>
          </cell>
        </row>
        <row r="209">
          <cell r="I209" t="str">
            <v>h * p</v>
          </cell>
          <cell r="K209">
            <v>0.21</v>
          </cell>
          <cell r="M209">
            <v>0</v>
          </cell>
          <cell r="N209">
            <v>0</v>
          </cell>
          <cell r="O209">
            <v>0</v>
          </cell>
          <cell r="T209">
            <v>0</v>
          </cell>
          <cell r="U209">
            <v>0</v>
          </cell>
          <cell r="V209">
            <v>0</v>
          </cell>
        </row>
        <row r="210">
          <cell r="I210" t="str">
            <v>h * p</v>
          </cell>
          <cell r="K210">
            <v>0.21</v>
          </cell>
          <cell r="M210">
            <v>0</v>
          </cell>
          <cell r="N210">
            <v>0</v>
          </cell>
          <cell r="O210">
            <v>0</v>
          </cell>
          <cell r="T210">
            <v>0</v>
          </cell>
          <cell r="U210">
            <v>0</v>
          </cell>
          <cell r="V210">
            <v>0</v>
          </cell>
        </row>
        <row r="211">
          <cell r="I211" t="str">
            <v>h * p</v>
          </cell>
          <cell r="K211">
            <v>0.21</v>
          </cell>
          <cell r="M211">
            <v>0</v>
          </cell>
          <cell r="N211">
            <v>0</v>
          </cell>
          <cell r="O211">
            <v>0</v>
          </cell>
          <cell r="T211">
            <v>0</v>
          </cell>
          <cell r="U211">
            <v>0</v>
          </cell>
          <cell r="V211">
            <v>0</v>
          </cell>
        </row>
        <row r="212">
          <cell r="I212" t="str">
            <v>h * p</v>
          </cell>
          <cell r="K212">
            <v>0.21</v>
          </cell>
          <cell r="M212">
            <v>0</v>
          </cell>
          <cell r="N212">
            <v>0</v>
          </cell>
          <cell r="O212">
            <v>0</v>
          </cell>
          <cell r="T212">
            <v>0</v>
          </cell>
          <cell r="U212">
            <v>0</v>
          </cell>
          <cell r="V212">
            <v>0</v>
          </cell>
        </row>
        <row r="213">
          <cell r="I213" t="str">
            <v>h * p</v>
          </cell>
          <cell r="K213">
            <v>0.21</v>
          </cell>
          <cell r="M213">
            <v>0</v>
          </cell>
          <cell r="N213">
            <v>0</v>
          </cell>
          <cell r="O213">
            <v>0</v>
          </cell>
          <cell r="T213">
            <v>0</v>
          </cell>
          <cell r="U213">
            <v>0</v>
          </cell>
          <cell r="V213">
            <v>0</v>
          </cell>
        </row>
        <row r="214">
          <cell r="I214" t="str">
            <v>h * p</v>
          </cell>
          <cell r="K214">
            <v>0.21</v>
          </cell>
          <cell r="M214">
            <v>0</v>
          </cell>
          <cell r="N214">
            <v>0</v>
          </cell>
          <cell r="O214">
            <v>0</v>
          </cell>
          <cell r="T214">
            <v>0</v>
          </cell>
          <cell r="U214">
            <v>0</v>
          </cell>
          <cell r="V214">
            <v>0</v>
          </cell>
        </row>
        <row r="215">
          <cell r="I215" t="str">
            <v>h * p</v>
          </cell>
          <cell r="K215">
            <v>0.21</v>
          </cell>
          <cell r="M215">
            <v>0</v>
          </cell>
          <cell r="N215">
            <v>0</v>
          </cell>
          <cell r="O215">
            <v>0</v>
          </cell>
          <cell r="T215">
            <v>0</v>
          </cell>
          <cell r="U215">
            <v>0</v>
          </cell>
          <cell r="V215">
            <v>0</v>
          </cell>
        </row>
        <row r="216">
          <cell r="I216" t="str">
            <v>h * p</v>
          </cell>
          <cell r="K216">
            <v>0.21</v>
          </cell>
          <cell r="M216">
            <v>0</v>
          </cell>
          <cell r="N216">
            <v>0</v>
          </cell>
          <cell r="O216">
            <v>0</v>
          </cell>
          <cell r="T216">
            <v>0</v>
          </cell>
          <cell r="U216">
            <v>0</v>
          </cell>
          <cell r="V216">
            <v>0</v>
          </cell>
        </row>
        <row r="217">
          <cell r="I217" t="str">
            <v>h * p</v>
          </cell>
          <cell r="K217">
            <v>0.21</v>
          </cell>
          <cell r="M217">
            <v>0</v>
          </cell>
          <cell r="N217">
            <v>0</v>
          </cell>
          <cell r="O217">
            <v>0</v>
          </cell>
          <cell r="T217">
            <v>0</v>
          </cell>
          <cell r="U217">
            <v>0</v>
          </cell>
          <cell r="V217">
            <v>0</v>
          </cell>
        </row>
        <row r="218">
          <cell r="I218" t="str">
            <v>h * p</v>
          </cell>
          <cell r="K218">
            <v>0.21</v>
          </cell>
          <cell r="M218">
            <v>0</v>
          </cell>
          <cell r="N218">
            <v>0</v>
          </cell>
          <cell r="O218">
            <v>0</v>
          </cell>
          <cell r="T218">
            <v>0</v>
          </cell>
          <cell r="U218">
            <v>0</v>
          </cell>
          <cell r="V218">
            <v>0</v>
          </cell>
        </row>
        <row r="219">
          <cell r="I219" t="str">
            <v>h * p</v>
          </cell>
          <cell r="K219">
            <v>0.21</v>
          </cell>
          <cell r="M219">
            <v>0</v>
          </cell>
          <cell r="N219">
            <v>0</v>
          </cell>
          <cell r="O219">
            <v>0</v>
          </cell>
          <cell r="T219">
            <v>0</v>
          </cell>
          <cell r="U219">
            <v>0</v>
          </cell>
          <cell r="V219">
            <v>0</v>
          </cell>
        </row>
        <row r="220">
          <cell r="I220" t="str">
            <v>h * p</v>
          </cell>
          <cell r="K220">
            <v>0.21</v>
          </cell>
          <cell r="M220">
            <v>0</v>
          </cell>
          <cell r="N220">
            <v>0</v>
          </cell>
          <cell r="O220">
            <v>0</v>
          </cell>
          <cell r="T220">
            <v>0</v>
          </cell>
          <cell r="U220">
            <v>0</v>
          </cell>
          <cell r="V220">
            <v>0</v>
          </cell>
        </row>
        <row r="221">
          <cell r="I221" t="str">
            <v>h * p</v>
          </cell>
          <cell r="K221">
            <v>0.21</v>
          </cell>
          <cell r="M221">
            <v>0</v>
          </cell>
          <cell r="N221">
            <v>0</v>
          </cell>
          <cell r="O221">
            <v>0</v>
          </cell>
          <cell r="T221">
            <v>0</v>
          </cell>
          <cell r="U221">
            <v>0</v>
          </cell>
          <cell r="V221">
            <v>0</v>
          </cell>
        </row>
        <row r="222">
          <cell r="I222" t="str">
            <v>h * p</v>
          </cell>
          <cell r="K222">
            <v>0.21</v>
          </cell>
          <cell r="M222">
            <v>0</v>
          </cell>
          <cell r="N222">
            <v>0</v>
          </cell>
          <cell r="O222">
            <v>0</v>
          </cell>
          <cell r="T222">
            <v>0</v>
          </cell>
          <cell r="U222">
            <v>0</v>
          </cell>
          <cell r="V222">
            <v>0</v>
          </cell>
        </row>
        <row r="223">
          <cell r="I223" t="str">
            <v>h * p</v>
          </cell>
          <cell r="K223">
            <v>0.21</v>
          </cell>
          <cell r="M223">
            <v>0</v>
          </cell>
          <cell r="N223">
            <v>0</v>
          </cell>
          <cell r="O223">
            <v>0</v>
          </cell>
          <cell r="T223">
            <v>0</v>
          </cell>
          <cell r="U223">
            <v>0</v>
          </cell>
          <cell r="V223">
            <v>0</v>
          </cell>
        </row>
        <row r="224">
          <cell r="I224" t="str">
            <v>h * p</v>
          </cell>
          <cell r="K224">
            <v>0.21</v>
          </cell>
          <cell r="M224">
            <v>0</v>
          </cell>
          <cell r="N224">
            <v>0</v>
          </cell>
          <cell r="O224">
            <v>0</v>
          </cell>
          <cell r="T224">
            <v>0</v>
          </cell>
          <cell r="U224">
            <v>0</v>
          </cell>
          <cell r="V224">
            <v>0</v>
          </cell>
        </row>
        <row r="225">
          <cell r="I225" t="str">
            <v>h * p</v>
          </cell>
          <cell r="K225">
            <v>0.21</v>
          </cell>
          <cell r="M225">
            <v>0</v>
          </cell>
          <cell r="N225">
            <v>0</v>
          </cell>
          <cell r="O225">
            <v>0</v>
          </cell>
          <cell r="T225">
            <v>0</v>
          </cell>
          <cell r="U225">
            <v>0</v>
          </cell>
          <cell r="V225">
            <v>0</v>
          </cell>
        </row>
        <row r="226">
          <cell r="I226" t="str">
            <v>h * p</v>
          </cell>
          <cell r="K226">
            <v>0.21</v>
          </cell>
          <cell r="M226">
            <v>0</v>
          </cell>
          <cell r="N226">
            <v>0</v>
          </cell>
          <cell r="O226">
            <v>0</v>
          </cell>
          <cell r="T226">
            <v>0</v>
          </cell>
          <cell r="U226">
            <v>0</v>
          </cell>
          <cell r="V226">
            <v>0</v>
          </cell>
        </row>
        <row r="227">
          <cell r="I227" t="str">
            <v>h * p</v>
          </cell>
          <cell r="K227">
            <v>0.21</v>
          </cell>
          <cell r="M227">
            <v>0</v>
          </cell>
          <cell r="N227">
            <v>0</v>
          </cell>
          <cell r="O227">
            <v>0</v>
          </cell>
          <cell r="T227">
            <v>0</v>
          </cell>
          <cell r="U227">
            <v>0</v>
          </cell>
          <cell r="V227">
            <v>0</v>
          </cell>
        </row>
        <row r="228">
          <cell r="I228" t="str">
            <v>h * p</v>
          </cell>
          <cell r="K228">
            <v>0.21</v>
          </cell>
          <cell r="M228">
            <v>0</v>
          </cell>
          <cell r="N228">
            <v>0</v>
          </cell>
          <cell r="O228">
            <v>0</v>
          </cell>
          <cell r="T228">
            <v>0</v>
          </cell>
          <cell r="U228">
            <v>0</v>
          </cell>
          <cell r="V228">
            <v>0</v>
          </cell>
        </row>
        <row r="229">
          <cell r="I229" t="str">
            <v>h * p</v>
          </cell>
          <cell r="K229">
            <v>0.21</v>
          </cell>
          <cell r="M229">
            <v>0</v>
          </cell>
          <cell r="N229">
            <v>0</v>
          </cell>
          <cell r="O229">
            <v>0</v>
          </cell>
          <cell r="T229">
            <v>0</v>
          </cell>
          <cell r="U229">
            <v>0</v>
          </cell>
          <cell r="V229">
            <v>0</v>
          </cell>
        </row>
        <row r="230">
          <cell r="I230" t="str">
            <v>h * p</v>
          </cell>
          <cell r="K230">
            <v>0.21</v>
          </cell>
          <cell r="M230">
            <v>0</v>
          </cell>
          <cell r="N230">
            <v>0</v>
          </cell>
          <cell r="O230">
            <v>0</v>
          </cell>
          <cell r="T230">
            <v>0</v>
          </cell>
          <cell r="U230">
            <v>0</v>
          </cell>
          <cell r="V230">
            <v>0</v>
          </cell>
        </row>
        <row r="231">
          <cell r="I231" t="str">
            <v>h * p</v>
          </cell>
          <cell r="K231">
            <v>0.21</v>
          </cell>
          <cell r="M231">
            <v>0</v>
          </cell>
          <cell r="N231">
            <v>0</v>
          </cell>
          <cell r="O231">
            <v>0</v>
          </cell>
          <cell r="T231">
            <v>0</v>
          </cell>
          <cell r="U231">
            <v>0</v>
          </cell>
          <cell r="V231">
            <v>0</v>
          </cell>
        </row>
        <row r="232">
          <cell r="I232" t="str">
            <v>h * p</v>
          </cell>
          <cell r="K232">
            <v>0.21</v>
          </cell>
          <cell r="M232">
            <v>0</v>
          </cell>
          <cell r="N232">
            <v>0</v>
          </cell>
          <cell r="O232">
            <v>0</v>
          </cell>
          <cell r="T232">
            <v>0</v>
          </cell>
          <cell r="U232">
            <v>0</v>
          </cell>
          <cell r="V232">
            <v>0</v>
          </cell>
        </row>
        <row r="233">
          <cell r="I233" t="str">
            <v>h * p</v>
          </cell>
          <cell r="K233">
            <v>0.21</v>
          </cell>
          <cell r="M233">
            <v>0</v>
          </cell>
          <cell r="N233">
            <v>0</v>
          </cell>
          <cell r="O233">
            <v>0</v>
          </cell>
          <cell r="T233">
            <v>0</v>
          </cell>
          <cell r="U233">
            <v>0</v>
          </cell>
          <cell r="V233">
            <v>0</v>
          </cell>
        </row>
        <row r="234">
          <cell r="I234" t="str">
            <v>h * p</v>
          </cell>
          <cell r="K234">
            <v>0.21</v>
          </cell>
          <cell r="M234">
            <v>0</v>
          </cell>
          <cell r="N234">
            <v>0</v>
          </cell>
          <cell r="O234">
            <v>0</v>
          </cell>
          <cell r="T234">
            <v>0</v>
          </cell>
          <cell r="U234">
            <v>0</v>
          </cell>
          <cell r="V234">
            <v>0</v>
          </cell>
        </row>
        <row r="235">
          <cell r="I235" t="str">
            <v>h * p</v>
          </cell>
          <cell r="K235">
            <v>0.21</v>
          </cell>
          <cell r="M235">
            <v>0</v>
          </cell>
          <cell r="N235">
            <v>0</v>
          </cell>
          <cell r="O235">
            <v>0</v>
          </cell>
          <cell r="T235">
            <v>0</v>
          </cell>
          <cell r="U235">
            <v>0</v>
          </cell>
          <cell r="V235">
            <v>0</v>
          </cell>
        </row>
        <row r="236">
          <cell r="I236" t="str">
            <v>h * p</v>
          </cell>
          <cell r="K236">
            <v>0.21</v>
          </cell>
          <cell r="M236">
            <v>0</v>
          </cell>
          <cell r="N236">
            <v>0</v>
          </cell>
          <cell r="O236">
            <v>0</v>
          </cell>
          <cell r="T236">
            <v>0</v>
          </cell>
          <cell r="U236">
            <v>0</v>
          </cell>
          <cell r="V236">
            <v>0</v>
          </cell>
        </row>
        <row r="237">
          <cell r="I237" t="str">
            <v>h * p</v>
          </cell>
          <cell r="K237">
            <v>0.21</v>
          </cell>
          <cell r="M237">
            <v>0</v>
          </cell>
          <cell r="N237">
            <v>0</v>
          </cell>
          <cell r="O237">
            <v>0</v>
          </cell>
          <cell r="T237">
            <v>0</v>
          </cell>
          <cell r="U237">
            <v>0</v>
          </cell>
          <cell r="V237">
            <v>0</v>
          </cell>
        </row>
        <row r="238">
          <cell r="I238" t="str">
            <v>h * p</v>
          </cell>
          <cell r="K238">
            <v>0.21</v>
          </cell>
          <cell r="M238">
            <v>0</v>
          </cell>
          <cell r="N238">
            <v>0</v>
          </cell>
          <cell r="O238">
            <v>0</v>
          </cell>
          <cell r="T238">
            <v>0</v>
          </cell>
          <cell r="U238">
            <v>0</v>
          </cell>
          <cell r="V238">
            <v>0</v>
          </cell>
        </row>
        <row r="239">
          <cell r="I239" t="str">
            <v>h * p</v>
          </cell>
          <cell r="K239">
            <v>0.21</v>
          </cell>
          <cell r="M239">
            <v>0</v>
          </cell>
          <cell r="N239">
            <v>0</v>
          </cell>
          <cell r="O239">
            <v>0</v>
          </cell>
          <cell r="T239">
            <v>0</v>
          </cell>
          <cell r="U239">
            <v>0</v>
          </cell>
          <cell r="V239">
            <v>0</v>
          </cell>
        </row>
        <row r="240">
          <cell r="I240" t="str">
            <v>h * p</v>
          </cell>
          <cell r="K240">
            <v>0.21</v>
          </cell>
          <cell r="M240">
            <v>0</v>
          </cell>
          <cell r="N240">
            <v>0</v>
          </cell>
          <cell r="O240">
            <v>0</v>
          </cell>
          <cell r="T240">
            <v>0</v>
          </cell>
          <cell r="U240">
            <v>0</v>
          </cell>
          <cell r="V240">
            <v>0</v>
          </cell>
        </row>
        <row r="241">
          <cell r="I241" t="str">
            <v>h * p</v>
          </cell>
          <cell r="K241">
            <v>0.21</v>
          </cell>
          <cell r="M241">
            <v>0</v>
          </cell>
          <cell r="N241">
            <v>0</v>
          </cell>
          <cell r="O241">
            <v>0</v>
          </cell>
          <cell r="T241">
            <v>0</v>
          </cell>
          <cell r="U241">
            <v>0</v>
          </cell>
          <cell r="V241">
            <v>0</v>
          </cell>
        </row>
        <row r="242">
          <cell r="I242" t="str">
            <v>h * p</v>
          </cell>
          <cell r="K242">
            <v>0.21</v>
          </cell>
          <cell r="M242">
            <v>0</v>
          </cell>
          <cell r="N242">
            <v>0</v>
          </cell>
          <cell r="O242">
            <v>0</v>
          </cell>
          <cell r="T242">
            <v>0</v>
          </cell>
          <cell r="U242">
            <v>0</v>
          </cell>
          <cell r="V242">
            <v>0</v>
          </cell>
        </row>
        <row r="243">
          <cell r="I243" t="str">
            <v>h * p</v>
          </cell>
          <cell r="K243">
            <v>0.21</v>
          </cell>
          <cell r="M243">
            <v>0</v>
          </cell>
          <cell r="N243">
            <v>0</v>
          </cell>
          <cell r="O243">
            <v>0</v>
          </cell>
          <cell r="T243">
            <v>0</v>
          </cell>
          <cell r="U243">
            <v>0</v>
          </cell>
          <cell r="V243">
            <v>0</v>
          </cell>
        </row>
        <row r="244">
          <cell r="I244" t="str">
            <v>h * p</v>
          </cell>
          <cell r="K244">
            <v>0.21</v>
          </cell>
          <cell r="M244">
            <v>0</v>
          </cell>
          <cell r="N244">
            <v>0</v>
          </cell>
          <cell r="O244">
            <v>0</v>
          </cell>
          <cell r="T244">
            <v>0</v>
          </cell>
          <cell r="U244">
            <v>0</v>
          </cell>
          <cell r="V244">
            <v>0</v>
          </cell>
        </row>
        <row r="245">
          <cell r="I245" t="str">
            <v>h * p</v>
          </cell>
          <cell r="K245">
            <v>0.21</v>
          </cell>
          <cell r="M245">
            <v>0</v>
          </cell>
          <cell r="N245">
            <v>0</v>
          </cell>
          <cell r="O245">
            <v>0</v>
          </cell>
          <cell r="T245">
            <v>0</v>
          </cell>
          <cell r="U245">
            <v>0</v>
          </cell>
          <cell r="V245">
            <v>0</v>
          </cell>
        </row>
        <row r="246">
          <cell r="I246" t="str">
            <v>h * p</v>
          </cell>
          <cell r="K246">
            <v>0.21</v>
          </cell>
          <cell r="M246">
            <v>0</v>
          </cell>
          <cell r="N246">
            <v>0</v>
          </cell>
          <cell r="O246">
            <v>0</v>
          </cell>
          <cell r="T246">
            <v>0</v>
          </cell>
          <cell r="U246">
            <v>0</v>
          </cell>
          <cell r="V246">
            <v>0</v>
          </cell>
        </row>
        <row r="247">
          <cell r="I247" t="str">
            <v>h * p</v>
          </cell>
          <cell r="K247">
            <v>0.21</v>
          </cell>
          <cell r="M247">
            <v>0</v>
          </cell>
          <cell r="N247">
            <v>0</v>
          </cell>
          <cell r="O247">
            <v>0</v>
          </cell>
          <cell r="T247">
            <v>0</v>
          </cell>
          <cell r="U247">
            <v>0</v>
          </cell>
          <cell r="V247">
            <v>0</v>
          </cell>
        </row>
        <row r="248">
          <cell r="I248" t="str">
            <v>h * p</v>
          </cell>
          <cell r="K248">
            <v>0.21</v>
          </cell>
          <cell r="M248">
            <v>0</v>
          </cell>
          <cell r="N248">
            <v>0</v>
          </cell>
          <cell r="O248">
            <v>0</v>
          </cell>
          <cell r="T248">
            <v>0</v>
          </cell>
          <cell r="U248">
            <v>0</v>
          </cell>
          <cell r="V248">
            <v>0</v>
          </cell>
        </row>
        <row r="249">
          <cell r="I249" t="str">
            <v>h * p</v>
          </cell>
          <cell r="K249">
            <v>0.21</v>
          </cell>
          <cell r="M249">
            <v>0</v>
          </cell>
          <cell r="N249">
            <v>0</v>
          </cell>
          <cell r="O249">
            <v>0</v>
          </cell>
          <cell r="T249">
            <v>0</v>
          </cell>
          <cell r="U249">
            <v>0</v>
          </cell>
          <cell r="V249">
            <v>0</v>
          </cell>
        </row>
        <row r="250">
          <cell r="I250" t="str">
            <v>h * p</v>
          </cell>
          <cell r="K250">
            <v>0.21</v>
          </cell>
          <cell r="M250">
            <v>0</v>
          </cell>
          <cell r="N250">
            <v>0</v>
          </cell>
          <cell r="O250">
            <v>0</v>
          </cell>
          <cell r="T250">
            <v>0</v>
          </cell>
          <cell r="U250">
            <v>0</v>
          </cell>
          <cell r="V250">
            <v>0</v>
          </cell>
        </row>
        <row r="251">
          <cell r="I251" t="str">
            <v>h * p</v>
          </cell>
          <cell r="K251">
            <v>0.21</v>
          </cell>
          <cell r="M251">
            <v>0</v>
          </cell>
          <cell r="N251">
            <v>0</v>
          </cell>
          <cell r="O251">
            <v>0</v>
          </cell>
          <cell r="T251">
            <v>0</v>
          </cell>
          <cell r="U251">
            <v>0</v>
          </cell>
          <cell r="V251">
            <v>0</v>
          </cell>
        </row>
        <row r="252">
          <cell r="I252" t="str">
            <v>h * p</v>
          </cell>
          <cell r="K252">
            <v>0.21</v>
          </cell>
          <cell r="M252">
            <v>0</v>
          </cell>
          <cell r="N252">
            <v>0</v>
          </cell>
          <cell r="O252">
            <v>0</v>
          </cell>
          <cell r="T252">
            <v>0</v>
          </cell>
          <cell r="U252">
            <v>0</v>
          </cell>
          <cell r="V252">
            <v>0</v>
          </cell>
        </row>
        <row r="253">
          <cell r="I253" t="str">
            <v>h * p</v>
          </cell>
          <cell r="K253">
            <v>0.21</v>
          </cell>
          <cell r="M253">
            <v>0</v>
          </cell>
          <cell r="N253">
            <v>0</v>
          </cell>
          <cell r="O253">
            <v>0</v>
          </cell>
          <cell r="T253">
            <v>0</v>
          </cell>
          <cell r="U253">
            <v>0</v>
          </cell>
          <cell r="V253">
            <v>0</v>
          </cell>
        </row>
        <row r="254">
          <cell r="I254" t="str">
            <v>h * p</v>
          </cell>
          <cell r="K254">
            <v>0.21</v>
          </cell>
          <cell r="M254">
            <v>0</v>
          </cell>
          <cell r="N254">
            <v>0</v>
          </cell>
          <cell r="O254">
            <v>0</v>
          </cell>
          <cell r="T254">
            <v>0</v>
          </cell>
          <cell r="U254">
            <v>0</v>
          </cell>
          <cell r="V254">
            <v>0</v>
          </cell>
        </row>
        <row r="255">
          <cell r="I255" t="str">
            <v>h * p</v>
          </cell>
          <cell r="K255">
            <v>0.21</v>
          </cell>
          <cell r="M255">
            <v>0</v>
          </cell>
          <cell r="N255">
            <v>0</v>
          </cell>
          <cell r="O255">
            <v>0</v>
          </cell>
          <cell r="T255">
            <v>0</v>
          </cell>
          <cell r="U255">
            <v>0</v>
          </cell>
          <cell r="V255">
            <v>0</v>
          </cell>
        </row>
        <row r="256">
          <cell r="I256" t="str">
            <v>h * p</v>
          </cell>
          <cell r="K256">
            <v>0.21</v>
          </cell>
          <cell r="M256">
            <v>0</v>
          </cell>
          <cell r="N256">
            <v>0</v>
          </cell>
          <cell r="O256">
            <v>0</v>
          </cell>
          <cell r="T256">
            <v>0</v>
          </cell>
          <cell r="U256">
            <v>0</v>
          </cell>
          <cell r="V256">
            <v>0</v>
          </cell>
        </row>
        <row r="257">
          <cell r="I257" t="str">
            <v>h * p</v>
          </cell>
          <cell r="K257">
            <v>0.21</v>
          </cell>
          <cell r="M257">
            <v>0</v>
          </cell>
          <cell r="N257">
            <v>0</v>
          </cell>
          <cell r="O257">
            <v>0</v>
          </cell>
          <cell r="T257">
            <v>0</v>
          </cell>
          <cell r="U257">
            <v>0</v>
          </cell>
          <cell r="V257">
            <v>0</v>
          </cell>
        </row>
        <row r="258">
          <cell r="I258" t="str">
            <v>h * p</v>
          </cell>
          <cell r="K258">
            <v>0.21</v>
          </cell>
          <cell r="M258">
            <v>0</v>
          </cell>
          <cell r="N258">
            <v>0</v>
          </cell>
          <cell r="O258">
            <v>0</v>
          </cell>
          <cell r="T258">
            <v>0</v>
          </cell>
          <cell r="U258">
            <v>0</v>
          </cell>
          <cell r="V258">
            <v>0</v>
          </cell>
        </row>
        <row r="259">
          <cell r="I259" t="str">
            <v>h * p</v>
          </cell>
          <cell r="K259">
            <v>0.21</v>
          </cell>
          <cell r="M259">
            <v>0</v>
          </cell>
          <cell r="N259">
            <v>0</v>
          </cell>
          <cell r="O259">
            <v>0</v>
          </cell>
          <cell r="T259">
            <v>0</v>
          </cell>
          <cell r="U259">
            <v>0</v>
          </cell>
          <cell r="V259">
            <v>0</v>
          </cell>
        </row>
        <row r="260">
          <cell r="I260" t="str">
            <v>h * p</v>
          </cell>
          <cell r="K260">
            <v>0.21</v>
          </cell>
          <cell r="M260">
            <v>0</v>
          </cell>
          <cell r="N260">
            <v>0</v>
          </cell>
          <cell r="O260">
            <v>0</v>
          </cell>
          <cell r="T260">
            <v>0</v>
          </cell>
          <cell r="U260">
            <v>0</v>
          </cell>
          <cell r="V260">
            <v>0</v>
          </cell>
        </row>
        <row r="261">
          <cell r="I261" t="str">
            <v>h * p</v>
          </cell>
          <cell r="K261">
            <v>0.21</v>
          </cell>
          <cell r="M261">
            <v>0</v>
          </cell>
          <cell r="N261">
            <v>0</v>
          </cell>
          <cell r="O261">
            <v>0</v>
          </cell>
          <cell r="T261">
            <v>0</v>
          </cell>
          <cell r="U261">
            <v>0</v>
          </cell>
          <cell r="V261">
            <v>0</v>
          </cell>
        </row>
        <row r="262">
          <cell r="I262" t="str">
            <v>h * p</v>
          </cell>
          <cell r="K262">
            <v>0.21</v>
          </cell>
          <cell r="M262">
            <v>0</v>
          </cell>
          <cell r="N262">
            <v>0</v>
          </cell>
          <cell r="O262">
            <v>0</v>
          </cell>
          <cell r="T262">
            <v>0</v>
          </cell>
          <cell r="U262">
            <v>0</v>
          </cell>
          <cell r="V262">
            <v>0</v>
          </cell>
        </row>
        <row r="263">
          <cell r="I263" t="str">
            <v>h * p</v>
          </cell>
          <cell r="K263">
            <v>0.21</v>
          </cell>
          <cell r="M263">
            <v>0</v>
          </cell>
          <cell r="N263">
            <v>0</v>
          </cell>
          <cell r="O263">
            <v>0</v>
          </cell>
          <cell r="T263">
            <v>0</v>
          </cell>
          <cell r="U263">
            <v>0</v>
          </cell>
          <cell r="V263">
            <v>0</v>
          </cell>
        </row>
        <row r="264">
          <cell r="I264" t="str">
            <v>h * p</v>
          </cell>
          <cell r="K264">
            <v>0.21</v>
          </cell>
          <cell r="M264">
            <v>0</v>
          </cell>
          <cell r="N264">
            <v>0</v>
          </cell>
          <cell r="O264">
            <v>0</v>
          </cell>
          <cell r="T264">
            <v>0</v>
          </cell>
          <cell r="U264">
            <v>0</v>
          </cell>
          <cell r="V264">
            <v>0</v>
          </cell>
        </row>
        <row r="265">
          <cell r="I265" t="str">
            <v>h * p</v>
          </cell>
          <cell r="K265">
            <v>0.21</v>
          </cell>
          <cell r="M265">
            <v>0</v>
          </cell>
          <cell r="N265">
            <v>0</v>
          </cell>
          <cell r="O265">
            <v>0</v>
          </cell>
          <cell r="T265">
            <v>0</v>
          </cell>
          <cell r="U265">
            <v>0</v>
          </cell>
          <cell r="V265">
            <v>0</v>
          </cell>
        </row>
        <row r="266">
          <cell r="I266" t="str">
            <v>h * p</v>
          </cell>
          <cell r="K266">
            <v>0.21</v>
          </cell>
          <cell r="M266">
            <v>0</v>
          </cell>
          <cell r="N266">
            <v>0</v>
          </cell>
          <cell r="O266">
            <v>0</v>
          </cell>
          <cell r="T266">
            <v>0</v>
          </cell>
          <cell r="U266">
            <v>0</v>
          </cell>
          <cell r="V266">
            <v>0</v>
          </cell>
        </row>
        <row r="267">
          <cell r="I267" t="str">
            <v>h * p</v>
          </cell>
          <cell r="K267">
            <v>0.21</v>
          </cell>
          <cell r="M267">
            <v>0</v>
          </cell>
          <cell r="N267">
            <v>0</v>
          </cell>
          <cell r="O267">
            <v>0</v>
          </cell>
          <cell r="T267">
            <v>0</v>
          </cell>
          <cell r="U267">
            <v>0</v>
          </cell>
          <cell r="V267">
            <v>0</v>
          </cell>
        </row>
        <row r="268">
          <cell r="I268" t="str">
            <v>h * p</v>
          </cell>
          <cell r="K268">
            <v>0.21</v>
          </cell>
          <cell r="M268">
            <v>0</v>
          </cell>
          <cell r="N268">
            <v>0</v>
          </cell>
          <cell r="O268">
            <v>0</v>
          </cell>
          <cell r="T268">
            <v>0</v>
          </cell>
          <cell r="U268">
            <v>0</v>
          </cell>
          <cell r="V268">
            <v>0</v>
          </cell>
        </row>
        <row r="269">
          <cell r="I269" t="str">
            <v>h * p</v>
          </cell>
          <cell r="K269">
            <v>0.21</v>
          </cell>
          <cell r="M269">
            <v>0</v>
          </cell>
          <cell r="N269">
            <v>0</v>
          </cell>
          <cell r="O269">
            <v>0</v>
          </cell>
          <cell r="T269">
            <v>0</v>
          </cell>
          <cell r="U269">
            <v>0</v>
          </cell>
          <cell r="V269">
            <v>0</v>
          </cell>
        </row>
        <row r="270">
          <cell r="I270" t="str">
            <v>h * p</v>
          </cell>
          <cell r="K270">
            <v>0.21</v>
          </cell>
          <cell r="M270">
            <v>0</v>
          </cell>
          <cell r="N270">
            <v>0</v>
          </cell>
          <cell r="O270">
            <v>0</v>
          </cell>
          <cell r="T270">
            <v>0</v>
          </cell>
          <cell r="U270">
            <v>0</v>
          </cell>
          <cell r="V270">
            <v>0</v>
          </cell>
        </row>
        <row r="271">
          <cell r="I271" t="str">
            <v>h * p</v>
          </cell>
          <cell r="K271">
            <v>0.21</v>
          </cell>
          <cell r="M271">
            <v>0</v>
          </cell>
          <cell r="N271">
            <v>0</v>
          </cell>
          <cell r="O271">
            <v>0</v>
          </cell>
          <cell r="T271">
            <v>0</v>
          </cell>
          <cell r="U271">
            <v>0</v>
          </cell>
          <cell r="V271">
            <v>0</v>
          </cell>
        </row>
        <row r="272">
          <cell r="I272" t="str">
            <v>h * p</v>
          </cell>
          <cell r="K272">
            <v>0.21</v>
          </cell>
          <cell r="M272">
            <v>0</v>
          </cell>
          <cell r="N272">
            <v>0</v>
          </cell>
          <cell r="O272">
            <v>0</v>
          </cell>
          <cell r="T272">
            <v>0</v>
          </cell>
          <cell r="U272">
            <v>0</v>
          </cell>
          <cell r="V272">
            <v>0</v>
          </cell>
        </row>
        <row r="273">
          <cell r="I273" t="str">
            <v>h * p</v>
          </cell>
          <cell r="K273">
            <v>0.21</v>
          </cell>
          <cell r="M273">
            <v>0</v>
          </cell>
          <cell r="N273">
            <v>0</v>
          </cell>
          <cell r="O273">
            <v>0</v>
          </cell>
          <cell r="T273">
            <v>0</v>
          </cell>
          <cell r="U273">
            <v>0</v>
          </cell>
          <cell r="V273">
            <v>0</v>
          </cell>
        </row>
        <row r="274">
          <cell r="I274" t="str">
            <v>h * p</v>
          </cell>
          <cell r="K274">
            <v>0.21</v>
          </cell>
          <cell r="M274">
            <v>0</v>
          </cell>
          <cell r="N274">
            <v>0</v>
          </cell>
          <cell r="O274">
            <v>0</v>
          </cell>
          <cell r="T274">
            <v>0</v>
          </cell>
          <cell r="U274">
            <v>0</v>
          </cell>
          <cell r="V274">
            <v>0</v>
          </cell>
        </row>
        <row r="275">
          <cell r="I275" t="str">
            <v>h * p</v>
          </cell>
          <cell r="K275">
            <v>0.21</v>
          </cell>
          <cell r="M275">
            <v>0</v>
          </cell>
          <cell r="N275">
            <v>0</v>
          </cell>
          <cell r="O275">
            <v>0</v>
          </cell>
          <cell r="T275">
            <v>0</v>
          </cell>
          <cell r="U275">
            <v>0</v>
          </cell>
          <cell r="V275">
            <v>0</v>
          </cell>
        </row>
        <row r="276">
          <cell r="I276" t="str">
            <v>h * p</v>
          </cell>
          <cell r="K276">
            <v>0.21</v>
          </cell>
          <cell r="M276">
            <v>0</v>
          </cell>
          <cell r="N276">
            <v>0</v>
          </cell>
          <cell r="O276">
            <v>0</v>
          </cell>
          <cell r="T276">
            <v>0</v>
          </cell>
          <cell r="U276">
            <v>0</v>
          </cell>
          <cell r="V276">
            <v>0</v>
          </cell>
        </row>
        <row r="277">
          <cell r="I277" t="str">
            <v>h * p</v>
          </cell>
          <cell r="K277">
            <v>0.21</v>
          </cell>
          <cell r="M277">
            <v>0</v>
          </cell>
          <cell r="N277">
            <v>0</v>
          </cell>
          <cell r="O277">
            <v>0</v>
          </cell>
          <cell r="T277">
            <v>0</v>
          </cell>
          <cell r="U277">
            <v>0</v>
          </cell>
          <cell r="V277">
            <v>0</v>
          </cell>
        </row>
        <row r="278">
          <cell r="I278" t="str">
            <v>h * p</v>
          </cell>
          <cell r="K278">
            <v>0.21</v>
          </cell>
          <cell r="M278">
            <v>0</v>
          </cell>
          <cell r="N278">
            <v>0</v>
          </cell>
          <cell r="O278">
            <v>0</v>
          </cell>
          <cell r="T278">
            <v>0</v>
          </cell>
          <cell r="U278">
            <v>0</v>
          </cell>
          <cell r="V278">
            <v>0</v>
          </cell>
        </row>
        <row r="279">
          <cell r="I279" t="str">
            <v>h * p</v>
          </cell>
          <cell r="K279">
            <v>0.21</v>
          </cell>
          <cell r="M279">
            <v>0</v>
          </cell>
          <cell r="N279">
            <v>0</v>
          </cell>
          <cell r="O279">
            <v>0</v>
          </cell>
          <cell r="T279">
            <v>0</v>
          </cell>
          <cell r="U279">
            <v>0</v>
          </cell>
          <cell r="V279">
            <v>0</v>
          </cell>
        </row>
        <row r="280">
          <cell r="I280" t="str">
            <v>h * p</v>
          </cell>
          <cell r="K280">
            <v>0.21</v>
          </cell>
          <cell r="M280">
            <v>0</v>
          </cell>
          <cell r="N280">
            <v>0</v>
          </cell>
          <cell r="O280">
            <v>0</v>
          </cell>
          <cell r="T280">
            <v>0</v>
          </cell>
          <cell r="U280">
            <v>0</v>
          </cell>
          <cell r="V280">
            <v>0</v>
          </cell>
        </row>
      </sheetData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7"/>
  <sheetViews>
    <sheetView tabSelected="1" workbookViewId="0">
      <selection activeCell="F15" sqref="F15"/>
    </sheetView>
  </sheetViews>
  <sheetFormatPr defaultColWidth="9.28515625" defaultRowHeight="13.2"/>
  <cols>
    <col min="1" max="1" width="34" style="125" customWidth="1"/>
    <col min="2" max="16384" width="9.28515625" style="125"/>
  </cols>
  <sheetData>
    <row r="1" spans="1:2" ht="13.8">
      <c r="A1" s="126" t="s">
        <v>429</v>
      </c>
    </row>
    <row r="3" spans="1:2">
      <c r="A3" s="125" t="s">
        <v>433</v>
      </c>
    </row>
    <row r="4" spans="1:2">
      <c r="A4" s="127" t="s">
        <v>405</v>
      </c>
      <c r="B4" s="127" t="s">
        <v>406</v>
      </c>
    </row>
    <row r="5" spans="1:2">
      <c r="A5" s="125" t="s">
        <v>362</v>
      </c>
      <c r="B5" s="125" t="s">
        <v>431</v>
      </c>
    </row>
    <row r="6" spans="1:2">
      <c r="A6" s="125" t="s">
        <v>407</v>
      </c>
      <c r="B6" s="125" t="s">
        <v>408</v>
      </c>
    </row>
    <row r="7" spans="1:2">
      <c r="A7" s="125" t="s">
        <v>410</v>
      </c>
      <c r="B7" s="125" t="s">
        <v>409</v>
      </c>
    </row>
    <row r="8" spans="1:2">
      <c r="A8" s="125" t="s">
        <v>411</v>
      </c>
      <c r="B8" s="125" t="s">
        <v>412</v>
      </c>
    </row>
    <row r="9" spans="1:2">
      <c r="A9" s="125" t="s">
        <v>413</v>
      </c>
      <c r="B9" s="125" t="s">
        <v>414</v>
      </c>
    </row>
    <row r="10" spans="1:2">
      <c r="A10" s="125" t="s">
        <v>416</v>
      </c>
      <c r="B10" s="125" t="s">
        <v>415</v>
      </c>
    </row>
    <row r="11" spans="1:2">
      <c r="A11" s="125" t="s">
        <v>418</v>
      </c>
      <c r="B11" s="125" t="s">
        <v>417</v>
      </c>
    </row>
    <row r="13" spans="1:2">
      <c r="A13" s="125" t="s">
        <v>402</v>
      </c>
    </row>
    <row r="14" spans="1:2">
      <c r="A14" s="125" t="s">
        <v>363</v>
      </c>
    </row>
    <row r="15" spans="1:2">
      <c r="A15" s="125" t="s">
        <v>428</v>
      </c>
    </row>
    <row r="16" spans="1:2">
      <c r="A16" s="125" t="s">
        <v>430</v>
      </c>
    </row>
    <row r="17" spans="1:1">
      <c r="A17" s="125" t="s">
        <v>364</v>
      </c>
    </row>
  </sheetData>
  <pageMargins left="0.25" right="0.25" top="0.75" bottom="0.75" header="0.3" footer="0.3"/>
  <pageSetup paperSize="9" scale="9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4"/>
  <sheetViews>
    <sheetView showGridLines="0" workbookViewId="0">
      <pane xSplit="4" ySplit="3" topLeftCell="E123" activePane="bottomRight" state="frozen"/>
      <selection pane="topRight" activeCell="E1" sqref="E1"/>
      <selection pane="bottomLeft" activeCell="A4" sqref="A4"/>
      <selection pane="bottomRight" activeCell="E2" sqref="E2:Q144"/>
    </sheetView>
  </sheetViews>
  <sheetFormatPr defaultColWidth="9.28515625" defaultRowHeight="10.199999999999999" outlineLevelRow="1" outlineLevelCol="1"/>
  <cols>
    <col min="1" max="1" width="2" style="3" customWidth="1"/>
    <col min="2" max="2" width="9.7109375" style="5" customWidth="1" outlineLevel="1"/>
    <col min="3" max="3" width="20" style="5" customWidth="1" outlineLevel="1"/>
    <col min="4" max="4" width="11.85546875" style="5" bestFit="1" customWidth="1"/>
    <col min="5" max="5" width="7" style="5" customWidth="1"/>
    <col min="6" max="6" width="7.28515625" style="5" customWidth="1"/>
    <col min="7" max="7" width="25" style="66" customWidth="1"/>
    <col min="8" max="8" width="6.7109375" style="66" customWidth="1"/>
    <col min="9" max="9" width="8.28515625" style="66" customWidth="1"/>
    <col min="10" max="10" width="8.7109375" style="66" customWidth="1"/>
    <col min="11" max="11" width="10.42578125" style="66" customWidth="1"/>
    <col min="12" max="12" width="9.28515625" style="66" customWidth="1"/>
    <col min="13" max="13" width="16.28515625" style="3" customWidth="1"/>
    <col min="14" max="14" width="15.42578125" style="117" customWidth="1" outlineLevel="1"/>
    <col min="15" max="15" width="11.140625" style="66" customWidth="1" outlineLevel="1"/>
    <col min="16" max="16" width="17.28515625" style="5" customWidth="1" outlineLevel="1"/>
    <col min="17" max="17" width="20.140625" style="5" customWidth="1"/>
    <col min="18" max="16384" width="9.28515625" style="5"/>
  </cols>
  <sheetData>
    <row r="1" spans="1:17" ht="15" customHeight="1">
      <c r="A1" s="1"/>
      <c r="B1" s="2"/>
      <c r="C1" s="2"/>
      <c r="D1" s="2"/>
      <c r="E1" s="2"/>
      <c r="F1" s="2"/>
      <c r="G1" s="4"/>
      <c r="H1" s="4"/>
      <c r="I1" s="4"/>
      <c r="J1" s="4"/>
      <c r="K1" s="4"/>
      <c r="L1" s="4"/>
      <c r="N1" s="110"/>
      <c r="O1" s="4"/>
      <c r="P1" s="2"/>
      <c r="Q1" s="2"/>
    </row>
    <row r="2" spans="1:17" s="15" customFormat="1" ht="15" customHeight="1">
      <c r="A2" s="6"/>
      <c r="B2" s="7">
        <f>(L3-L2)*1440</f>
        <v>0</v>
      </c>
      <c r="C2" s="8" t="s">
        <v>0</v>
      </c>
      <c r="D2" s="7"/>
      <c r="E2" s="9" t="s">
        <v>403</v>
      </c>
      <c r="F2" s="10"/>
      <c r="G2" s="11"/>
      <c r="H2" s="11"/>
      <c r="I2" s="11"/>
      <c r="J2" s="11"/>
      <c r="K2" s="12"/>
      <c r="L2" s="13"/>
      <c r="M2" s="128" t="s">
        <v>258</v>
      </c>
      <c r="N2" s="111"/>
      <c r="O2" s="14"/>
      <c r="P2" s="14"/>
      <c r="Q2" s="14"/>
    </row>
    <row r="3" spans="1:17" s="27" customFormat="1" ht="11.4">
      <c r="A3" s="16"/>
      <c r="B3" s="17" t="s">
        <v>3</v>
      </c>
      <c r="C3" s="18" t="s">
        <v>4</v>
      </c>
      <c r="D3" s="19" t="s">
        <v>5</v>
      </c>
      <c r="E3" s="20" t="s">
        <v>6</v>
      </c>
      <c r="F3" s="18" t="s">
        <v>7</v>
      </c>
      <c r="G3" s="18"/>
      <c r="H3" s="18"/>
      <c r="I3" s="18"/>
      <c r="J3" s="18"/>
      <c r="K3" s="21"/>
      <c r="L3" s="22"/>
      <c r="M3" s="129"/>
      <c r="N3" s="112" t="s">
        <v>1</v>
      </c>
      <c r="O3" s="24" t="s">
        <v>8</v>
      </c>
      <c r="P3" s="24" t="s">
        <v>419</v>
      </c>
      <c r="Q3" s="25" t="s">
        <v>9</v>
      </c>
    </row>
    <row r="4" spans="1:17" s="3" customFormat="1">
      <c r="B4" s="28"/>
      <c r="C4" s="29"/>
      <c r="D4" s="28"/>
      <c r="E4" s="28"/>
      <c r="F4" s="28"/>
      <c r="G4" s="118"/>
      <c r="H4" s="118"/>
      <c r="I4" s="118"/>
      <c r="J4" s="118"/>
      <c r="K4" s="118"/>
      <c r="L4" s="118"/>
      <c r="M4" s="28"/>
      <c r="N4" s="113"/>
      <c r="O4" s="28"/>
      <c r="P4" s="28"/>
      <c r="Q4" s="28"/>
    </row>
    <row r="5" spans="1:17" collapsed="1">
      <c r="B5" s="30">
        <f t="shared" ref="B5:B36" si="0">(ROW()+6)*10</f>
        <v>110</v>
      </c>
      <c r="C5" s="31" t="str">
        <f t="shared" ref="C5:C36" si="1">$C$2&amp;D5</f>
        <v>CV-1000000</v>
      </c>
      <c r="D5" s="32">
        <v>1000000</v>
      </c>
      <c r="E5" s="33"/>
      <c r="F5" s="34" t="s">
        <v>10</v>
      </c>
      <c r="G5" s="35"/>
      <c r="H5" s="35"/>
      <c r="I5" s="35"/>
      <c r="J5" s="35"/>
      <c r="K5" s="35"/>
      <c r="L5" s="35"/>
      <c r="M5" s="36"/>
      <c r="N5" s="114"/>
      <c r="O5" s="38"/>
      <c r="P5" s="39"/>
      <c r="Q5" s="39">
        <f>SUBTOTAL(9,Q6:Q45)</f>
        <v>0</v>
      </c>
    </row>
    <row r="6" spans="1:17">
      <c r="B6" s="40">
        <f t="shared" si="0"/>
        <v>120</v>
      </c>
      <c r="C6" s="41" t="str">
        <f t="shared" si="1"/>
        <v>CV-1000100</v>
      </c>
      <c r="D6" s="42">
        <v>1000100</v>
      </c>
      <c r="E6" s="60">
        <v>1</v>
      </c>
      <c r="F6" s="43" t="s">
        <v>11</v>
      </c>
      <c r="G6" s="43"/>
      <c r="H6" s="43"/>
      <c r="I6" s="43"/>
      <c r="J6" s="43"/>
      <c r="K6" s="43"/>
      <c r="L6" s="43"/>
      <c r="M6" s="43" t="s">
        <v>257</v>
      </c>
      <c r="N6" s="115">
        <v>1</v>
      </c>
      <c r="O6" s="45" t="s">
        <v>12</v>
      </c>
      <c r="P6" s="90">
        <f>Q6</f>
        <v>0</v>
      </c>
      <c r="Q6" s="46">
        <f>IF($E6&gt;=1,SUBTOTAL(9,Q7:Q12),"-")</f>
        <v>0</v>
      </c>
    </row>
    <row r="7" spans="1:17" outlineLevel="1">
      <c r="B7" s="47">
        <f t="shared" si="0"/>
        <v>130</v>
      </c>
      <c r="C7" s="48" t="str">
        <f t="shared" si="1"/>
        <v>CV-</v>
      </c>
      <c r="D7" s="49"/>
      <c r="E7" s="50">
        <v>1</v>
      </c>
      <c r="F7" s="51"/>
      <c r="G7" s="51" t="s">
        <v>13</v>
      </c>
      <c r="H7" s="51"/>
      <c r="I7" s="51"/>
      <c r="J7" s="61">
        <v>0.04</v>
      </c>
      <c r="K7" s="51" t="s">
        <v>14</v>
      </c>
      <c r="L7" s="52">
        <f>700*30</f>
        <v>21000</v>
      </c>
      <c r="M7" s="52" t="s">
        <v>257</v>
      </c>
      <c r="N7" s="109">
        <f>J7*L7</f>
        <v>840</v>
      </c>
      <c r="O7" s="92" t="s">
        <v>15</v>
      </c>
      <c r="P7" s="94">
        <v>0</v>
      </c>
      <c r="Q7" s="93">
        <f>IF($E7&gt;=1,N7*P7,"-")</f>
        <v>0</v>
      </c>
    </row>
    <row r="8" spans="1:17" outlineLevel="1">
      <c r="B8" s="47">
        <f t="shared" si="0"/>
        <v>140</v>
      </c>
      <c r="C8" s="48" t="str">
        <f t="shared" si="1"/>
        <v>CV-</v>
      </c>
      <c r="D8" s="49"/>
      <c r="E8" s="50">
        <v>1</v>
      </c>
      <c r="F8" s="51"/>
      <c r="G8" s="51" t="s">
        <v>16</v>
      </c>
      <c r="H8" s="51"/>
      <c r="I8" s="51"/>
      <c r="J8" s="61">
        <v>0.03</v>
      </c>
      <c r="K8" s="51" t="s">
        <v>14</v>
      </c>
      <c r="L8" s="52">
        <f>700*4*5</f>
        <v>14000</v>
      </c>
      <c r="M8" s="52" t="s">
        <v>257</v>
      </c>
      <c r="N8" s="109">
        <f>J8*L8</f>
        <v>420</v>
      </c>
      <c r="O8" s="92" t="s">
        <v>15</v>
      </c>
      <c r="P8" s="94">
        <v>0</v>
      </c>
      <c r="Q8" s="93">
        <f>IF($E8&gt;=1,N8*P8,"-")</f>
        <v>0</v>
      </c>
    </row>
    <row r="9" spans="1:17" outlineLevel="1">
      <c r="B9" s="47">
        <f t="shared" si="0"/>
        <v>150</v>
      </c>
      <c r="C9" s="48" t="str">
        <f t="shared" si="1"/>
        <v>CV-</v>
      </c>
      <c r="D9" s="49"/>
      <c r="E9" s="50">
        <v>1</v>
      </c>
      <c r="F9" s="51"/>
      <c r="G9" s="51" t="s">
        <v>17</v>
      </c>
      <c r="H9" s="51"/>
      <c r="I9" s="51"/>
      <c r="J9" s="61">
        <v>0.02</v>
      </c>
      <c r="K9" s="51" t="s">
        <v>14</v>
      </c>
      <c r="L9" s="52">
        <f>700*30</f>
        <v>21000</v>
      </c>
      <c r="M9" s="52" t="s">
        <v>257</v>
      </c>
      <c r="N9" s="109">
        <f>J9*L9</f>
        <v>420</v>
      </c>
      <c r="O9" s="92" t="s">
        <v>15</v>
      </c>
      <c r="P9" s="94">
        <v>0</v>
      </c>
      <c r="Q9" s="93">
        <f>IF($E9&gt;=1,N9*P9,"-")</f>
        <v>0</v>
      </c>
    </row>
    <row r="10" spans="1:17" outlineLevel="1">
      <c r="B10" s="47">
        <f t="shared" si="0"/>
        <v>160</v>
      </c>
      <c r="C10" s="48" t="str">
        <f t="shared" si="1"/>
        <v>CV-</v>
      </c>
      <c r="D10" s="49"/>
      <c r="E10" s="50">
        <v>1</v>
      </c>
      <c r="F10" s="51"/>
      <c r="G10" s="51" t="s">
        <v>18</v>
      </c>
      <c r="H10" s="51"/>
      <c r="I10" s="51"/>
      <c r="J10" s="51"/>
      <c r="K10" s="51"/>
      <c r="L10" s="51"/>
      <c r="M10" s="51" t="s">
        <v>257</v>
      </c>
      <c r="N10" s="109">
        <v>1</v>
      </c>
      <c r="O10" s="92" t="s">
        <v>12</v>
      </c>
      <c r="P10" s="94">
        <v>0</v>
      </c>
      <c r="Q10" s="93">
        <f>IF($E10&gt;=1,N10*P10,"-")</f>
        <v>0</v>
      </c>
    </row>
    <row r="11" spans="1:17" outlineLevel="1">
      <c r="B11" s="47">
        <f t="shared" si="0"/>
        <v>170</v>
      </c>
      <c r="C11" s="48" t="str">
        <f t="shared" si="1"/>
        <v>CV-</v>
      </c>
      <c r="D11" s="49"/>
      <c r="E11" s="50">
        <v>1</v>
      </c>
      <c r="F11" s="51"/>
      <c r="G11" s="51" t="s">
        <v>19</v>
      </c>
      <c r="H11" s="51"/>
      <c r="I11" s="51"/>
      <c r="J11" s="51"/>
      <c r="K11" s="51"/>
      <c r="L11" s="51"/>
      <c r="M11" s="51" t="s">
        <v>257</v>
      </c>
      <c r="N11" s="109">
        <v>10</v>
      </c>
      <c r="O11" s="92" t="s">
        <v>20</v>
      </c>
      <c r="P11" s="94">
        <v>0</v>
      </c>
      <c r="Q11" s="93">
        <f>IF($E11&gt;=1,N11*P11,"-")</f>
        <v>0</v>
      </c>
    </row>
    <row r="12" spans="1:17" outlineLevel="1">
      <c r="B12" s="47">
        <f t="shared" si="0"/>
        <v>180</v>
      </c>
      <c r="C12" s="48" t="str">
        <f t="shared" si="1"/>
        <v>CV-</v>
      </c>
      <c r="D12" s="49"/>
      <c r="E12" s="50">
        <v>0</v>
      </c>
      <c r="F12" s="51"/>
      <c r="G12" s="51" t="s">
        <v>21</v>
      </c>
      <c r="H12" s="51"/>
      <c r="I12" s="51"/>
      <c r="J12" s="51"/>
      <c r="K12" s="51"/>
      <c r="L12" s="51"/>
      <c r="M12" s="51" t="s">
        <v>257</v>
      </c>
      <c r="N12" s="109"/>
      <c r="O12" s="54" t="s">
        <v>12</v>
      </c>
      <c r="P12" s="91" t="s">
        <v>261</v>
      </c>
      <c r="Q12" s="56" t="s">
        <v>261</v>
      </c>
    </row>
    <row r="13" spans="1:17">
      <c r="B13" s="40">
        <f t="shared" si="0"/>
        <v>190</v>
      </c>
      <c r="C13" s="41" t="str">
        <f t="shared" si="1"/>
        <v>CV-1000200</v>
      </c>
      <c r="D13" s="42">
        <v>1000200</v>
      </c>
      <c r="E13" s="60">
        <v>1</v>
      </c>
      <c r="F13" s="43" t="s">
        <v>23</v>
      </c>
      <c r="G13" s="43"/>
      <c r="H13" s="43"/>
      <c r="I13" s="43"/>
      <c r="J13" s="43"/>
      <c r="K13" s="43"/>
      <c r="L13" s="43"/>
      <c r="M13" s="43" t="s">
        <v>260</v>
      </c>
      <c r="N13" s="115">
        <v>1</v>
      </c>
      <c r="O13" s="45" t="s">
        <v>12</v>
      </c>
      <c r="P13" s="46">
        <f>Q13</f>
        <v>0</v>
      </c>
      <c r="Q13" s="46">
        <f>IF($E13&gt;=1,SUBTOTAL(9,Q14:Q16),"-")</f>
        <v>0</v>
      </c>
    </row>
    <row r="14" spans="1:17" outlineLevel="1">
      <c r="B14" s="47">
        <f t="shared" si="0"/>
        <v>200</v>
      </c>
      <c r="C14" s="48" t="str">
        <f t="shared" si="1"/>
        <v>CV-</v>
      </c>
      <c r="D14" s="49"/>
      <c r="E14" s="50">
        <v>1</v>
      </c>
      <c r="F14" s="51"/>
      <c r="G14" s="51" t="s">
        <v>24</v>
      </c>
      <c r="H14" s="51"/>
      <c r="I14" s="51"/>
      <c r="J14" s="51"/>
      <c r="K14" s="51"/>
      <c r="L14" s="51"/>
      <c r="M14" s="51" t="s">
        <v>260</v>
      </c>
      <c r="N14" s="109">
        <v>1</v>
      </c>
      <c r="O14" s="54" t="s">
        <v>12</v>
      </c>
      <c r="P14" s="55" t="s">
        <v>261</v>
      </c>
      <c r="Q14" s="56" t="s">
        <v>261</v>
      </c>
    </row>
    <row r="15" spans="1:17" outlineLevel="1">
      <c r="B15" s="47">
        <f t="shared" si="0"/>
        <v>210</v>
      </c>
      <c r="C15" s="48" t="str">
        <f t="shared" si="1"/>
        <v>CV-</v>
      </c>
      <c r="D15" s="49"/>
      <c r="E15" s="50">
        <v>1</v>
      </c>
      <c r="F15" s="51"/>
      <c r="G15" s="51" t="s">
        <v>25</v>
      </c>
      <c r="H15" s="51"/>
      <c r="I15" s="51"/>
      <c r="J15" s="51"/>
      <c r="K15" s="51"/>
      <c r="L15" s="51"/>
      <c r="M15" s="51" t="s">
        <v>263</v>
      </c>
      <c r="N15" s="109">
        <v>680</v>
      </c>
      <c r="O15" s="54" t="s">
        <v>26</v>
      </c>
      <c r="P15" s="94">
        <v>0</v>
      </c>
      <c r="Q15" s="56">
        <f>IF($E15&gt;=1,N15*P15,"-")</f>
        <v>0</v>
      </c>
    </row>
    <row r="16" spans="1:17" outlineLevel="1">
      <c r="B16" s="47">
        <f t="shared" si="0"/>
        <v>220</v>
      </c>
      <c r="C16" s="48" t="str">
        <f t="shared" si="1"/>
        <v>CV-</v>
      </c>
      <c r="D16" s="49"/>
      <c r="E16" s="50">
        <v>1</v>
      </c>
      <c r="F16" s="51"/>
      <c r="G16" s="51" t="s">
        <v>262</v>
      </c>
      <c r="H16" s="51"/>
      <c r="I16" s="51"/>
      <c r="J16" s="51"/>
      <c r="K16" s="51"/>
      <c r="L16" s="51"/>
      <c r="M16" s="51" t="s">
        <v>263</v>
      </c>
      <c r="N16" s="109">
        <v>1</v>
      </c>
      <c r="O16" s="59" t="s">
        <v>12</v>
      </c>
      <c r="P16" s="94">
        <v>0</v>
      </c>
      <c r="Q16" s="56">
        <f>IF($E16&gt;=1,N16*P16,"-")</f>
        <v>0</v>
      </c>
    </row>
    <row r="17" spans="2:17">
      <c r="B17" s="40">
        <f t="shared" si="0"/>
        <v>230</v>
      </c>
      <c r="C17" s="41" t="str">
        <f t="shared" si="1"/>
        <v>CV-1000300</v>
      </c>
      <c r="D17" s="42">
        <v>1000300</v>
      </c>
      <c r="E17" s="60">
        <v>1</v>
      </c>
      <c r="F17" s="43" t="s">
        <v>27</v>
      </c>
      <c r="G17" s="43"/>
      <c r="H17" s="43"/>
      <c r="I17" s="43"/>
      <c r="J17" s="43"/>
      <c r="K17" s="43"/>
      <c r="L17" s="43"/>
      <c r="M17" s="43" t="s">
        <v>264</v>
      </c>
      <c r="N17" s="115">
        <v>1</v>
      </c>
      <c r="O17" s="45" t="s">
        <v>12</v>
      </c>
      <c r="P17" s="46">
        <f>Q17</f>
        <v>0</v>
      </c>
      <c r="Q17" s="46">
        <f>IF($E17&gt;=1,SUBTOTAL(9,Q18:Q20),"-")</f>
        <v>0</v>
      </c>
    </row>
    <row r="18" spans="2:17" outlineLevel="1">
      <c r="B18" s="47">
        <f t="shared" si="0"/>
        <v>240</v>
      </c>
      <c r="C18" s="48" t="str">
        <f t="shared" si="1"/>
        <v>CV-</v>
      </c>
      <c r="D18" s="49"/>
      <c r="E18" s="50">
        <v>1</v>
      </c>
      <c r="F18" s="51"/>
      <c r="G18" s="51" t="s">
        <v>28</v>
      </c>
      <c r="H18" s="51"/>
      <c r="I18" s="51"/>
      <c r="J18" s="51"/>
      <c r="K18" s="51"/>
      <c r="L18" s="51"/>
      <c r="M18" s="51" t="s">
        <v>264</v>
      </c>
      <c r="N18" s="109">
        <v>1</v>
      </c>
      <c r="O18" s="54" t="s">
        <v>12</v>
      </c>
      <c r="P18" s="94">
        <v>0</v>
      </c>
      <c r="Q18" s="56">
        <f>IF($E18&gt;=1,N18*P18,"-")</f>
        <v>0</v>
      </c>
    </row>
    <row r="19" spans="2:17" outlineLevel="1">
      <c r="B19" s="47">
        <f t="shared" si="0"/>
        <v>250</v>
      </c>
      <c r="C19" s="48" t="str">
        <f t="shared" si="1"/>
        <v>CV-</v>
      </c>
      <c r="D19" s="49"/>
      <c r="E19" s="58">
        <v>0</v>
      </c>
      <c r="F19" s="51"/>
      <c r="G19" s="51"/>
      <c r="H19" s="51" t="s">
        <v>29</v>
      </c>
      <c r="I19" s="51"/>
      <c r="J19" s="51"/>
      <c r="K19" s="51"/>
      <c r="L19" s="51"/>
      <c r="M19" s="51" t="s">
        <v>264</v>
      </c>
      <c r="N19" s="109">
        <v>0</v>
      </c>
      <c r="O19" s="59" t="s">
        <v>22</v>
      </c>
      <c r="P19" s="94">
        <v>0</v>
      </c>
      <c r="Q19" s="56" t="str">
        <f>IF($E19&gt;=1,N19*P19,"-")</f>
        <v>-</v>
      </c>
    </row>
    <row r="20" spans="2:17" outlineLevel="1">
      <c r="B20" s="47">
        <f t="shared" si="0"/>
        <v>260</v>
      </c>
      <c r="C20" s="48" t="str">
        <f t="shared" si="1"/>
        <v>CV-</v>
      </c>
      <c r="D20" s="49"/>
      <c r="E20" s="50">
        <v>0</v>
      </c>
      <c r="F20" s="51"/>
      <c r="G20" s="51"/>
      <c r="H20" s="51" t="s">
        <v>256</v>
      </c>
      <c r="I20" s="51"/>
      <c r="J20" s="51"/>
      <c r="K20" s="51"/>
      <c r="L20" s="51"/>
      <c r="M20" s="51" t="s">
        <v>264</v>
      </c>
      <c r="N20" s="109">
        <v>0</v>
      </c>
      <c r="O20" s="59" t="s">
        <v>22</v>
      </c>
      <c r="P20" s="94">
        <v>0</v>
      </c>
      <c r="Q20" s="56" t="str">
        <f>IF($E20&gt;=1,N20*P20,"-")</f>
        <v>-</v>
      </c>
    </row>
    <row r="21" spans="2:17">
      <c r="B21" s="40">
        <f t="shared" si="0"/>
        <v>270</v>
      </c>
      <c r="C21" s="41" t="str">
        <f t="shared" si="1"/>
        <v>CV-1000400</v>
      </c>
      <c r="D21" s="42">
        <v>1000400</v>
      </c>
      <c r="E21" s="60">
        <v>1</v>
      </c>
      <c r="F21" s="43" t="s">
        <v>30</v>
      </c>
      <c r="G21" s="43"/>
      <c r="H21" s="43"/>
      <c r="I21" s="43"/>
      <c r="J21" s="43"/>
      <c r="K21" s="43"/>
      <c r="L21" s="43"/>
      <c r="M21" s="43" t="s">
        <v>265</v>
      </c>
      <c r="N21" s="115">
        <v>1</v>
      </c>
      <c r="O21" s="45" t="s">
        <v>12</v>
      </c>
      <c r="P21" s="46">
        <f>Q21</f>
        <v>0</v>
      </c>
      <c r="Q21" s="46">
        <f>IF($E21&gt;=1,SUBTOTAL(9,Q22:Q23),"-")</f>
        <v>0</v>
      </c>
    </row>
    <row r="22" spans="2:17" outlineLevel="1">
      <c r="B22" s="47">
        <f t="shared" si="0"/>
        <v>280</v>
      </c>
      <c r="C22" s="48" t="str">
        <f t="shared" si="1"/>
        <v>CV-</v>
      </c>
      <c r="D22" s="49"/>
      <c r="E22" s="50">
        <v>1</v>
      </c>
      <c r="F22" s="51"/>
      <c r="G22" s="51" t="s">
        <v>31</v>
      </c>
      <c r="H22" s="51"/>
      <c r="I22" s="51"/>
      <c r="J22" s="61">
        <v>1</v>
      </c>
      <c r="K22" s="51" t="s">
        <v>14</v>
      </c>
      <c r="L22" s="52">
        <v>7980</v>
      </c>
      <c r="M22" s="52" t="s">
        <v>265</v>
      </c>
      <c r="N22" s="109">
        <v>7980</v>
      </c>
      <c r="O22" s="54" t="s">
        <v>15</v>
      </c>
      <c r="P22" s="94">
        <v>0</v>
      </c>
      <c r="Q22" s="56">
        <f>IF($E22&gt;=1,N22*P22,"-")</f>
        <v>0</v>
      </c>
    </row>
    <row r="23" spans="2:17" outlineLevel="1">
      <c r="B23" s="47">
        <f t="shared" si="0"/>
        <v>290</v>
      </c>
      <c r="C23" s="48" t="str">
        <f t="shared" si="1"/>
        <v>CV-</v>
      </c>
      <c r="D23" s="49"/>
      <c r="E23" s="50">
        <v>1</v>
      </c>
      <c r="F23" s="51"/>
      <c r="G23" s="51" t="s">
        <v>32</v>
      </c>
      <c r="H23" s="51"/>
      <c r="I23" s="51"/>
      <c r="J23" s="61">
        <v>0.05</v>
      </c>
      <c r="K23" s="51" t="s">
        <v>14</v>
      </c>
      <c r="L23" s="52">
        <f>L9</f>
        <v>21000</v>
      </c>
      <c r="M23" s="52" t="s">
        <v>265</v>
      </c>
      <c r="N23" s="109">
        <f>J23*L23</f>
        <v>1050</v>
      </c>
      <c r="O23" s="54" t="s">
        <v>15</v>
      </c>
      <c r="P23" s="94">
        <v>0</v>
      </c>
      <c r="Q23" s="56">
        <f>IF($E23&gt;=1,N23*P23,"-")</f>
        <v>0</v>
      </c>
    </row>
    <row r="24" spans="2:17">
      <c r="B24" s="40">
        <f t="shared" si="0"/>
        <v>300</v>
      </c>
      <c r="C24" s="41" t="str">
        <f t="shared" si="1"/>
        <v>CV-1000500</v>
      </c>
      <c r="D24" s="42">
        <v>1000500</v>
      </c>
      <c r="E24" s="60">
        <v>1</v>
      </c>
      <c r="F24" s="43" t="s">
        <v>33</v>
      </c>
      <c r="G24" s="43"/>
      <c r="H24" s="43"/>
      <c r="I24" s="43"/>
      <c r="J24" s="43"/>
      <c r="K24" s="43"/>
      <c r="L24" s="43"/>
      <c r="M24" s="43" t="s">
        <v>266</v>
      </c>
      <c r="N24" s="115">
        <v>1</v>
      </c>
      <c r="O24" s="45" t="s">
        <v>12</v>
      </c>
      <c r="P24" s="46">
        <f>Q24</f>
        <v>0</v>
      </c>
      <c r="Q24" s="46">
        <f>IF($E24&gt;=1,SUBTOTAL(9,Q25:Q26),"-")</f>
        <v>0</v>
      </c>
    </row>
    <row r="25" spans="2:17" outlineLevel="1">
      <c r="B25" s="47">
        <f t="shared" si="0"/>
        <v>310</v>
      </c>
      <c r="C25" s="48" t="str">
        <f t="shared" si="1"/>
        <v>CV-</v>
      </c>
      <c r="D25" s="49"/>
      <c r="E25" s="50">
        <v>1</v>
      </c>
      <c r="F25" s="51"/>
      <c r="G25" s="51" t="s">
        <v>34</v>
      </c>
      <c r="H25" s="51"/>
      <c r="I25" s="51"/>
      <c r="J25" s="51"/>
      <c r="K25" s="51"/>
      <c r="L25" s="51"/>
      <c r="M25" s="51" t="s">
        <v>266</v>
      </c>
      <c r="N25" s="109">
        <f>7980*0.75</f>
        <v>5985</v>
      </c>
      <c r="O25" s="54" t="s">
        <v>15</v>
      </c>
      <c r="P25" s="94">
        <v>0</v>
      </c>
      <c r="Q25" s="56">
        <f>IF($E25&gt;=1,N25*P25,"-")</f>
        <v>0</v>
      </c>
    </row>
    <row r="26" spans="2:17" outlineLevel="1">
      <c r="B26" s="47">
        <f t="shared" si="0"/>
        <v>320</v>
      </c>
      <c r="C26" s="48" t="str">
        <f t="shared" si="1"/>
        <v>CV-</v>
      </c>
      <c r="D26" s="49"/>
      <c r="E26" s="50">
        <v>1</v>
      </c>
      <c r="F26" s="51"/>
      <c r="G26" s="51" t="s">
        <v>35</v>
      </c>
      <c r="H26" s="51"/>
      <c r="I26" s="51"/>
      <c r="J26" s="51"/>
      <c r="K26" s="51"/>
      <c r="L26" s="51"/>
      <c r="M26" s="51" t="s">
        <v>266</v>
      </c>
      <c r="N26" s="109">
        <v>7980</v>
      </c>
      <c r="O26" s="54" t="s">
        <v>15</v>
      </c>
      <c r="P26" s="94">
        <v>0</v>
      </c>
      <c r="Q26" s="56">
        <f>IF($E26&gt;=1,N26*P26,"-")</f>
        <v>0</v>
      </c>
    </row>
    <row r="27" spans="2:17">
      <c r="B27" s="40">
        <f t="shared" si="0"/>
        <v>330</v>
      </c>
      <c r="C27" s="41" t="str">
        <f t="shared" si="1"/>
        <v>CV-1000600</v>
      </c>
      <c r="D27" s="42">
        <v>1000600</v>
      </c>
      <c r="E27" s="60">
        <v>1</v>
      </c>
      <c r="F27" s="43" t="s">
        <v>36</v>
      </c>
      <c r="G27" s="43"/>
      <c r="H27" s="43"/>
      <c r="I27" s="43"/>
      <c r="J27" s="43"/>
      <c r="K27" s="43"/>
      <c r="L27" s="43"/>
      <c r="M27" s="43" t="s">
        <v>277</v>
      </c>
      <c r="N27" s="115">
        <v>1</v>
      </c>
      <c r="O27" s="45" t="s">
        <v>12</v>
      </c>
      <c r="P27" s="46">
        <f>Q27</f>
        <v>0</v>
      </c>
      <c r="Q27" s="46">
        <f>IF($E27&gt;=1,SUBTOTAL(9,Q28:Q32),"-")</f>
        <v>0</v>
      </c>
    </row>
    <row r="28" spans="2:17" outlineLevel="1">
      <c r="B28" s="47">
        <f t="shared" si="0"/>
        <v>340</v>
      </c>
      <c r="C28" s="48" t="str">
        <f t="shared" si="1"/>
        <v>CV-</v>
      </c>
      <c r="D28" s="49"/>
      <c r="E28" s="50">
        <v>1</v>
      </c>
      <c r="F28" s="51"/>
      <c r="G28" s="51" t="s">
        <v>37</v>
      </c>
      <c r="H28" s="51"/>
      <c r="I28" s="51"/>
      <c r="J28" s="51"/>
      <c r="K28" s="51"/>
      <c r="L28" s="51"/>
      <c r="M28" s="51" t="s">
        <v>277</v>
      </c>
      <c r="N28" s="109">
        <f>L7*0.26*2.45</f>
        <v>13377.000000000002</v>
      </c>
      <c r="O28" s="54" t="s">
        <v>38</v>
      </c>
      <c r="P28" s="94">
        <v>0</v>
      </c>
      <c r="Q28" s="56">
        <f>IF($E28&gt;=1,N28*P28,"-")</f>
        <v>0</v>
      </c>
    </row>
    <row r="29" spans="2:17" outlineLevel="1">
      <c r="B29" s="47">
        <f t="shared" si="0"/>
        <v>350</v>
      </c>
      <c r="C29" s="48" t="str">
        <f t="shared" si="1"/>
        <v>CV-</v>
      </c>
      <c r="D29" s="49"/>
      <c r="E29" s="50">
        <v>1</v>
      </c>
      <c r="F29" s="51"/>
      <c r="G29" s="51" t="s">
        <v>39</v>
      </c>
      <c r="H29" s="51"/>
      <c r="I29" s="51"/>
      <c r="J29" s="61">
        <v>0.15</v>
      </c>
      <c r="K29" s="51" t="s">
        <v>14</v>
      </c>
      <c r="L29" s="62">
        <v>21000</v>
      </c>
      <c r="M29" s="62" t="s">
        <v>277</v>
      </c>
      <c r="N29" s="109">
        <f>J29*L29</f>
        <v>3150</v>
      </c>
      <c r="O29" s="54" t="s">
        <v>15</v>
      </c>
      <c r="P29" s="94">
        <v>0</v>
      </c>
      <c r="Q29" s="56">
        <f>IF($E29&gt;=1,N29*P29,"-")</f>
        <v>0</v>
      </c>
    </row>
    <row r="30" spans="2:17" outlineLevel="1">
      <c r="B30" s="47">
        <f t="shared" si="0"/>
        <v>360</v>
      </c>
      <c r="C30" s="48" t="str">
        <f t="shared" si="1"/>
        <v>CV-</v>
      </c>
      <c r="D30" s="49"/>
      <c r="E30" s="50">
        <v>1</v>
      </c>
      <c r="F30" s="51"/>
      <c r="G30" s="51" t="s">
        <v>40</v>
      </c>
      <c r="H30" s="51"/>
      <c r="I30" s="51"/>
      <c r="J30" s="51"/>
      <c r="K30" s="51"/>
      <c r="L30" s="51"/>
      <c r="M30" s="51" t="s">
        <v>277</v>
      </c>
      <c r="N30" s="109">
        <f>N28</f>
        <v>13377.000000000002</v>
      </c>
      <c r="O30" s="54" t="s">
        <v>38</v>
      </c>
      <c r="P30" s="94">
        <v>0</v>
      </c>
      <c r="Q30" s="56">
        <f>IF($E30&gt;=1,N30*P30,"-")</f>
        <v>0</v>
      </c>
    </row>
    <row r="31" spans="2:17" outlineLevel="1">
      <c r="B31" s="47">
        <f t="shared" si="0"/>
        <v>370</v>
      </c>
      <c r="C31" s="48" t="str">
        <f t="shared" si="1"/>
        <v>CV-</v>
      </c>
      <c r="D31" s="49"/>
      <c r="E31" s="50">
        <v>1</v>
      </c>
      <c r="F31" s="51"/>
      <c r="G31" s="51" t="s">
        <v>41</v>
      </c>
      <c r="H31" s="51"/>
      <c r="I31" s="51"/>
      <c r="J31" s="51"/>
      <c r="K31" s="51"/>
      <c r="L31" s="51"/>
      <c r="M31" s="51" t="s">
        <v>277</v>
      </c>
      <c r="N31" s="109">
        <v>12</v>
      </c>
      <c r="O31" s="54" t="s">
        <v>42</v>
      </c>
      <c r="P31" s="94">
        <v>0</v>
      </c>
      <c r="Q31" s="56">
        <f>IF($E31&gt;=1,N31*P31,"-")</f>
        <v>0</v>
      </c>
    </row>
    <row r="32" spans="2:17" outlineLevel="1">
      <c r="B32" s="47">
        <f t="shared" si="0"/>
        <v>380</v>
      </c>
      <c r="C32" s="48" t="str">
        <f t="shared" si="1"/>
        <v>CV-</v>
      </c>
      <c r="D32" s="49"/>
      <c r="E32" s="50">
        <v>1</v>
      </c>
      <c r="F32" s="51"/>
      <c r="G32" s="51" t="s">
        <v>43</v>
      </c>
      <c r="H32" s="51"/>
      <c r="I32" s="51"/>
      <c r="J32" s="51"/>
      <c r="K32" s="51"/>
      <c r="L32" s="51"/>
      <c r="M32" s="51" t="s">
        <v>277</v>
      </c>
      <c r="N32" s="109">
        <v>6</v>
      </c>
      <c r="O32" s="54" t="s">
        <v>20</v>
      </c>
      <c r="P32" s="94">
        <v>0</v>
      </c>
      <c r="Q32" s="56">
        <f>IF($E32&gt;=1,N32*P32,"-")</f>
        <v>0</v>
      </c>
    </row>
    <row r="33" spans="1:17">
      <c r="B33" s="40">
        <f t="shared" si="0"/>
        <v>390</v>
      </c>
      <c r="C33" s="41" t="str">
        <f t="shared" si="1"/>
        <v>CV-1000700</v>
      </c>
      <c r="D33" s="42">
        <v>1000700</v>
      </c>
      <c r="E33" s="60">
        <v>1</v>
      </c>
      <c r="F33" s="43" t="s">
        <v>44</v>
      </c>
      <c r="G33" s="43"/>
      <c r="H33" s="43"/>
      <c r="I33" s="43"/>
      <c r="J33" s="43"/>
      <c r="K33" s="43"/>
      <c r="L33" s="43"/>
      <c r="M33" s="43" t="s">
        <v>267</v>
      </c>
      <c r="N33" s="115">
        <v>1</v>
      </c>
      <c r="O33" s="45" t="s">
        <v>12</v>
      </c>
      <c r="P33" s="46">
        <f>Q33</f>
        <v>0</v>
      </c>
      <c r="Q33" s="46">
        <f>IF($E33&gt;=1,SUBTOTAL(9,Q34:Q39),"-")</f>
        <v>0</v>
      </c>
    </row>
    <row r="34" spans="1:17" outlineLevel="1">
      <c r="B34" s="47">
        <f t="shared" si="0"/>
        <v>400</v>
      </c>
      <c r="C34" s="48" t="str">
        <f t="shared" si="1"/>
        <v>CV-</v>
      </c>
      <c r="D34" s="49"/>
      <c r="E34" s="50">
        <v>1</v>
      </c>
      <c r="F34" s="51"/>
      <c r="G34" s="51" t="s">
        <v>45</v>
      </c>
      <c r="H34" s="51"/>
      <c r="I34" s="51"/>
      <c r="J34" s="51"/>
      <c r="K34" s="51"/>
      <c r="L34" s="51"/>
      <c r="M34" s="51" t="s">
        <v>267</v>
      </c>
      <c r="N34" s="109">
        <v>6</v>
      </c>
      <c r="O34" s="54" t="s">
        <v>20</v>
      </c>
      <c r="P34" s="94">
        <v>0</v>
      </c>
      <c r="Q34" s="56">
        <f t="shared" ref="Q34:Q39" si="2">IF($E34&gt;=1,N34*P34,"-")</f>
        <v>0</v>
      </c>
    </row>
    <row r="35" spans="1:17" outlineLevel="1">
      <c r="B35" s="47">
        <f t="shared" si="0"/>
        <v>410</v>
      </c>
      <c r="C35" s="48" t="str">
        <f t="shared" si="1"/>
        <v>CV-</v>
      </c>
      <c r="D35" s="49"/>
      <c r="E35" s="50">
        <v>1</v>
      </c>
      <c r="F35" s="51"/>
      <c r="G35" s="51" t="s">
        <v>46</v>
      </c>
      <c r="H35" s="51"/>
      <c r="I35" s="51"/>
      <c r="J35" s="51"/>
      <c r="K35" s="51"/>
      <c r="L35" s="51"/>
      <c r="M35" s="51" t="s">
        <v>267</v>
      </c>
      <c r="N35" s="109">
        <v>6</v>
      </c>
      <c r="O35" s="54" t="s">
        <v>20</v>
      </c>
      <c r="P35" s="94">
        <v>0</v>
      </c>
      <c r="Q35" s="56">
        <f t="shared" si="2"/>
        <v>0</v>
      </c>
    </row>
    <row r="36" spans="1:17" outlineLevel="1">
      <c r="B36" s="47">
        <f t="shared" si="0"/>
        <v>420</v>
      </c>
      <c r="C36" s="48" t="str">
        <f t="shared" si="1"/>
        <v>CV-</v>
      </c>
      <c r="D36" s="49"/>
      <c r="E36" s="50">
        <v>1</v>
      </c>
      <c r="F36" s="51"/>
      <c r="G36" s="51" t="s">
        <v>47</v>
      </c>
      <c r="H36" s="51"/>
      <c r="I36" s="51"/>
      <c r="J36" s="51"/>
      <c r="K36" s="51"/>
      <c r="L36" s="51"/>
      <c r="M36" s="51" t="s">
        <v>267</v>
      </c>
      <c r="N36" s="109">
        <v>6</v>
      </c>
      <c r="O36" s="54" t="s">
        <v>20</v>
      </c>
      <c r="P36" s="94">
        <v>0</v>
      </c>
      <c r="Q36" s="56">
        <f t="shared" si="2"/>
        <v>0</v>
      </c>
    </row>
    <row r="37" spans="1:17" outlineLevel="1">
      <c r="B37" s="47">
        <f t="shared" ref="B37:B68" si="3">(ROW()+6)*10</f>
        <v>430</v>
      </c>
      <c r="C37" s="48" t="str">
        <f t="shared" ref="C37:C68" si="4">$C$2&amp;D37</f>
        <v>CV-</v>
      </c>
      <c r="D37" s="49"/>
      <c r="E37" s="50">
        <v>1</v>
      </c>
      <c r="F37" s="51"/>
      <c r="G37" s="51" t="s">
        <v>48</v>
      </c>
      <c r="H37" s="51"/>
      <c r="I37" s="51"/>
      <c r="J37" s="51"/>
      <c r="K37" s="51"/>
      <c r="L37" s="51"/>
      <c r="M37" s="51" t="s">
        <v>267</v>
      </c>
      <c r="N37" s="109">
        <v>50</v>
      </c>
      <c r="O37" s="54" t="s">
        <v>20</v>
      </c>
      <c r="P37" s="94">
        <v>0</v>
      </c>
      <c r="Q37" s="56">
        <f t="shared" si="2"/>
        <v>0</v>
      </c>
    </row>
    <row r="38" spans="1:17" outlineLevel="1">
      <c r="B38" s="47">
        <f t="shared" si="3"/>
        <v>440</v>
      </c>
      <c r="C38" s="48" t="str">
        <f t="shared" si="4"/>
        <v>CV-</v>
      </c>
      <c r="D38" s="49"/>
      <c r="E38" s="58">
        <v>1</v>
      </c>
      <c r="F38" s="51"/>
      <c r="G38" s="51" t="s">
        <v>49</v>
      </c>
      <c r="H38" s="51"/>
      <c r="I38" s="51"/>
      <c r="J38" s="51"/>
      <c r="K38" s="51"/>
      <c r="L38" s="51"/>
      <c r="M38" s="51" t="s">
        <v>267</v>
      </c>
      <c r="N38" s="109">
        <v>6</v>
      </c>
      <c r="O38" s="59" t="s">
        <v>20</v>
      </c>
      <c r="P38" s="94">
        <v>0</v>
      </c>
      <c r="Q38" s="56">
        <f t="shared" si="2"/>
        <v>0</v>
      </c>
    </row>
    <row r="39" spans="1:17" outlineLevel="1">
      <c r="B39" s="47">
        <f t="shared" si="3"/>
        <v>450</v>
      </c>
      <c r="C39" s="48" t="str">
        <f t="shared" si="4"/>
        <v>CV-</v>
      </c>
      <c r="D39" s="49"/>
      <c r="E39" s="58">
        <v>1</v>
      </c>
      <c r="F39" s="51"/>
      <c r="G39" s="51" t="s">
        <v>50</v>
      </c>
      <c r="H39" s="51"/>
      <c r="I39" s="51"/>
      <c r="J39" s="51"/>
      <c r="K39" s="51"/>
      <c r="L39" s="51" t="s">
        <v>51</v>
      </c>
      <c r="M39" s="57" t="s">
        <v>267</v>
      </c>
      <c r="N39" s="109">
        <f>2*6*13.5</f>
        <v>162</v>
      </c>
      <c r="O39" s="59" t="s">
        <v>52</v>
      </c>
      <c r="P39" s="94">
        <v>0</v>
      </c>
      <c r="Q39" s="56">
        <f t="shared" si="2"/>
        <v>0</v>
      </c>
    </row>
    <row r="40" spans="1:17">
      <c r="B40" s="40">
        <f t="shared" si="3"/>
        <v>460</v>
      </c>
      <c r="C40" s="41" t="str">
        <f t="shared" si="4"/>
        <v>CV-1000800</v>
      </c>
      <c r="D40" s="42">
        <v>1000800</v>
      </c>
      <c r="E40" s="60">
        <v>1</v>
      </c>
      <c r="F40" s="43" t="s">
        <v>53</v>
      </c>
      <c r="G40" s="43"/>
      <c r="H40" s="43"/>
      <c r="I40" s="43"/>
      <c r="J40" s="43">
        <v>6</v>
      </c>
      <c r="K40" s="43" t="s">
        <v>54</v>
      </c>
      <c r="L40" s="43">
        <v>610</v>
      </c>
      <c r="M40" s="63" t="s">
        <v>272</v>
      </c>
      <c r="N40" s="115">
        <v>1</v>
      </c>
      <c r="O40" s="45" t="s">
        <v>12</v>
      </c>
      <c r="P40" s="46">
        <f>Q40</f>
        <v>0</v>
      </c>
      <c r="Q40" s="46">
        <f>IF($E40&gt;=1,SUBTOTAL(9,Q41:Q45),"-")</f>
        <v>0</v>
      </c>
    </row>
    <row r="41" spans="1:17" outlineLevel="1">
      <c r="B41" s="47">
        <f t="shared" si="3"/>
        <v>470</v>
      </c>
      <c r="C41" s="48" t="str">
        <f t="shared" si="4"/>
        <v>CV-</v>
      </c>
      <c r="D41" s="49"/>
      <c r="E41" s="50">
        <v>1</v>
      </c>
      <c r="F41" s="51"/>
      <c r="G41" s="51" t="s">
        <v>55</v>
      </c>
      <c r="H41" s="51"/>
      <c r="I41" s="51"/>
      <c r="J41" s="119">
        <v>0.5</v>
      </c>
      <c r="K41" s="51" t="s">
        <v>56</v>
      </c>
      <c r="L41" s="51">
        <f>L40*J40</f>
        <v>3660</v>
      </c>
      <c r="M41" s="57" t="s">
        <v>272</v>
      </c>
      <c r="N41" s="109">
        <f>J41*L41</f>
        <v>1830</v>
      </c>
      <c r="O41" s="54" t="s">
        <v>26</v>
      </c>
      <c r="P41" s="94">
        <v>0</v>
      </c>
      <c r="Q41" s="56">
        <f>IF($E41&gt;=1,N41*P41,"-")</f>
        <v>0</v>
      </c>
    </row>
    <row r="42" spans="1:17" outlineLevel="1">
      <c r="B42" s="47">
        <f t="shared" si="3"/>
        <v>480</v>
      </c>
      <c r="C42" s="48" t="str">
        <f t="shared" si="4"/>
        <v>CV-</v>
      </c>
      <c r="D42" s="49"/>
      <c r="E42" s="50">
        <v>1</v>
      </c>
      <c r="F42" s="51"/>
      <c r="G42" s="51" t="s">
        <v>57</v>
      </c>
      <c r="H42" s="51"/>
      <c r="I42" s="51"/>
      <c r="J42" s="119">
        <f>1-J41</f>
        <v>0.5</v>
      </c>
      <c r="K42" s="51" t="s">
        <v>56</v>
      </c>
      <c r="L42" s="51">
        <v>4200</v>
      </c>
      <c r="M42" s="57" t="s">
        <v>272</v>
      </c>
      <c r="N42" s="109">
        <f>J42*L42</f>
        <v>2100</v>
      </c>
      <c r="O42" s="54" t="s">
        <v>26</v>
      </c>
      <c r="P42" s="94">
        <v>0</v>
      </c>
      <c r="Q42" s="56">
        <f>IF($E42&gt;=1,N42*P42,"-")</f>
        <v>0</v>
      </c>
    </row>
    <row r="43" spans="1:17" outlineLevel="1">
      <c r="B43" s="47">
        <f t="shared" si="3"/>
        <v>490</v>
      </c>
      <c r="C43" s="48" t="str">
        <f t="shared" si="4"/>
        <v>CV-</v>
      </c>
      <c r="D43" s="49"/>
      <c r="E43" s="50">
        <v>0</v>
      </c>
      <c r="F43" s="51"/>
      <c r="G43" s="51" t="s">
        <v>58</v>
      </c>
      <c r="H43" s="51"/>
      <c r="I43" s="51"/>
      <c r="J43" s="51"/>
      <c r="K43" s="51"/>
      <c r="L43" s="51" t="s">
        <v>59</v>
      </c>
      <c r="M43" s="57" t="s">
        <v>272</v>
      </c>
      <c r="N43" s="109">
        <f>N41</f>
        <v>1830</v>
      </c>
      <c r="O43" s="54" t="s">
        <v>26</v>
      </c>
      <c r="P43" s="94">
        <v>0</v>
      </c>
      <c r="Q43" s="56" t="str">
        <f>IF($E43&gt;=1,N43*P43,"-")</f>
        <v>-</v>
      </c>
    </row>
    <row r="44" spans="1:17" outlineLevel="1">
      <c r="B44" s="47">
        <f t="shared" si="3"/>
        <v>500</v>
      </c>
      <c r="C44" s="48" t="str">
        <f t="shared" si="4"/>
        <v>CV-</v>
      </c>
      <c r="D44" s="49"/>
      <c r="E44" s="50">
        <v>1</v>
      </c>
      <c r="F44" s="51"/>
      <c r="G44" s="51" t="s">
        <v>60</v>
      </c>
      <c r="H44" s="51"/>
      <c r="I44" s="51"/>
      <c r="J44" s="51"/>
      <c r="K44" s="51"/>
      <c r="L44" s="51"/>
      <c r="M44" s="51" t="s">
        <v>272</v>
      </c>
      <c r="N44" s="109">
        <v>1</v>
      </c>
      <c r="O44" s="54" t="s">
        <v>12</v>
      </c>
      <c r="P44" s="94">
        <v>0</v>
      </c>
      <c r="Q44" s="56">
        <f>IF($E44&gt;=1,N44*P44,"-")</f>
        <v>0</v>
      </c>
    </row>
    <row r="45" spans="1:17" outlineLevel="1">
      <c r="B45" s="47">
        <f t="shared" si="3"/>
        <v>510</v>
      </c>
      <c r="C45" s="48" t="str">
        <f t="shared" si="4"/>
        <v>CV-</v>
      </c>
      <c r="D45" s="49"/>
      <c r="E45" s="58">
        <v>1</v>
      </c>
      <c r="F45" s="51"/>
      <c r="G45" s="51" t="s">
        <v>61</v>
      </c>
      <c r="H45" s="51"/>
      <c r="I45" s="51"/>
      <c r="J45" s="51"/>
      <c r="K45" s="51"/>
      <c r="L45" s="51"/>
      <c r="M45" s="51" t="s">
        <v>272</v>
      </c>
      <c r="N45" s="109">
        <v>12</v>
      </c>
      <c r="O45" s="59" t="s">
        <v>20</v>
      </c>
      <c r="P45" s="94">
        <v>0</v>
      </c>
      <c r="Q45" s="56">
        <f>IF($E45&gt;=1,N45*P45,"-")</f>
        <v>0</v>
      </c>
    </row>
    <row r="46" spans="1:17" s="27" customFormat="1" ht="11.4">
      <c r="A46" s="16"/>
      <c r="B46" s="30">
        <f t="shared" si="3"/>
        <v>520</v>
      </c>
      <c r="C46" s="31" t="str">
        <f t="shared" si="4"/>
        <v>CV-2000000</v>
      </c>
      <c r="D46" s="32">
        <v>2000000</v>
      </c>
      <c r="E46" s="18"/>
      <c r="F46" s="34" t="s">
        <v>62</v>
      </c>
      <c r="G46" s="18"/>
      <c r="H46" s="18"/>
      <c r="I46" s="18"/>
      <c r="J46" s="64"/>
      <c r="K46" s="21"/>
      <c r="L46" s="65"/>
      <c r="M46" s="65" t="s">
        <v>268</v>
      </c>
      <c r="N46" s="116"/>
      <c r="O46" s="26"/>
      <c r="P46" s="39"/>
      <c r="Q46" s="39">
        <f>SUBTOTAL(9,Q47:Q84)</f>
        <v>0</v>
      </c>
    </row>
    <row r="47" spans="1:17">
      <c r="B47" s="40">
        <f t="shared" si="3"/>
        <v>530</v>
      </c>
      <c r="C47" s="41" t="str">
        <f t="shared" si="4"/>
        <v>CV-2000100</v>
      </c>
      <c r="D47" s="42">
        <v>2000100</v>
      </c>
      <c r="E47" s="60">
        <v>1</v>
      </c>
      <c r="F47" s="43" t="s">
        <v>63</v>
      </c>
      <c r="G47" s="43"/>
      <c r="H47" s="43"/>
      <c r="I47" s="43"/>
      <c r="J47" s="43"/>
      <c r="K47" s="43"/>
      <c r="L47" s="43"/>
      <c r="M47" s="43" t="s">
        <v>257</v>
      </c>
      <c r="N47" s="115">
        <v>1</v>
      </c>
      <c r="O47" s="45" t="s">
        <v>12</v>
      </c>
      <c r="P47" s="46">
        <f>Q47</f>
        <v>0</v>
      </c>
      <c r="Q47" s="46">
        <f>IF($E47&gt;=1,SUBTOTAL(9,Q48:Q56),"-")</f>
        <v>0</v>
      </c>
    </row>
    <row r="48" spans="1:17" outlineLevel="1">
      <c r="B48" s="47">
        <f t="shared" si="3"/>
        <v>540</v>
      </c>
      <c r="C48" s="48" t="str">
        <f t="shared" si="4"/>
        <v>CV-</v>
      </c>
      <c r="D48" s="49"/>
      <c r="E48" s="50">
        <v>1</v>
      </c>
      <c r="F48" s="51"/>
      <c r="G48" s="51" t="s">
        <v>13</v>
      </c>
      <c r="H48" s="51"/>
      <c r="I48" s="51"/>
      <c r="J48" s="61">
        <v>0.04</v>
      </c>
      <c r="K48" s="51" t="s">
        <v>14</v>
      </c>
      <c r="L48" s="62">
        <f>2*250*20</f>
        <v>10000</v>
      </c>
      <c r="M48" s="62" t="s">
        <v>257</v>
      </c>
      <c r="N48" s="109">
        <f>J48*L48</f>
        <v>400</v>
      </c>
      <c r="O48" s="54" t="s">
        <v>15</v>
      </c>
      <c r="P48" s="94">
        <v>0</v>
      </c>
      <c r="Q48" s="56">
        <f t="shared" ref="Q48:Q56" si="5">IF($E48&gt;=1,N48*P48,"-")</f>
        <v>0</v>
      </c>
    </row>
    <row r="49" spans="2:17" outlineLevel="1">
      <c r="B49" s="47">
        <f t="shared" si="3"/>
        <v>550</v>
      </c>
      <c r="C49" s="48" t="str">
        <f t="shared" si="4"/>
        <v>CV-</v>
      </c>
      <c r="D49" s="49"/>
      <c r="E49" s="50">
        <v>1</v>
      </c>
      <c r="F49" s="51"/>
      <c r="G49" s="51" t="s">
        <v>16</v>
      </c>
      <c r="H49" s="51"/>
      <c r="I49" s="51"/>
      <c r="J49" s="61">
        <v>0.03</v>
      </c>
      <c r="K49" s="51" t="s">
        <v>14</v>
      </c>
      <c r="L49" s="62">
        <f>2*4*250*2.5</f>
        <v>5000</v>
      </c>
      <c r="M49" s="62" t="s">
        <v>257</v>
      </c>
      <c r="N49" s="109">
        <f>J49*L49</f>
        <v>150</v>
      </c>
      <c r="O49" s="54" t="s">
        <v>15</v>
      </c>
      <c r="P49" s="94">
        <v>0</v>
      </c>
      <c r="Q49" s="56">
        <f t="shared" si="5"/>
        <v>0</v>
      </c>
    </row>
    <row r="50" spans="2:17" outlineLevel="1">
      <c r="B50" s="47">
        <f t="shared" si="3"/>
        <v>560</v>
      </c>
      <c r="C50" s="48" t="str">
        <f t="shared" si="4"/>
        <v>CV-</v>
      </c>
      <c r="D50" s="49"/>
      <c r="E50" s="50">
        <v>1</v>
      </c>
      <c r="F50" s="51"/>
      <c r="G50" s="51" t="s">
        <v>64</v>
      </c>
      <c r="H50" s="51"/>
      <c r="I50" s="51"/>
      <c r="J50" s="51"/>
      <c r="K50" s="51"/>
      <c r="L50" s="51"/>
      <c r="M50" s="51" t="s">
        <v>257</v>
      </c>
      <c r="N50" s="109">
        <v>100</v>
      </c>
      <c r="O50" s="54" t="s">
        <v>15</v>
      </c>
      <c r="P50" s="94">
        <v>0</v>
      </c>
      <c r="Q50" s="56">
        <f t="shared" si="5"/>
        <v>0</v>
      </c>
    </row>
    <row r="51" spans="2:17" outlineLevel="1">
      <c r="B51" s="47">
        <f t="shared" si="3"/>
        <v>570</v>
      </c>
      <c r="C51" s="48" t="str">
        <f t="shared" si="4"/>
        <v>CV-</v>
      </c>
      <c r="D51" s="49"/>
      <c r="E51" s="50">
        <v>1</v>
      </c>
      <c r="F51" s="51"/>
      <c r="G51" s="51" t="s">
        <v>18</v>
      </c>
      <c r="H51" s="51"/>
      <c r="I51" s="51"/>
      <c r="J51" s="51"/>
      <c r="K51" s="51"/>
      <c r="L51" s="51"/>
      <c r="M51" s="51" t="s">
        <v>257</v>
      </c>
      <c r="N51" s="109">
        <v>1</v>
      </c>
      <c r="O51" s="54" t="s">
        <v>12</v>
      </c>
      <c r="P51" s="94">
        <v>0</v>
      </c>
      <c r="Q51" s="56">
        <f t="shared" si="5"/>
        <v>0</v>
      </c>
    </row>
    <row r="52" spans="2:17" outlineLevel="1">
      <c r="B52" s="47">
        <f t="shared" si="3"/>
        <v>580</v>
      </c>
      <c r="C52" s="48" t="str">
        <f t="shared" si="4"/>
        <v>CV-</v>
      </c>
      <c r="D52" s="49"/>
      <c r="E52" s="50">
        <v>1</v>
      </c>
      <c r="F52" s="51"/>
      <c r="G52" s="51" t="s">
        <v>19</v>
      </c>
      <c r="H52" s="51"/>
      <c r="I52" s="51"/>
      <c r="J52" s="51"/>
      <c r="K52" s="51"/>
      <c r="L52" s="51"/>
      <c r="M52" s="51" t="s">
        <v>257</v>
      </c>
      <c r="N52" s="109">
        <v>2</v>
      </c>
      <c r="O52" s="54" t="s">
        <v>20</v>
      </c>
      <c r="P52" s="94">
        <v>0</v>
      </c>
      <c r="Q52" s="56">
        <f t="shared" si="5"/>
        <v>0</v>
      </c>
    </row>
    <row r="53" spans="2:17" outlineLevel="1">
      <c r="B53" s="47">
        <f t="shared" si="3"/>
        <v>590</v>
      </c>
      <c r="C53" s="48" t="str">
        <f t="shared" si="4"/>
        <v>CV-</v>
      </c>
      <c r="D53" s="49"/>
      <c r="E53" s="50">
        <v>1</v>
      </c>
      <c r="F53" s="51"/>
      <c r="G53" s="51" t="s">
        <v>21</v>
      </c>
      <c r="H53" s="51"/>
      <c r="I53" s="51"/>
      <c r="J53" s="51"/>
      <c r="K53" s="51"/>
      <c r="L53" s="51"/>
      <c r="M53" s="51" t="s">
        <v>257</v>
      </c>
      <c r="N53" s="109">
        <v>1</v>
      </c>
      <c r="O53" s="54" t="s">
        <v>12</v>
      </c>
      <c r="P53" s="94">
        <v>0</v>
      </c>
      <c r="Q53" s="56">
        <f t="shared" si="5"/>
        <v>0</v>
      </c>
    </row>
    <row r="54" spans="2:17" outlineLevel="1">
      <c r="B54" s="47">
        <f t="shared" si="3"/>
        <v>600</v>
      </c>
      <c r="C54" s="48" t="str">
        <f t="shared" si="4"/>
        <v>CV-</v>
      </c>
      <c r="D54" s="49"/>
      <c r="E54" s="50">
        <v>1</v>
      </c>
      <c r="F54" s="51"/>
      <c r="G54" s="51" t="s">
        <v>65</v>
      </c>
      <c r="H54" s="51"/>
      <c r="I54" s="51"/>
      <c r="J54" s="51"/>
      <c r="K54" s="51"/>
      <c r="L54" s="51"/>
      <c r="M54" s="51" t="s">
        <v>257</v>
      </c>
      <c r="N54" s="109">
        <v>30</v>
      </c>
      <c r="O54" s="54" t="s">
        <v>20</v>
      </c>
      <c r="P54" s="94">
        <v>0</v>
      </c>
      <c r="Q54" s="56">
        <f t="shared" si="5"/>
        <v>0</v>
      </c>
    </row>
    <row r="55" spans="2:17" outlineLevel="1">
      <c r="B55" s="47">
        <f t="shared" si="3"/>
        <v>610</v>
      </c>
      <c r="C55" s="48" t="str">
        <f t="shared" si="4"/>
        <v>CV-</v>
      </c>
      <c r="D55" s="49"/>
      <c r="E55" s="50">
        <v>1</v>
      </c>
      <c r="F55" s="51"/>
      <c r="G55" s="51" t="s">
        <v>66</v>
      </c>
      <c r="H55" s="51"/>
      <c r="I55" s="51"/>
      <c r="J55" s="51"/>
      <c r="K55" s="51"/>
      <c r="L55" s="51"/>
      <c r="M55" s="51" t="s">
        <v>257</v>
      </c>
      <c r="N55" s="109">
        <f>2000*1.65</f>
        <v>3300</v>
      </c>
      <c r="O55" s="54" t="s">
        <v>38</v>
      </c>
      <c r="P55" s="94">
        <v>0</v>
      </c>
      <c r="Q55" s="56">
        <f t="shared" si="5"/>
        <v>0</v>
      </c>
    </row>
    <row r="56" spans="2:17" outlineLevel="1">
      <c r="B56" s="47">
        <f t="shared" si="3"/>
        <v>620</v>
      </c>
      <c r="C56" s="48" t="str">
        <f t="shared" si="4"/>
        <v>CV-</v>
      </c>
      <c r="D56" s="49"/>
      <c r="E56" s="50">
        <v>1</v>
      </c>
      <c r="F56" s="51"/>
      <c r="G56" s="51" t="s">
        <v>67</v>
      </c>
      <c r="H56" s="51"/>
      <c r="I56" s="51"/>
      <c r="J56" s="51"/>
      <c r="K56" s="51"/>
      <c r="L56" s="51"/>
      <c r="M56" s="51" t="s">
        <v>257</v>
      </c>
      <c r="N56" s="109">
        <f>3000*1.65</f>
        <v>4950</v>
      </c>
      <c r="O56" s="54" t="s">
        <v>38</v>
      </c>
      <c r="P56" s="94">
        <v>0</v>
      </c>
      <c r="Q56" s="56">
        <f t="shared" si="5"/>
        <v>0</v>
      </c>
    </row>
    <row r="57" spans="2:17">
      <c r="B57" s="40">
        <f t="shared" si="3"/>
        <v>630</v>
      </c>
      <c r="C57" s="41" t="str">
        <f t="shared" si="4"/>
        <v>CV-2000200</v>
      </c>
      <c r="D57" s="42">
        <v>2000200</v>
      </c>
      <c r="E57" s="60">
        <v>1</v>
      </c>
      <c r="F57" s="43" t="s">
        <v>68</v>
      </c>
      <c r="G57" s="43"/>
      <c r="H57" s="43"/>
      <c r="I57" s="43"/>
      <c r="J57" s="43"/>
      <c r="K57" s="43"/>
      <c r="L57" s="43"/>
      <c r="M57" s="43" t="s">
        <v>268</v>
      </c>
      <c r="N57" s="115">
        <v>1</v>
      </c>
      <c r="O57" s="45" t="s">
        <v>12</v>
      </c>
      <c r="P57" s="46">
        <f>Q57</f>
        <v>0</v>
      </c>
      <c r="Q57" s="46">
        <f>IF($E57&gt;=1,SUBTOTAL(9,Q58:Q60),"-")</f>
        <v>0</v>
      </c>
    </row>
    <row r="58" spans="2:17" outlineLevel="1">
      <c r="B58" s="47">
        <f t="shared" si="3"/>
        <v>640</v>
      </c>
      <c r="C58" s="48" t="str">
        <f t="shared" si="4"/>
        <v>CV-</v>
      </c>
      <c r="D58" s="49"/>
      <c r="E58" s="50">
        <v>1</v>
      </c>
      <c r="F58" s="51"/>
      <c r="G58" s="51" t="s">
        <v>69</v>
      </c>
      <c r="H58" s="51"/>
      <c r="I58" s="51"/>
      <c r="J58" s="51"/>
      <c r="K58" s="51"/>
      <c r="L58" s="51"/>
      <c r="M58" s="51" t="s">
        <v>268</v>
      </c>
      <c r="N58" s="109">
        <v>1</v>
      </c>
      <c r="O58" s="54" t="s">
        <v>12</v>
      </c>
      <c r="P58" s="94">
        <v>0</v>
      </c>
      <c r="Q58" s="56">
        <f>IF($E58&gt;=1,N58*P58,"-")</f>
        <v>0</v>
      </c>
    </row>
    <row r="59" spans="2:17" outlineLevel="1">
      <c r="B59" s="47">
        <f t="shared" si="3"/>
        <v>650</v>
      </c>
      <c r="C59" s="48" t="str">
        <f t="shared" si="4"/>
        <v>CV-</v>
      </c>
      <c r="D59" s="49"/>
      <c r="E59" s="50">
        <v>1</v>
      </c>
      <c r="F59" s="51"/>
      <c r="G59" s="51" t="s">
        <v>70</v>
      </c>
      <c r="H59" s="51"/>
      <c r="I59" s="51"/>
      <c r="J59" s="51"/>
      <c r="K59" s="51"/>
      <c r="L59" s="51"/>
      <c r="M59" s="51" t="s">
        <v>268</v>
      </c>
      <c r="N59" s="109">
        <v>1</v>
      </c>
      <c r="O59" s="54" t="s">
        <v>12</v>
      </c>
      <c r="P59" s="94">
        <v>0</v>
      </c>
      <c r="Q59" s="56">
        <f>IF($E59&gt;=1,N59*P59,"-")</f>
        <v>0</v>
      </c>
    </row>
    <row r="60" spans="2:17" outlineLevel="1">
      <c r="B60" s="47">
        <f t="shared" si="3"/>
        <v>660</v>
      </c>
      <c r="C60" s="48" t="str">
        <f t="shared" si="4"/>
        <v>CV-</v>
      </c>
      <c r="D60" s="49"/>
      <c r="E60" s="50">
        <v>1</v>
      </c>
      <c r="F60" s="51"/>
      <c r="G60" s="51" t="s">
        <v>71</v>
      </c>
      <c r="H60" s="51"/>
      <c r="I60" s="51"/>
      <c r="J60" s="51"/>
      <c r="K60" s="51"/>
      <c r="L60" s="51"/>
      <c r="M60" s="51" t="s">
        <v>268</v>
      </c>
      <c r="N60" s="109">
        <f>4*14</f>
        <v>56</v>
      </c>
      <c r="O60" s="54" t="s">
        <v>20</v>
      </c>
      <c r="P60" s="94">
        <v>0</v>
      </c>
      <c r="Q60" s="56">
        <f>IF($E60&gt;=1,N60*P60,"-")</f>
        <v>0</v>
      </c>
    </row>
    <row r="61" spans="2:17">
      <c r="B61" s="40">
        <f t="shared" si="3"/>
        <v>670</v>
      </c>
      <c r="C61" s="41" t="str">
        <f t="shared" si="4"/>
        <v>CV-2000300</v>
      </c>
      <c r="D61" s="42">
        <v>2000300</v>
      </c>
      <c r="E61" s="60">
        <v>1</v>
      </c>
      <c r="F61" s="43" t="s">
        <v>72</v>
      </c>
      <c r="G61" s="43"/>
      <c r="H61" s="43"/>
      <c r="I61" s="43"/>
      <c r="J61" s="43"/>
      <c r="K61" s="43"/>
      <c r="L61" s="43"/>
      <c r="M61" s="43" t="s">
        <v>274</v>
      </c>
      <c r="N61" s="115">
        <v>1</v>
      </c>
      <c r="O61" s="45" t="s">
        <v>12</v>
      </c>
      <c r="P61" s="46">
        <f>Q61</f>
        <v>0</v>
      </c>
      <c r="Q61" s="46">
        <f>IF($E61&gt;=1,SUBTOTAL(9,Q62:Q64),"-")</f>
        <v>0</v>
      </c>
    </row>
    <row r="62" spans="2:17" outlineLevel="1">
      <c r="B62" s="47">
        <f t="shared" si="3"/>
        <v>680</v>
      </c>
      <c r="C62" s="48" t="str">
        <f t="shared" si="4"/>
        <v>CV-</v>
      </c>
      <c r="D62" s="49"/>
      <c r="E62" s="50">
        <v>1</v>
      </c>
      <c r="F62" s="51"/>
      <c r="G62" s="51" t="s">
        <v>74</v>
      </c>
      <c r="H62" s="51"/>
      <c r="I62" s="51"/>
      <c r="J62" s="51"/>
      <c r="K62" s="51"/>
      <c r="L62" s="51"/>
      <c r="M62" s="51" t="s">
        <v>274</v>
      </c>
      <c r="N62" s="109">
        <v>200</v>
      </c>
      <c r="O62" s="54" t="s">
        <v>73</v>
      </c>
      <c r="P62" s="94">
        <v>0</v>
      </c>
      <c r="Q62" s="56">
        <f>IF($E62&gt;=1,N62*P62,"-")</f>
        <v>0</v>
      </c>
    </row>
    <row r="63" spans="2:17" outlineLevel="1">
      <c r="B63" s="47">
        <f t="shared" si="3"/>
        <v>690</v>
      </c>
      <c r="C63" s="48" t="str">
        <f t="shared" si="4"/>
        <v>CV-</v>
      </c>
      <c r="D63" s="49"/>
      <c r="E63" s="50">
        <v>1</v>
      </c>
      <c r="F63" s="51"/>
      <c r="G63" s="51" t="s">
        <v>75</v>
      </c>
      <c r="H63" s="51"/>
      <c r="I63" s="51"/>
      <c r="J63" s="51"/>
      <c r="K63" s="51"/>
      <c r="L63" s="51"/>
      <c r="M63" s="51" t="s">
        <v>274</v>
      </c>
      <c r="N63" s="109">
        <v>150</v>
      </c>
      <c r="O63" s="54" t="s">
        <v>73</v>
      </c>
      <c r="P63" s="94">
        <v>0</v>
      </c>
      <c r="Q63" s="56">
        <f>IF($E63&gt;=1,N63*P63,"-")</f>
        <v>0</v>
      </c>
    </row>
    <row r="64" spans="2:17" outlineLevel="1">
      <c r="B64" s="47">
        <f t="shared" si="3"/>
        <v>700</v>
      </c>
      <c r="C64" s="48" t="str">
        <f t="shared" si="4"/>
        <v>CV-</v>
      </c>
      <c r="D64" s="49"/>
      <c r="E64" s="50">
        <v>1</v>
      </c>
      <c r="F64" s="51"/>
      <c r="G64" s="51" t="s">
        <v>76</v>
      </c>
      <c r="H64" s="51"/>
      <c r="I64" s="51"/>
      <c r="J64" s="51"/>
      <c r="K64" s="51"/>
      <c r="L64" s="51"/>
      <c r="M64" s="51" t="s">
        <v>274</v>
      </c>
      <c r="N64" s="109">
        <v>1</v>
      </c>
      <c r="O64" s="54" t="s">
        <v>12</v>
      </c>
      <c r="P64" s="94">
        <v>0</v>
      </c>
      <c r="Q64" s="56">
        <f>IF($E64&gt;=1,N64*P64,"-")</f>
        <v>0</v>
      </c>
    </row>
    <row r="65" spans="2:17">
      <c r="B65" s="40">
        <f t="shared" si="3"/>
        <v>710</v>
      </c>
      <c r="C65" s="41" t="str">
        <f t="shared" si="4"/>
        <v>CV-2000400</v>
      </c>
      <c r="D65" s="42">
        <v>2000400</v>
      </c>
      <c r="E65" s="60">
        <v>1</v>
      </c>
      <c r="F65" s="43" t="s">
        <v>33</v>
      </c>
      <c r="G65" s="43"/>
      <c r="H65" s="43"/>
      <c r="I65" s="43"/>
      <c r="J65" s="43"/>
      <c r="K65" s="43"/>
      <c r="L65" s="43"/>
      <c r="M65" s="43" t="s">
        <v>273</v>
      </c>
      <c r="N65" s="115">
        <v>1</v>
      </c>
      <c r="O65" s="45" t="s">
        <v>12</v>
      </c>
      <c r="P65" s="46">
        <f>Q65</f>
        <v>0</v>
      </c>
      <c r="Q65" s="46">
        <f>IF($E65&gt;=1,SUBTOTAL(9,Q66:Q67),"-")</f>
        <v>0</v>
      </c>
    </row>
    <row r="66" spans="2:17" outlineLevel="1">
      <c r="B66" s="47">
        <f t="shared" si="3"/>
        <v>720</v>
      </c>
      <c r="C66" s="48" t="str">
        <f t="shared" si="4"/>
        <v>CV-</v>
      </c>
      <c r="D66" s="49"/>
      <c r="E66" s="50">
        <v>1</v>
      </c>
      <c r="F66" s="51"/>
      <c r="G66" s="51" t="s">
        <v>77</v>
      </c>
      <c r="H66" s="51"/>
      <c r="I66" s="51"/>
      <c r="J66" s="51"/>
      <c r="K66" s="51"/>
      <c r="L66" s="51"/>
      <c r="M66" s="51" t="s">
        <v>273</v>
      </c>
      <c r="N66" s="109">
        <f>(L49-(2*680*1.2))</f>
        <v>3368</v>
      </c>
      <c r="O66" s="54" t="s">
        <v>15</v>
      </c>
      <c r="P66" s="94">
        <v>0</v>
      </c>
      <c r="Q66" s="56">
        <f>IF($E66&gt;=1,N66*P66,"-")</f>
        <v>0</v>
      </c>
    </row>
    <row r="67" spans="2:17" outlineLevel="1">
      <c r="B67" s="47">
        <f t="shared" si="3"/>
        <v>730</v>
      </c>
      <c r="C67" s="48" t="str">
        <f t="shared" si="4"/>
        <v>CV-</v>
      </c>
      <c r="D67" s="49"/>
      <c r="E67" s="50">
        <v>1</v>
      </c>
      <c r="F67" s="51"/>
      <c r="G67" s="51" t="s">
        <v>35</v>
      </c>
      <c r="H67" s="51"/>
      <c r="I67" s="51"/>
      <c r="J67" s="51"/>
      <c r="K67" s="51"/>
      <c r="L67" s="51"/>
      <c r="M67" s="51" t="s">
        <v>273</v>
      </c>
      <c r="N67" s="109">
        <f>N66*4</f>
        <v>13472</v>
      </c>
      <c r="O67" s="54" t="s">
        <v>15</v>
      </c>
      <c r="P67" s="94">
        <v>0</v>
      </c>
      <c r="Q67" s="56">
        <f>IF($E67&gt;=1,N67*P67,"-")</f>
        <v>0</v>
      </c>
    </row>
    <row r="68" spans="2:17">
      <c r="B68" s="40">
        <f t="shared" si="3"/>
        <v>740</v>
      </c>
      <c r="C68" s="41" t="str">
        <f t="shared" si="4"/>
        <v>CV-2000500</v>
      </c>
      <c r="D68" s="42">
        <v>2000500</v>
      </c>
      <c r="E68" s="60">
        <v>1</v>
      </c>
      <c r="F68" s="43" t="s">
        <v>36</v>
      </c>
      <c r="G68" s="43"/>
      <c r="H68" s="43"/>
      <c r="I68" s="43"/>
      <c r="J68" s="43">
        <v>4</v>
      </c>
      <c r="K68" s="43" t="s">
        <v>54</v>
      </c>
      <c r="L68" s="43">
        <v>500</v>
      </c>
      <c r="M68" s="43" t="s">
        <v>276</v>
      </c>
      <c r="N68" s="115">
        <v>1</v>
      </c>
      <c r="O68" s="45" t="s">
        <v>12</v>
      </c>
      <c r="P68" s="46">
        <f>Q68</f>
        <v>0</v>
      </c>
      <c r="Q68" s="46">
        <f>IF($E68&gt;=1,SUBTOTAL(9,Q69:Q72),"-")</f>
        <v>0</v>
      </c>
    </row>
    <row r="69" spans="2:17" outlineLevel="1">
      <c r="B69" s="47">
        <f t="shared" ref="B69:B100" si="6">(ROW()+6)*10</f>
        <v>750</v>
      </c>
      <c r="C69" s="48" t="str">
        <f t="shared" ref="C69:C86" si="7">$C$2&amp;D69</f>
        <v>CV-</v>
      </c>
      <c r="D69" s="49"/>
      <c r="E69" s="50">
        <v>1</v>
      </c>
      <c r="F69" s="51"/>
      <c r="G69" s="51" t="s">
        <v>37</v>
      </c>
      <c r="H69" s="51"/>
      <c r="I69" s="51"/>
      <c r="J69" s="51"/>
      <c r="K69" s="51"/>
      <c r="L69" s="51"/>
      <c r="M69" s="51" t="s">
        <v>276</v>
      </c>
      <c r="N69" s="109">
        <f>L48*0.26*2.45</f>
        <v>6370.0000000000009</v>
      </c>
      <c r="O69" s="54" t="s">
        <v>38</v>
      </c>
      <c r="P69" s="94">
        <v>0</v>
      </c>
      <c r="Q69" s="56">
        <f>IF($E69&gt;=1,N69*P69,"-")</f>
        <v>0</v>
      </c>
    </row>
    <row r="70" spans="2:17" outlineLevel="1">
      <c r="B70" s="47">
        <f t="shared" si="6"/>
        <v>760</v>
      </c>
      <c r="C70" s="48" t="str">
        <f t="shared" si="7"/>
        <v>CV-</v>
      </c>
      <c r="D70" s="49"/>
      <c r="E70" s="50">
        <v>1</v>
      </c>
      <c r="F70" s="51"/>
      <c r="G70" s="51" t="s">
        <v>39</v>
      </c>
      <c r="H70" s="51"/>
      <c r="I70" s="51"/>
      <c r="J70" s="61">
        <v>0.15</v>
      </c>
      <c r="K70" s="51" t="s">
        <v>14</v>
      </c>
      <c r="L70" s="62">
        <f>L48</f>
        <v>10000</v>
      </c>
      <c r="M70" s="62" t="s">
        <v>276</v>
      </c>
      <c r="N70" s="109">
        <f>J70*L70</f>
        <v>1500</v>
      </c>
      <c r="O70" s="54" t="s">
        <v>15</v>
      </c>
      <c r="P70" s="94">
        <v>0</v>
      </c>
      <c r="Q70" s="56">
        <f>IF($E70&gt;=1,N70*P70,"-")</f>
        <v>0</v>
      </c>
    </row>
    <row r="71" spans="2:17" outlineLevel="1">
      <c r="B71" s="47">
        <f t="shared" si="6"/>
        <v>770</v>
      </c>
      <c r="C71" s="48" t="str">
        <f t="shared" si="7"/>
        <v>CV-</v>
      </c>
      <c r="D71" s="49"/>
      <c r="E71" s="50">
        <v>1</v>
      </c>
      <c r="F71" s="51"/>
      <c r="G71" s="51" t="s">
        <v>40</v>
      </c>
      <c r="H71" s="51"/>
      <c r="I71" s="51"/>
      <c r="J71" s="51"/>
      <c r="K71" s="51"/>
      <c r="L71" s="51"/>
      <c r="M71" s="51" t="s">
        <v>276</v>
      </c>
      <c r="N71" s="109">
        <f>N69</f>
        <v>6370.0000000000009</v>
      </c>
      <c r="O71" s="54" t="s">
        <v>38</v>
      </c>
      <c r="P71" s="94">
        <v>0</v>
      </c>
      <c r="Q71" s="56">
        <f>IF($E71&gt;=1,N71*P71,"-")</f>
        <v>0</v>
      </c>
    </row>
    <row r="72" spans="2:17" outlineLevel="1">
      <c r="B72" s="47">
        <f t="shared" si="6"/>
        <v>780</v>
      </c>
      <c r="C72" s="48" t="str">
        <f t="shared" si="7"/>
        <v>CV-</v>
      </c>
      <c r="D72" s="49"/>
      <c r="E72" s="50">
        <v>1</v>
      </c>
      <c r="F72" s="51"/>
      <c r="G72" s="51" t="s">
        <v>78</v>
      </c>
      <c r="H72" s="51"/>
      <c r="I72" s="51"/>
      <c r="J72" s="51"/>
      <c r="K72" s="51"/>
      <c r="L72" s="51"/>
      <c r="M72" s="51" t="s">
        <v>276</v>
      </c>
      <c r="N72" s="109">
        <v>24</v>
      </c>
      <c r="O72" s="54" t="s">
        <v>42</v>
      </c>
      <c r="P72" s="94">
        <v>0</v>
      </c>
      <c r="Q72" s="56">
        <f>IF($E72&gt;=1,N72*P72,"-")</f>
        <v>0</v>
      </c>
    </row>
    <row r="73" spans="2:17">
      <c r="B73" s="40">
        <f t="shared" si="6"/>
        <v>790</v>
      </c>
      <c r="C73" s="41" t="str">
        <f t="shared" si="7"/>
        <v>CV-2000600</v>
      </c>
      <c r="D73" s="42">
        <v>2000600</v>
      </c>
      <c r="E73" s="60">
        <v>1</v>
      </c>
      <c r="F73" s="43" t="s">
        <v>53</v>
      </c>
      <c r="G73" s="43"/>
      <c r="H73" s="43"/>
      <c r="I73" s="43"/>
      <c r="J73" s="43">
        <v>4</v>
      </c>
      <c r="K73" s="43" t="s">
        <v>54</v>
      </c>
      <c r="L73" s="43">
        <v>500</v>
      </c>
      <c r="M73" s="43" t="s">
        <v>272</v>
      </c>
      <c r="N73" s="115">
        <v>1</v>
      </c>
      <c r="O73" s="45" t="s">
        <v>12</v>
      </c>
      <c r="P73" s="46">
        <f>Q73</f>
        <v>0</v>
      </c>
      <c r="Q73" s="46">
        <f>IF($E73&gt;=1,SUBTOTAL(9,Q74:Q76),"-")</f>
        <v>0</v>
      </c>
    </row>
    <row r="74" spans="2:17" outlineLevel="1">
      <c r="B74" s="47">
        <f t="shared" si="6"/>
        <v>800</v>
      </c>
      <c r="C74" s="48" t="str">
        <f t="shared" si="7"/>
        <v>CV-</v>
      </c>
      <c r="D74" s="49"/>
      <c r="E74" s="50">
        <v>1</v>
      </c>
      <c r="F74" s="51"/>
      <c r="G74" s="51" t="s">
        <v>55</v>
      </c>
      <c r="H74" s="51"/>
      <c r="I74" s="51"/>
      <c r="J74" s="119">
        <v>0.5</v>
      </c>
      <c r="K74" s="51" t="s">
        <v>56</v>
      </c>
      <c r="L74" s="51">
        <f>L73*J73</f>
        <v>2000</v>
      </c>
      <c r="M74" s="57" t="s">
        <v>272</v>
      </c>
      <c r="N74" s="109">
        <f>J74*L74</f>
        <v>1000</v>
      </c>
      <c r="O74" s="54" t="s">
        <v>26</v>
      </c>
      <c r="P74" s="94">
        <v>0</v>
      </c>
      <c r="Q74" s="56">
        <f>IF($E74&gt;=1,N74*P74,"-")</f>
        <v>0</v>
      </c>
    </row>
    <row r="75" spans="2:17" outlineLevel="1">
      <c r="B75" s="47">
        <f t="shared" si="6"/>
        <v>810</v>
      </c>
      <c r="C75" s="48" t="str">
        <f t="shared" si="7"/>
        <v>CV-</v>
      </c>
      <c r="D75" s="49"/>
      <c r="E75" s="50">
        <v>1</v>
      </c>
      <c r="F75" s="51"/>
      <c r="G75" s="51" t="s">
        <v>57</v>
      </c>
      <c r="H75" s="51"/>
      <c r="I75" s="51"/>
      <c r="J75" s="119">
        <v>1</v>
      </c>
      <c r="K75" s="51" t="s">
        <v>56</v>
      </c>
      <c r="L75" s="51">
        <f>L74</f>
        <v>2000</v>
      </c>
      <c r="M75" s="57" t="s">
        <v>272</v>
      </c>
      <c r="N75" s="109">
        <f>J75*L75</f>
        <v>2000</v>
      </c>
      <c r="O75" s="54" t="s">
        <v>26</v>
      </c>
      <c r="P75" s="94">
        <v>0</v>
      </c>
      <c r="Q75" s="56">
        <f>IF($E75&gt;=1,N75*P75,"-")</f>
        <v>0</v>
      </c>
    </row>
    <row r="76" spans="2:17" outlineLevel="1">
      <c r="B76" s="47">
        <f t="shared" si="6"/>
        <v>820</v>
      </c>
      <c r="C76" s="48" t="str">
        <f t="shared" si="7"/>
        <v>CV-</v>
      </c>
      <c r="D76" s="49"/>
      <c r="E76" s="50">
        <v>1</v>
      </c>
      <c r="F76" s="51"/>
      <c r="G76" s="51" t="s">
        <v>60</v>
      </c>
      <c r="H76" s="51"/>
      <c r="I76" s="51"/>
      <c r="J76" s="51"/>
      <c r="K76" s="51"/>
      <c r="L76" s="51"/>
      <c r="M76" s="51" t="s">
        <v>272</v>
      </c>
      <c r="N76" s="109">
        <v>1</v>
      </c>
      <c r="O76" s="54" t="s">
        <v>12</v>
      </c>
      <c r="P76" s="94">
        <v>0</v>
      </c>
      <c r="Q76" s="56">
        <f>IF($E76&gt;=1,N76*P76,"-")</f>
        <v>0</v>
      </c>
    </row>
    <row r="77" spans="2:17">
      <c r="B77" s="40">
        <f t="shared" si="6"/>
        <v>830</v>
      </c>
      <c r="C77" s="41" t="str">
        <f t="shared" si="7"/>
        <v>CV-2000700</v>
      </c>
      <c r="D77" s="42">
        <v>2000700</v>
      </c>
      <c r="E77" s="60">
        <v>1</v>
      </c>
      <c r="F77" s="43" t="s">
        <v>79</v>
      </c>
      <c r="G77" s="43"/>
      <c r="H77" s="43"/>
      <c r="I77" s="43"/>
      <c r="J77" s="43"/>
      <c r="K77" s="43"/>
      <c r="L77" s="43"/>
      <c r="M77" s="43" t="s">
        <v>275</v>
      </c>
      <c r="N77" s="115">
        <v>1</v>
      </c>
      <c r="O77" s="45" t="s">
        <v>12</v>
      </c>
      <c r="P77" s="46">
        <f>Q77</f>
        <v>0</v>
      </c>
      <c r="Q77" s="46">
        <f>IF($E77&gt;=1,SUBTOTAL(9,Q78:Q78),"-")</f>
        <v>0</v>
      </c>
    </row>
    <row r="78" spans="2:17" outlineLevel="1">
      <c r="B78" s="47">
        <f t="shared" si="6"/>
        <v>840</v>
      </c>
      <c r="C78" s="48" t="str">
        <f t="shared" si="7"/>
        <v>CV-</v>
      </c>
      <c r="D78" s="49"/>
      <c r="E78" s="50">
        <v>1</v>
      </c>
      <c r="F78" s="51"/>
      <c r="G78" s="51" t="s">
        <v>80</v>
      </c>
      <c r="H78" s="51"/>
      <c r="I78" s="51"/>
      <c r="J78" s="51"/>
      <c r="K78" s="51"/>
      <c r="L78" s="51"/>
      <c r="M78" s="51" t="s">
        <v>275</v>
      </c>
      <c r="N78" s="109">
        <v>1</v>
      </c>
      <c r="O78" s="54" t="s">
        <v>12</v>
      </c>
      <c r="P78" s="94">
        <v>0</v>
      </c>
      <c r="Q78" s="56">
        <f>IF($E78&gt;=1,N78*P78,"-")</f>
        <v>0</v>
      </c>
    </row>
    <row r="79" spans="2:17">
      <c r="B79" s="40">
        <f t="shared" si="6"/>
        <v>850</v>
      </c>
      <c r="C79" s="41" t="str">
        <f t="shared" si="7"/>
        <v>CV-2000900</v>
      </c>
      <c r="D79" s="42">
        <v>2000900</v>
      </c>
      <c r="E79" s="60">
        <v>1</v>
      </c>
      <c r="F79" s="43" t="s">
        <v>81</v>
      </c>
      <c r="G79" s="43"/>
      <c r="H79" s="43"/>
      <c r="I79" s="43"/>
      <c r="J79" s="43"/>
      <c r="K79" s="43"/>
      <c r="L79" s="43"/>
      <c r="M79" s="43" t="s">
        <v>271</v>
      </c>
      <c r="N79" s="115">
        <v>1</v>
      </c>
      <c r="O79" s="45" t="s">
        <v>12</v>
      </c>
      <c r="P79" s="46">
        <f>Q79</f>
        <v>0</v>
      </c>
      <c r="Q79" s="46">
        <f>IF($E79&gt;=1,SUBTOTAL(9,Q80:Q82),"-")</f>
        <v>0</v>
      </c>
    </row>
    <row r="80" spans="2:17" outlineLevel="1">
      <c r="B80" s="47">
        <f t="shared" si="6"/>
        <v>860</v>
      </c>
      <c r="C80" s="48" t="str">
        <f t="shared" si="7"/>
        <v>CV-</v>
      </c>
      <c r="D80" s="49"/>
      <c r="E80" s="50">
        <v>1</v>
      </c>
      <c r="F80" s="51"/>
      <c r="G80" s="51" t="s">
        <v>82</v>
      </c>
      <c r="H80" s="51"/>
      <c r="I80" s="51"/>
      <c r="J80" s="51"/>
      <c r="K80" s="51"/>
      <c r="L80" s="51"/>
      <c r="M80" s="51" t="s">
        <v>271</v>
      </c>
      <c r="N80" s="109">
        <v>60</v>
      </c>
      <c r="O80" s="54" t="s">
        <v>26</v>
      </c>
      <c r="P80" s="94">
        <v>0</v>
      </c>
      <c r="Q80" s="56">
        <f>IF($E80&gt;=1,N80*P80,"-")</f>
        <v>0</v>
      </c>
    </row>
    <row r="81" spans="1:17" outlineLevel="1">
      <c r="B81" s="47">
        <f t="shared" si="6"/>
        <v>870</v>
      </c>
      <c r="C81" s="48" t="str">
        <f t="shared" si="7"/>
        <v>CV-</v>
      </c>
      <c r="D81" s="49"/>
      <c r="E81" s="50">
        <v>1</v>
      </c>
      <c r="F81" s="51"/>
      <c r="G81" s="51" t="s">
        <v>83</v>
      </c>
      <c r="H81" s="51"/>
      <c r="I81" s="51"/>
      <c r="J81" s="51"/>
      <c r="K81" s="51"/>
      <c r="L81" s="51"/>
      <c r="M81" s="51" t="s">
        <v>271</v>
      </c>
      <c r="N81" s="109">
        <v>30</v>
      </c>
      <c r="O81" s="54" t="s">
        <v>26</v>
      </c>
      <c r="P81" s="94">
        <v>0</v>
      </c>
      <c r="Q81" s="56">
        <f>IF($E81&gt;=1,N81*P81,"-")</f>
        <v>0</v>
      </c>
    </row>
    <row r="82" spans="1:17" outlineLevel="1">
      <c r="B82" s="47">
        <f t="shared" si="6"/>
        <v>880</v>
      </c>
      <c r="C82" s="48" t="str">
        <f t="shared" si="7"/>
        <v>CV-</v>
      </c>
      <c r="D82" s="49"/>
      <c r="E82" s="50">
        <v>1</v>
      </c>
      <c r="F82" s="51"/>
      <c r="G82" s="51" t="s">
        <v>84</v>
      </c>
      <c r="H82" s="51"/>
      <c r="I82" s="51"/>
      <c r="J82" s="51"/>
      <c r="K82" s="51"/>
      <c r="L82" s="51"/>
      <c r="M82" s="51" t="s">
        <v>271</v>
      </c>
      <c r="N82" s="109">
        <v>30</v>
      </c>
      <c r="O82" s="54" t="s">
        <v>26</v>
      </c>
      <c r="P82" s="94">
        <v>0</v>
      </c>
      <c r="Q82" s="56">
        <f>IF($E82&gt;=1,N82*P82,"-")</f>
        <v>0</v>
      </c>
    </row>
    <row r="83" spans="1:17">
      <c r="B83" s="40">
        <f t="shared" si="6"/>
        <v>890</v>
      </c>
      <c r="C83" s="41" t="str">
        <f t="shared" si="7"/>
        <v>CV-2001000</v>
      </c>
      <c r="D83" s="42">
        <v>2001000</v>
      </c>
      <c r="E83" s="60">
        <v>1</v>
      </c>
      <c r="F83" s="43" t="s">
        <v>85</v>
      </c>
      <c r="G83" s="43"/>
      <c r="H83" s="43"/>
      <c r="I83" s="43"/>
      <c r="J83" s="43"/>
      <c r="K83" s="43"/>
      <c r="L83" s="43"/>
      <c r="M83" s="43" t="s">
        <v>273</v>
      </c>
      <c r="N83" s="115">
        <v>1</v>
      </c>
      <c r="O83" s="45" t="s">
        <v>12</v>
      </c>
      <c r="P83" s="46">
        <f>Q83</f>
        <v>0</v>
      </c>
      <c r="Q83" s="46">
        <f>IF($E83&gt;=1,SUBTOTAL(9,Q84:Q84),"-")</f>
        <v>0</v>
      </c>
    </row>
    <row r="84" spans="1:17" outlineLevel="1">
      <c r="B84" s="47">
        <f t="shared" si="6"/>
        <v>900</v>
      </c>
      <c r="C84" s="48" t="str">
        <f t="shared" si="7"/>
        <v>CV-</v>
      </c>
      <c r="D84" s="49"/>
      <c r="E84" s="50">
        <v>1</v>
      </c>
      <c r="F84" s="51"/>
      <c r="G84" s="51" t="s">
        <v>35</v>
      </c>
      <c r="H84" s="51"/>
      <c r="I84" s="51"/>
      <c r="J84" s="51"/>
      <c r="K84" s="51"/>
      <c r="L84" s="51"/>
      <c r="M84" s="51" t="s">
        <v>273</v>
      </c>
      <c r="N84" s="109">
        <v>300</v>
      </c>
      <c r="O84" s="54" t="s">
        <v>15</v>
      </c>
      <c r="P84" s="94">
        <v>0</v>
      </c>
      <c r="Q84" s="56">
        <f>IF($E84&gt;=1,N84*P84,"-")</f>
        <v>0</v>
      </c>
    </row>
    <row r="85" spans="1:17" s="27" customFormat="1" ht="11.4">
      <c r="A85" s="16"/>
      <c r="B85" s="30">
        <f t="shared" si="6"/>
        <v>910</v>
      </c>
      <c r="C85" s="31" t="str">
        <f t="shared" si="7"/>
        <v>CV-3000000</v>
      </c>
      <c r="D85" s="32">
        <v>3000000</v>
      </c>
      <c r="E85" s="18"/>
      <c r="F85" s="34" t="s">
        <v>86</v>
      </c>
      <c r="G85" s="18"/>
      <c r="H85" s="18"/>
      <c r="I85" s="18"/>
      <c r="J85" s="64"/>
      <c r="K85" s="21"/>
      <c r="L85" s="65"/>
      <c r="M85" s="65" t="s">
        <v>132</v>
      </c>
      <c r="N85" s="116"/>
      <c r="O85" s="26"/>
      <c r="P85" s="39"/>
      <c r="Q85" s="39">
        <f>SUBTOTAL(9,Q86:Q121)</f>
        <v>0</v>
      </c>
    </row>
    <row r="86" spans="1:17">
      <c r="B86" s="40">
        <f t="shared" si="6"/>
        <v>920</v>
      </c>
      <c r="C86" s="41" t="str">
        <f t="shared" si="7"/>
        <v>CV-3000200</v>
      </c>
      <c r="D86" s="42">
        <v>3000200</v>
      </c>
      <c r="E86" s="60">
        <v>1</v>
      </c>
      <c r="F86" s="43" t="s">
        <v>87</v>
      </c>
      <c r="G86" s="43"/>
      <c r="H86" s="43"/>
      <c r="I86" s="43"/>
      <c r="J86" s="43"/>
      <c r="K86" s="43"/>
      <c r="L86" s="43"/>
      <c r="M86" s="43" t="s">
        <v>278</v>
      </c>
      <c r="N86" s="115">
        <v>1</v>
      </c>
      <c r="O86" s="45" t="s">
        <v>12</v>
      </c>
      <c r="P86" s="46">
        <f>Q86</f>
        <v>0</v>
      </c>
      <c r="Q86" s="46">
        <f>IF($E86&gt;=1,SUBTOTAL(9,Q87:Q88),"-")</f>
        <v>0</v>
      </c>
    </row>
    <row r="87" spans="1:17" outlineLevel="1">
      <c r="B87" s="47">
        <f t="shared" si="6"/>
        <v>930</v>
      </c>
      <c r="C87" s="48" t="s">
        <v>270</v>
      </c>
      <c r="D87" s="49"/>
      <c r="E87" s="50">
        <v>1</v>
      </c>
      <c r="F87" s="51"/>
      <c r="G87" s="51" t="s">
        <v>88</v>
      </c>
      <c r="H87" s="51"/>
      <c r="I87" s="51"/>
      <c r="J87" s="51"/>
      <c r="K87" s="51"/>
      <c r="L87" s="51"/>
      <c r="M87" s="51" t="s">
        <v>278</v>
      </c>
      <c r="N87" s="109">
        <f>700*3</f>
        <v>2100</v>
      </c>
      <c r="O87" s="54" t="s">
        <v>15</v>
      </c>
      <c r="P87" s="94">
        <v>0</v>
      </c>
      <c r="Q87" s="56">
        <f>IF($E87&gt;=1,N87*P87,"-")</f>
        <v>0</v>
      </c>
    </row>
    <row r="88" spans="1:17" outlineLevel="1">
      <c r="B88" s="47">
        <f t="shared" si="6"/>
        <v>940</v>
      </c>
      <c r="C88" s="48" t="str">
        <f t="shared" ref="C88:C143" si="8">$C$2&amp;D88</f>
        <v>CV-</v>
      </c>
      <c r="D88" s="49"/>
      <c r="E88" s="50">
        <v>1</v>
      </c>
      <c r="F88" s="51"/>
      <c r="G88" s="51" t="s">
        <v>89</v>
      </c>
      <c r="H88" s="51"/>
      <c r="I88" s="51"/>
      <c r="J88" s="51"/>
      <c r="K88" s="51"/>
      <c r="L88" s="51"/>
      <c r="M88" s="51" t="s">
        <v>278</v>
      </c>
      <c r="N88" s="109">
        <v>1400</v>
      </c>
      <c r="O88" s="54" t="s">
        <v>26</v>
      </c>
      <c r="P88" s="94">
        <v>0</v>
      </c>
      <c r="Q88" s="56">
        <f>IF($E88&gt;=1,N88*P88,"-")</f>
        <v>0</v>
      </c>
    </row>
    <row r="89" spans="1:17">
      <c r="B89" s="40">
        <f t="shared" si="6"/>
        <v>950</v>
      </c>
      <c r="C89" s="41" t="str">
        <f t="shared" si="8"/>
        <v>CV-3000300</v>
      </c>
      <c r="D89" s="42">
        <v>3000300</v>
      </c>
      <c r="E89" s="60">
        <v>1</v>
      </c>
      <c r="F89" s="43" t="s">
        <v>90</v>
      </c>
      <c r="G89" s="43"/>
      <c r="H89" s="43"/>
      <c r="I89" s="43"/>
      <c r="J89" s="43"/>
      <c r="K89" s="43"/>
      <c r="L89" s="43"/>
      <c r="M89" s="43" t="s">
        <v>278</v>
      </c>
      <c r="N89" s="115">
        <v>1</v>
      </c>
      <c r="O89" s="45" t="s">
        <v>12</v>
      </c>
      <c r="P89" s="46">
        <f>Q89</f>
        <v>0</v>
      </c>
      <c r="Q89" s="46">
        <f>IF($E89&gt;=1,SUBTOTAL(9,Q90:Q91),"-")</f>
        <v>0</v>
      </c>
    </row>
    <row r="90" spans="1:17" outlineLevel="1">
      <c r="B90" s="47">
        <f t="shared" si="6"/>
        <v>960</v>
      </c>
      <c r="C90" s="48" t="str">
        <f t="shared" si="8"/>
        <v>CV-</v>
      </c>
      <c r="D90" s="49"/>
      <c r="E90" s="50">
        <v>1</v>
      </c>
      <c r="F90" s="51"/>
      <c r="G90" s="51" t="s">
        <v>91</v>
      </c>
      <c r="H90" s="51"/>
      <c r="I90" s="51"/>
      <c r="J90" s="51"/>
      <c r="K90" s="51"/>
      <c r="L90" s="51"/>
      <c r="M90" s="51" t="s">
        <v>278</v>
      </c>
      <c r="N90" s="109">
        <v>2100</v>
      </c>
      <c r="O90" s="54" t="s">
        <v>15</v>
      </c>
      <c r="P90" s="94">
        <v>0</v>
      </c>
      <c r="Q90" s="56">
        <f>IF($E90&gt;=1,N90*P90,"-")</f>
        <v>0</v>
      </c>
    </row>
    <row r="91" spans="1:17" outlineLevel="1">
      <c r="B91" s="47">
        <f t="shared" si="6"/>
        <v>970</v>
      </c>
      <c r="C91" s="48" t="str">
        <f t="shared" si="8"/>
        <v>CV-</v>
      </c>
      <c r="D91" s="49"/>
      <c r="E91" s="50">
        <v>1</v>
      </c>
      <c r="F91" s="51"/>
      <c r="G91" s="51" t="s">
        <v>92</v>
      </c>
      <c r="H91" s="51"/>
      <c r="I91" s="51"/>
      <c r="J91" s="51"/>
      <c r="K91" s="51"/>
      <c r="L91" s="51"/>
      <c r="M91" s="51" t="s">
        <v>278</v>
      </c>
      <c r="N91" s="109">
        <v>2100</v>
      </c>
      <c r="O91" s="54" t="s">
        <v>15</v>
      </c>
      <c r="P91" s="94">
        <v>0</v>
      </c>
      <c r="Q91" s="56">
        <f>IF($E91&gt;=1,N91*P91,"-")</f>
        <v>0</v>
      </c>
    </row>
    <row r="92" spans="1:17">
      <c r="B92" s="40">
        <f t="shared" si="6"/>
        <v>980</v>
      </c>
      <c r="C92" s="41" t="str">
        <f t="shared" si="8"/>
        <v>CV-3000400</v>
      </c>
      <c r="D92" s="42">
        <v>3000400</v>
      </c>
      <c r="E92" s="60">
        <v>1</v>
      </c>
      <c r="F92" s="43" t="s">
        <v>93</v>
      </c>
      <c r="G92" s="43"/>
      <c r="H92" s="43"/>
      <c r="I92" s="43"/>
      <c r="J92" s="43"/>
      <c r="K92" s="43"/>
      <c r="L92" s="43"/>
      <c r="M92" s="43" t="s">
        <v>279</v>
      </c>
      <c r="N92" s="115">
        <v>1</v>
      </c>
      <c r="O92" s="45" t="s">
        <v>12</v>
      </c>
      <c r="P92" s="46">
        <f>Q92</f>
        <v>0</v>
      </c>
      <c r="Q92" s="46">
        <f>IF($E92&gt;=1,SUBTOTAL(9,Q93:Q94),"-")</f>
        <v>0</v>
      </c>
    </row>
    <row r="93" spans="1:17" outlineLevel="1">
      <c r="B93" s="47">
        <f t="shared" si="6"/>
        <v>990</v>
      </c>
      <c r="C93" s="48" t="str">
        <f t="shared" si="8"/>
        <v>CV-</v>
      </c>
      <c r="D93" s="49"/>
      <c r="E93" s="50">
        <v>1</v>
      </c>
      <c r="F93" s="51"/>
      <c r="G93" s="51" t="s">
        <v>94</v>
      </c>
      <c r="H93" s="51"/>
      <c r="I93" s="51"/>
      <c r="J93" s="51"/>
      <c r="K93" s="51"/>
      <c r="L93" s="51"/>
      <c r="M93" s="51" t="s">
        <v>279</v>
      </c>
      <c r="N93" s="109">
        <v>1400</v>
      </c>
      <c r="O93" s="54" t="s">
        <v>26</v>
      </c>
      <c r="P93" s="94">
        <v>0</v>
      </c>
      <c r="Q93" s="56">
        <f>IF($E93&gt;=1,N93*P93,"-")</f>
        <v>0</v>
      </c>
    </row>
    <row r="94" spans="1:17" outlineLevel="1">
      <c r="B94" s="47">
        <f t="shared" si="6"/>
        <v>1000</v>
      </c>
      <c r="C94" s="48" t="str">
        <f t="shared" si="8"/>
        <v>CV-</v>
      </c>
      <c r="D94" s="49"/>
      <c r="E94" s="50">
        <v>1</v>
      </c>
      <c r="F94" s="51"/>
      <c r="G94" s="51" t="s">
        <v>95</v>
      </c>
      <c r="H94" s="51"/>
      <c r="I94" s="51"/>
      <c r="J94" s="51"/>
      <c r="K94" s="51"/>
      <c r="L94" s="51"/>
      <c r="M94" s="51" t="s">
        <v>279</v>
      </c>
      <c r="N94" s="109">
        <v>1</v>
      </c>
      <c r="O94" s="54" t="s">
        <v>12</v>
      </c>
      <c r="P94" s="94">
        <v>0</v>
      </c>
      <c r="Q94" s="56">
        <f>IF($E94&gt;=1,N94*P94,"-")</f>
        <v>0</v>
      </c>
    </row>
    <row r="95" spans="1:17">
      <c r="B95" s="40">
        <f t="shared" si="6"/>
        <v>1010</v>
      </c>
      <c r="C95" s="41" t="str">
        <f t="shared" si="8"/>
        <v>CV-3000500</v>
      </c>
      <c r="D95" s="42">
        <v>3000500</v>
      </c>
      <c r="E95" s="60">
        <v>1</v>
      </c>
      <c r="F95" s="43" t="s">
        <v>96</v>
      </c>
      <c r="G95" s="43"/>
      <c r="H95" s="43"/>
      <c r="I95" s="43"/>
      <c r="J95" s="43"/>
      <c r="K95" s="43"/>
      <c r="L95" s="43"/>
      <c r="M95" s="43" t="s">
        <v>280</v>
      </c>
      <c r="N95" s="115">
        <v>1</v>
      </c>
      <c r="O95" s="45" t="s">
        <v>12</v>
      </c>
      <c r="P95" s="46">
        <f>Q95</f>
        <v>0</v>
      </c>
      <c r="Q95" s="46">
        <f>IF($E95&gt;=1,SUBTOTAL(9,Q96:Q99),"-")</f>
        <v>0</v>
      </c>
    </row>
    <row r="96" spans="1:17" outlineLevel="1">
      <c r="B96" s="47">
        <f t="shared" si="6"/>
        <v>1020</v>
      </c>
      <c r="C96" s="48" t="str">
        <f t="shared" si="8"/>
        <v>CV-</v>
      </c>
      <c r="D96" s="49"/>
      <c r="E96" s="50">
        <v>0</v>
      </c>
      <c r="F96" s="51"/>
      <c r="G96" s="51" t="s">
        <v>97</v>
      </c>
      <c r="H96" s="51"/>
      <c r="I96" s="51"/>
      <c r="J96" s="51"/>
      <c r="K96" s="51"/>
      <c r="L96" s="51"/>
      <c r="M96" s="51" t="s">
        <v>280</v>
      </c>
      <c r="N96" s="109">
        <v>4</v>
      </c>
      <c r="O96" s="54" t="s">
        <v>20</v>
      </c>
      <c r="P96" s="94">
        <v>0</v>
      </c>
      <c r="Q96" s="56" t="str">
        <f>IF($E96&gt;=1,N96*P96,"-")</f>
        <v>-</v>
      </c>
    </row>
    <row r="97" spans="2:17" outlineLevel="1">
      <c r="B97" s="47">
        <f t="shared" si="6"/>
        <v>1030</v>
      </c>
      <c r="C97" s="48" t="str">
        <f t="shared" si="8"/>
        <v>CV-</v>
      </c>
      <c r="D97" s="49"/>
      <c r="E97" s="50">
        <v>1</v>
      </c>
      <c r="F97" s="51"/>
      <c r="G97" s="51" t="s">
        <v>98</v>
      </c>
      <c r="H97" s="51"/>
      <c r="I97" s="51"/>
      <c r="J97" s="51"/>
      <c r="K97" s="51"/>
      <c r="L97" s="51"/>
      <c r="M97" s="51" t="s">
        <v>280</v>
      </c>
      <c r="N97" s="109">
        <v>14</v>
      </c>
      <c r="O97" s="54" t="s">
        <v>20</v>
      </c>
      <c r="P97" s="94">
        <v>0</v>
      </c>
      <c r="Q97" s="56">
        <f>IF($E97&gt;=1,N97*P97,"-")</f>
        <v>0</v>
      </c>
    </row>
    <row r="98" spans="2:17" outlineLevel="1">
      <c r="B98" s="47">
        <f t="shared" si="6"/>
        <v>1040</v>
      </c>
      <c r="C98" s="48" t="str">
        <f t="shared" si="8"/>
        <v>CV-</v>
      </c>
      <c r="D98" s="49"/>
      <c r="E98" s="50">
        <v>1</v>
      </c>
      <c r="F98" s="51"/>
      <c r="G98" s="51" t="s">
        <v>99</v>
      </c>
      <c r="H98" s="51"/>
      <c r="I98" s="51"/>
      <c r="J98" s="51"/>
      <c r="K98" s="51"/>
      <c r="L98" s="51"/>
      <c r="M98" s="51" t="s">
        <v>280</v>
      </c>
      <c r="N98" s="109">
        <v>14</v>
      </c>
      <c r="O98" s="54" t="s">
        <v>100</v>
      </c>
      <c r="P98" s="94">
        <v>0</v>
      </c>
      <c r="Q98" s="56">
        <f>IF($E98&gt;=1,N98*P98,"-")</f>
        <v>0</v>
      </c>
    </row>
    <row r="99" spans="2:17" outlineLevel="1">
      <c r="B99" s="47">
        <f t="shared" si="6"/>
        <v>1050</v>
      </c>
      <c r="C99" s="48" t="str">
        <f t="shared" si="8"/>
        <v>CV-</v>
      </c>
      <c r="D99" s="49"/>
      <c r="E99" s="50">
        <v>1</v>
      </c>
      <c r="F99" s="51"/>
      <c r="G99" s="51" t="s">
        <v>101</v>
      </c>
      <c r="H99" s="51"/>
      <c r="I99" s="51"/>
      <c r="J99" s="51"/>
      <c r="K99" s="51"/>
      <c r="L99" s="51"/>
      <c r="M99" s="51" t="s">
        <v>280</v>
      </c>
      <c r="N99" s="109">
        <v>7</v>
      </c>
      <c r="O99" s="54" t="s">
        <v>20</v>
      </c>
      <c r="P99" s="94">
        <v>0</v>
      </c>
      <c r="Q99" s="56">
        <f>IF($E99&gt;=1,N99*P99,"-")</f>
        <v>0</v>
      </c>
    </row>
    <row r="100" spans="2:17">
      <c r="B100" s="40">
        <f t="shared" si="6"/>
        <v>1060</v>
      </c>
      <c r="C100" s="41" t="str">
        <f t="shared" si="8"/>
        <v>CV-3000600</v>
      </c>
      <c r="D100" s="42">
        <v>3000600</v>
      </c>
      <c r="E100" s="60">
        <v>1</v>
      </c>
      <c r="F100" s="43" t="s">
        <v>102</v>
      </c>
      <c r="G100" s="43"/>
      <c r="H100" s="43"/>
      <c r="I100" s="43"/>
      <c r="J100" s="43"/>
      <c r="K100" s="43"/>
      <c r="L100" s="43"/>
      <c r="M100" s="43" t="s">
        <v>281</v>
      </c>
      <c r="N100" s="115">
        <v>1</v>
      </c>
      <c r="O100" s="45" t="s">
        <v>12</v>
      </c>
      <c r="P100" s="46">
        <f>Q100</f>
        <v>0</v>
      </c>
      <c r="Q100" s="46">
        <f>IF($E100&gt;=1,SUBTOTAL(9,Q101:Q101),"-")</f>
        <v>0</v>
      </c>
    </row>
    <row r="101" spans="2:17" outlineLevel="1">
      <c r="B101" s="47">
        <f t="shared" ref="B101:B144" si="9">(ROW()+6)*10</f>
        <v>1070</v>
      </c>
      <c r="C101" s="48" t="str">
        <f t="shared" si="8"/>
        <v>CV-</v>
      </c>
      <c r="D101" s="49"/>
      <c r="E101" s="50">
        <v>1</v>
      </c>
      <c r="F101" s="51"/>
      <c r="G101" s="51" t="s">
        <v>103</v>
      </c>
      <c r="H101" s="51"/>
      <c r="I101" s="51"/>
      <c r="J101" s="51"/>
      <c r="K101" s="51"/>
      <c r="L101" s="51"/>
      <c r="M101" s="51" t="s">
        <v>281</v>
      </c>
      <c r="N101" s="109">
        <v>2</v>
      </c>
      <c r="O101" s="54" t="s">
        <v>20</v>
      </c>
      <c r="P101" s="94">
        <v>0</v>
      </c>
      <c r="Q101" s="56">
        <f>IF($E101&gt;=1,N101*P101,"-")</f>
        <v>0</v>
      </c>
    </row>
    <row r="102" spans="2:17">
      <c r="B102" s="40">
        <f t="shared" si="9"/>
        <v>1080</v>
      </c>
      <c r="C102" s="41" t="str">
        <f t="shared" si="8"/>
        <v>CV-3000700</v>
      </c>
      <c r="D102" s="42">
        <v>3000700</v>
      </c>
      <c r="E102" s="60">
        <v>1</v>
      </c>
      <c r="F102" s="43" t="s">
        <v>104</v>
      </c>
      <c r="G102" s="43"/>
      <c r="H102" s="43"/>
      <c r="I102" s="43"/>
      <c r="J102" s="43"/>
      <c r="K102" s="43"/>
      <c r="L102" s="43"/>
      <c r="M102" s="43" t="s">
        <v>282</v>
      </c>
      <c r="N102" s="115">
        <v>1</v>
      </c>
      <c r="O102" s="45" t="s">
        <v>12</v>
      </c>
      <c r="P102" s="46">
        <f>Q102</f>
        <v>0</v>
      </c>
      <c r="Q102" s="46">
        <f>IF($E102&gt;=1,SUBTOTAL(9,Q103:Q103),"-")</f>
        <v>0</v>
      </c>
    </row>
    <row r="103" spans="2:17" outlineLevel="1">
      <c r="B103" s="47">
        <f t="shared" si="9"/>
        <v>1090</v>
      </c>
      <c r="C103" s="48" t="str">
        <f t="shared" si="8"/>
        <v>CV-</v>
      </c>
      <c r="D103" s="49"/>
      <c r="E103" s="50">
        <v>1</v>
      </c>
      <c r="F103" s="51"/>
      <c r="G103" s="51" t="s">
        <v>105</v>
      </c>
      <c r="H103" s="51"/>
      <c r="I103" s="51"/>
      <c r="J103" s="51"/>
      <c r="K103" s="51"/>
      <c r="L103" s="51"/>
      <c r="M103" s="51" t="s">
        <v>282</v>
      </c>
      <c r="N103" s="109">
        <v>2</v>
      </c>
      <c r="O103" s="54" t="s">
        <v>20</v>
      </c>
      <c r="P103" s="94">
        <v>0</v>
      </c>
      <c r="Q103" s="56">
        <f>IF($E103&gt;=1,N103*P103,"-")</f>
        <v>0</v>
      </c>
    </row>
    <row r="104" spans="2:17">
      <c r="B104" s="40">
        <f t="shared" si="9"/>
        <v>1100</v>
      </c>
      <c r="C104" s="41" t="str">
        <f t="shared" si="8"/>
        <v>CV-3000800</v>
      </c>
      <c r="D104" s="42">
        <v>3000800</v>
      </c>
      <c r="E104" s="60">
        <v>1</v>
      </c>
      <c r="F104" s="43" t="s">
        <v>106</v>
      </c>
      <c r="G104" s="43"/>
      <c r="H104" s="43"/>
      <c r="I104" s="43"/>
      <c r="J104" s="43"/>
      <c r="K104" s="43"/>
      <c r="L104" s="43"/>
      <c r="M104" s="43" t="s">
        <v>283</v>
      </c>
      <c r="N104" s="115">
        <v>1</v>
      </c>
      <c r="O104" s="45" t="s">
        <v>12</v>
      </c>
      <c r="P104" s="46">
        <f>Q104</f>
        <v>0</v>
      </c>
      <c r="Q104" s="46">
        <f>IF($E104&gt;=1,SUBTOTAL(9,Q105:Q106),"-")</f>
        <v>0</v>
      </c>
    </row>
    <row r="105" spans="2:17" outlineLevel="1">
      <c r="B105" s="47">
        <f t="shared" si="9"/>
        <v>1110</v>
      </c>
      <c r="C105" s="48" t="str">
        <f t="shared" si="8"/>
        <v>CV-</v>
      </c>
      <c r="D105" s="49"/>
      <c r="E105" s="50">
        <v>0</v>
      </c>
      <c r="F105" s="51"/>
      <c r="G105" s="51" t="s">
        <v>107</v>
      </c>
      <c r="H105" s="51"/>
      <c r="I105" s="51"/>
      <c r="J105" s="51"/>
      <c r="K105" s="51"/>
      <c r="L105" s="51"/>
      <c r="M105" s="51" t="s">
        <v>283</v>
      </c>
      <c r="N105" s="109">
        <v>500</v>
      </c>
      <c r="O105" s="54" t="s">
        <v>26</v>
      </c>
      <c r="P105" s="94">
        <v>0</v>
      </c>
      <c r="Q105" s="56" t="str">
        <f>IF($E105&gt;=1,N105*P105,"-")</f>
        <v>-</v>
      </c>
    </row>
    <row r="106" spans="2:17" outlineLevel="1">
      <c r="B106" s="47">
        <f t="shared" si="9"/>
        <v>1120</v>
      </c>
      <c r="C106" s="48" t="str">
        <f t="shared" si="8"/>
        <v>CV-</v>
      </c>
      <c r="D106" s="49"/>
      <c r="E106" s="50">
        <v>1</v>
      </c>
      <c r="F106" s="51"/>
      <c r="G106" s="51" t="s">
        <v>108</v>
      </c>
      <c r="H106" s="51"/>
      <c r="I106" s="51"/>
      <c r="J106" s="51"/>
      <c r="K106" s="51"/>
      <c r="L106" s="51"/>
      <c r="M106" s="51" t="s">
        <v>283</v>
      </c>
      <c r="N106" s="109">
        <v>1</v>
      </c>
      <c r="O106" s="54" t="s">
        <v>20</v>
      </c>
      <c r="P106" s="94">
        <v>0</v>
      </c>
      <c r="Q106" s="56">
        <f>IF($E106&gt;=1,N106*P106,"-")</f>
        <v>0</v>
      </c>
    </row>
    <row r="107" spans="2:17">
      <c r="B107" s="40">
        <f t="shared" si="9"/>
        <v>1130</v>
      </c>
      <c r="C107" s="41" t="str">
        <f t="shared" si="8"/>
        <v>CV-3000900</v>
      </c>
      <c r="D107" s="42">
        <v>3000900</v>
      </c>
      <c r="E107" s="60">
        <v>1</v>
      </c>
      <c r="F107" s="43" t="s">
        <v>109</v>
      </c>
      <c r="G107" s="43"/>
      <c r="H107" s="43"/>
      <c r="I107" s="43"/>
      <c r="J107" s="43"/>
      <c r="K107" s="43"/>
      <c r="L107" s="43"/>
      <c r="M107" s="43" t="s">
        <v>264</v>
      </c>
      <c r="N107" s="115">
        <v>1</v>
      </c>
      <c r="O107" s="45" t="s">
        <v>12</v>
      </c>
      <c r="P107" s="46">
        <f>Q107</f>
        <v>0</v>
      </c>
      <c r="Q107" s="46">
        <f>IF($E107&gt;=1,SUBTOTAL(9,Q108:Q109),"-")</f>
        <v>0</v>
      </c>
    </row>
    <row r="108" spans="2:17" outlineLevel="1">
      <c r="B108" s="47">
        <f t="shared" si="9"/>
        <v>1140</v>
      </c>
      <c r="C108" s="48" t="str">
        <f t="shared" si="8"/>
        <v>CV-</v>
      </c>
      <c r="D108" s="49"/>
      <c r="E108" s="50">
        <v>1</v>
      </c>
      <c r="F108" s="51"/>
      <c r="G108" s="51" t="s">
        <v>110</v>
      </c>
      <c r="H108" s="51"/>
      <c r="I108" s="51"/>
      <c r="J108" s="51"/>
      <c r="K108" s="51"/>
      <c r="L108" s="51"/>
      <c r="M108" s="51" t="s">
        <v>264</v>
      </c>
      <c r="N108" s="109">
        <v>1</v>
      </c>
      <c r="O108" s="54" t="s">
        <v>12</v>
      </c>
      <c r="P108" s="94">
        <v>0</v>
      </c>
      <c r="Q108" s="56">
        <f>IF($E108&gt;=1,N108*P108,"-")</f>
        <v>0</v>
      </c>
    </row>
    <row r="109" spans="2:17" outlineLevel="1">
      <c r="B109" s="47">
        <f t="shared" si="9"/>
        <v>1150</v>
      </c>
      <c r="C109" s="48" t="str">
        <f t="shared" si="8"/>
        <v>CV-</v>
      </c>
      <c r="D109" s="49"/>
      <c r="E109" s="50">
        <v>1</v>
      </c>
      <c r="F109" s="51"/>
      <c r="G109" s="51" t="s">
        <v>111</v>
      </c>
      <c r="H109" s="51"/>
      <c r="I109" s="51"/>
      <c r="J109" s="51"/>
      <c r="K109" s="51"/>
      <c r="L109" s="51"/>
      <c r="M109" s="51" t="s">
        <v>264</v>
      </c>
      <c r="N109" s="109">
        <v>1</v>
      </c>
      <c r="O109" s="54" t="s">
        <v>12</v>
      </c>
      <c r="P109" s="94">
        <v>0</v>
      </c>
      <c r="Q109" s="56">
        <f>IF($E109&gt;=1,N109*P109,"-")</f>
        <v>0</v>
      </c>
    </row>
    <row r="110" spans="2:17">
      <c r="B110" s="40">
        <f t="shared" si="9"/>
        <v>1160</v>
      </c>
      <c r="C110" s="41" t="str">
        <f t="shared" si="8"/>
        <v>CV-3001000</v>
      </c>
      <c r="D110" s="42">
        <v>3001000</v>
      </c>
      <c r="E110" s="60">
        <v>1</v>
      </c>
      <c r="F110" s="43" t="s">
        <v>112</v>
      </c>
      <c r="G110" s="43"/>
      <c r="H110" s="43"/>
      <c r="I110" s="43"/>
      <c r="J110" s="43"/>
      <c r="K110" s="43"/>
      <c r="L110" s="43"/>
      <c r="M110" s="43" t="s">
        <v>264</v>
      </c>
      <c r="N110" s="115">
        <v>1</v>
      </c>
      <c r="O110" s="45" t="s">
        <v>12</v>
      </c>
      <c r="P110" s="46">
        <f>Q110</f>
        <v>0</v>
      </c>
      <c r="Q110" s="46">
        <f>IF($E110&gt;=1,SUBTOTAL(9,Q111:Q111),"-")</f>
        <v>0</v>
      </c>
    </row>
    <row r="111" spans="2:17" outlineLevel="1">
      <c r="B111" s="47">
        <f t="shared" si="9"/>
        <v>1170</v>
      </c>
      <c r="C111" s="48" t="str">
        <f t="shared" si="8"/>
        <v>CV-</v>
      </c>
      <c r="D111" s="49"/>
      <c r="E111" s="50">
        <v>1</v>
      </c>
      <c r="F111" s="51"/>
      <c r="G111" s="51" t="s">
        <v>113</v>
      </c>
      <c r="H111" s="51"/>
      <c r="I111" s="51"/>
      <c r="J111" s="51"/>
      <c r="K111" s="51"/>
      <c r="L111" s="51"/>
      <c r="M111" s="51" t="s">
        <v>264</v>
      </c>
      <c r="N111" s="109">
        <v>4</v>
      </c>
      <c r="O111" s="54" t="s">
        <v>20</v>
      </c>
      <c r="P111" s="94">
        <v>0</v>
      </c>
      <c r="Q111" s="56">
        <f>IF($E111&gt;=1,N111*P111,"-")</f>
        <v>0</v>
      </c>
    </row>
    <row r="112" spans="2:17">
      <c r="B112" s="40">
        <f t="shared" si="9"/>
        <v>1180</v>
      </c>
      <c r="C112" s="41" t="str">
        <f t="shared" si="8"/>
        <v>CV-3001100</v>
      </c>
      <c r="D112" s="42">
        <v>3001100</v>
      </c>
      <c r="E112" s="60">
        <v>1</v>
      </c>
      <c r="F112" s="43" t="s">
        <v>114</v>
      </c>
      <c r="G112" s="43"/>
      <c r="H112" s="43"/>
      <c r="I112" s="43"/>
      <c r="J112" s="43"/>
      <c r="K112" s="43"/>
      <c r="L112" s="43"/>
      <c r="M112" s="43" t="s">
        <v>264</v>
      </c>
      <c r="N112" s="115">
        <v>1</v>
      </c>
      <c r="O112" s="45" t="s">
        <v>12</v>
      </c>
      <c r="P112" s="46">
        <f>Q112</f>
        <v>0</v>
      </c>
      <c r="Q112" s="46">
        <f>IF($E112&gt;=1,SUBTOTAL(9,Q113:Q113),"-")</f>
        <v>0</v>
      </c>
    </row>
    <row r="113" spans="1:17" outlineLevel="1">
      <c r="B113" s="47">
        <f t="shared" si="9"/>
        <v>1190</v>
      </c>
      <c r="C113" s="48" t="str">
        <f t="shared" si="8"/>
        <v>CV-</v>
      </c>
      <c r="D113" s="49"/>
      <c r="E113" s="50">
        <v>1</v>
      </c>
      <c r="F113" s="51"/>
      <c r="G113" s="51" t="s">
        <v>113</v>
      </c>
      <c r="H113" s="51"/>
      <c r="I113" s="51"/>
      <c r="J113" s="51"/>
      <c r="K113" s="51"/>
      <c r="L113" s="51"/>
      <c r="M113" s="51" t="s">
        <v>264</v>
      </c>
      <c r="N113" s="109">
        <v>4</v>
      </c>
      <c r="O113" s="54" t="s">
        <v>20</v>
      </c>
      <c r="P113" s="94">
        <v>0</v>
      </c>
      <c r="Q113" s="56">
        <f>IF($E113&gt;=1,N113*P113,"-")</f>
        <v>0</v>
      </c>
    </row>
    <row r="114" spans="1:17">
      <c r="B114" s="40">
        <f t="shared" si="9"/>
        <v>1200</v>
      </c>
      <c r="C114" s="41" t="str">
        <f t="shared" si="8"/>
        <v>CV-3001200</v>
      </c>
      <c r="D114" s="42">
        <v>3001200</v>
      </c>
      <c r="E114" s="60">
        <v>0</v>
      </c>
      <c r="F114" s="43" t="s">
        <v>115</v>
      </c>
      <c r="G114" s="43"/>
      <c r="H114" s="43"/>
      <c r="I114" s="43"/>
      <c r="J114" s="43"/>
      <c r="K114" s="43"/>
      <c r="L114" s="43"/>
      <c r="M114" s="43" t="s">
        <v>264</v>
      </c>
      <c r="N114" s="115">
        <v>1</v>
      </c>
      <c r="O114" s="45" t="s">
        <v>12</v>
      </c>
      <c r="P114" s="46"/>
      <c r="Q114" s="46" t="str">
        <f>IF($E114&gt;=1,SUBTOTAL(9,Q115:Q115),"-")</f>
        <v>-</v>
      </c>
    </row>
    <row r="115" spans="1:17" outlineLevel="1">
      <c r="B115" s="47">
        <f t="shared" si="9"/>
        <v>1210</v>
      </c>
      <c r="C115" s="48" t="str">
        <f t="shared" si="8"/>
        <v>CV-</v>
      </c>
      <c r="D115" s="49"/>
      <c r="E115" s="50">
        <v>0</v>
      </c>
      <c r="F115" s="51"/>
      <c r="G115" s="51" t="s">
        <v>116</v>
      </c>
      <c r="H115" s="51"/>
      <c r="I115" s="51"/>
      <c r="J115" s="51"/>
      <c r="K115" s="51"/>
      <c r="L115" s="51"/>
      <c r="M115" s="51" t="s">
        <v>264</v>
      </c>
      <c r="N115" s="109">
        <v>2</v>
      </c>
      <c r="O115" s="54" t="s">
        <v>20</v>
      </c>
      <c r="P115" s="94">
        <v>0</v>
      </c>
      <c r="Q115" s="56" t="str">
        <f>IF($E115&gt;=1,N115*P115,"-")</f>
        <v>-</v>
      </c>
    </row>
    <row r="116" spans="1:17">
      <c r="B116" s="40">
        <f t="shared" si="9"/>
        <v>1220</v>
      </c>
      <c r="C116" s="41" t="str">
        <f t="shared" si="8"/>
        <v>CV-3001300</v>
      </c>
      <c r="D116" s="42">
        <v>3001300</v>
      </c>
      <c r="E116" s="60">
        <v>1</v>
      </c>
      <c r="F116" s="43" t="s">
        <v>117</v>
      </c>
      <c r="G116" s="43"/>
      <c r="H116" s="43"/>
      <c r="I116" s="43"/>
      <c r="J116" s="43"/>
      <c r="K116" s="43"/>
      <c r="L116" s="43"/>
      <c r="M116" s="43" t="s">
        <v>264</v>
      </c>
      <c r="N116" s="115">
        <v>1</v>
      </c>
      <c r="O116" s="45" t="s">
        <v>12</v>
      </c>
      <c r="P116" s="46">
        <f>Q116</f>
        <v>0</v>
      </c>
      <c r="Q116" s="46">
        <f>IF($E116&gt;=1,SUBTOTAL(9,Q117:Q117),"-")</f>
        <v>0</v>
      </c>
    </row>
    <row r="117" spans="1:17" outlineLevel="1">
      <c r="B117" s="47">
        <f t="shared" si="9"/>
        <v>1230</v>
      </c>
      <c r="C117" s="48" t="str">
        <f t="shared" si="8"/>
        <v>CV-</v>
      </c>
      <c r="D117" s="49"/>
      <c r="E117" s="50">
        <v>1</v>
      </c>
      <c r="F117" s="51"/>
      <c r="G117" s="51" t="s">
        <v>118</v>
      </c>
      <c r="H117" s="51"/>
      <c r="I117" s="51"/>
      <c r="J117" s="51"/>
      <c r="K117" s="51"/>
      <c r="L117" s="51"/>
      <c r="M117" s="51" t="s">
        <v>264</v>
      </c>
      <c r="N117" s="109">
        <v>1</v>
      </c>
      <c r="O117" s="54" t="s">
        <v>12</v>
      </c>
      <c r="P117" s="94">
        <v>0</v>
      </c>
      <c r="Q117" s="56">
        <f>IF($E117&gt;=1,N117*P117,"-")</f>
        <v>0</v>
      </c>
    </row>
    <row r="118" spans="1:17">
      <c r="B118" s="40">
        <f t="shared" si="9"/>
        <v>1240</v>
      </c>
      <c r="C118" s="41" t="str">
        <f t="shared" si="8"/>
        <v>CV-3001400</v>
      </c>
      <c r="D118" s="42">
        <v>3001400</v>
      </c>
      <c r="E118" s="60">
        <v>1</v>
      </c>
      <c r="F118" s="43" t="s">
        <v>119</v>
      </c>
      <c r="G118" s="43"/>
      <c r="H118" s="43"/>
      <c r="I118" s="43"/>
      <c r="J118" s="43"/>
      <c r="K118" s="43"/>
      <c r="L118" s="43"/>
      <c r="M118" s="43" t="s">
        <v>269</v>
      </c>
      <c r="N118" s="115">
        <v>1</v>
      </c>
      <c r="O118" s="45" t="s">
        <v>12</v>
      </c>
      <c r="P118" s="46">
        <f>Q118</f>
        <v>0</v>
      </c>
      <c r="Q118" s="46">
        <f>IF($E118&gt;=1,SUBTOTAL(9,Q119:Q121),"-")</f>
        <v>0</v>
      </c>
    </row>
    <row r="119" spans="1:17" outlineLevel="1">
      <c r="B119" s="47">
        <f t="shared" si="9"/>
        <v>1250</v>
      </c>
      <c r="C119" s="48" t="str">
        <f t="shared" si="8"/>
        <v>CV-</v>
      </c>
      <c r="D119" s="49"/>
      <c r="E119" s="50">
        <v>1</v>
      </c>
      <c r="F119" s="51"/>
      <c r="G119" s="51" t="s">
        <v>120</v>
      </c>
      <c r="H119" s="51"/>
      <c r="I119" s="51"/>
      <c r="J119" s="51"/>
      <c r="K119" s="51"/>
      <c r="L119" s="51"/>
      <c r="M119" s="51" t="s">
        <v>269</v>
      </c>
      <c r="N119" s="109">
        <v>3200</v>
      </c>
      <c r="O119" s="54" t="s">
        <v>15</v>
      </c>
      <c r="P119" s="94">
        <v>0</v>
      </c>
      <c r="Q119" s="56">
        <f>IF($E119&gt;=1,N119*P119,"-")</f>
        <v>0</v>
      </c>
    </row>
    <row r="120" spans="1:17" outlineLevel="1">
      <c r="B120" s="47">
        <f t="shared" si="9"/>
        <v>1260</v>
      </c>
      <c r="C120" s="48" t="str">
        <f t="shared" si="8"/>
        <v>CV-</v>
      </c>
      <c r="D120" s="49"/>
      <c r="E120" s="50">
        <v>1</v>
      </c>
      <c r="F120" s="51"/>
      <c r="G120" s="51" t="s">
        <v>121</v>
      </c>
      <c r="H120" s="51"/>
      <c r="I120" s="51"/>
      <c r="J120" s="51"/>
      <c r="K120" s="51"/>
      <c r="L120" s="51"/>
      <c r="M120" s="51" t="s">
        <v>269</v>
      </c>
      <c r="N120" s="109">
        <v>28</v>
      </c>
      <c r="O120" s="54" t="s">
        <v>20</v>
      </c>
      <c r="P120" s="94">
        <v>0</v>
      </c>
      <c r="Q120" s="56">
        <f>IF($E120&gt;=1,N120*P120,"-")</f>
        <v>0</v>
      </c>
    </row>
    <row r="121" spans="1:17" outlineLevel="1">
      <c r="B121" s="47">
        <f t="shared" si="9"/>
        <v>1270</v>
      </c>
      <c r="C121" s="48" t="str">
        <f t="shared" si="8"/>
        <v>CV-</v>
      </c>
      <c r="D121" s="49"/>
      <c r="E121" s="50">
        <v>1</v>
      </c>
      <c r="F121" s="51"/>
      <c r="G121" s="51" t="s">
        <v>122</v>
      </c>
      <c r="H121" s="51"/>
      <c r="I121" s="51"/>
      <c r="J121" s="51"/>
      <c r="K121" s="51"/>
      <c r="L121" s="51"/>
      <c r="M121" s="51" t="s">
        <v>269</v>
      </c>
      <c r="N121" s="109">
        <v>1</v>
      </c>
      <c r="O121" s="54" t="s">
        <v>12</v>
      </c>
      <c r="P121" s="94">
        <v>0</v>
      </c>
      <c r="Q121" s="56">
        <f>IF($E121&gt;=1,N121*P121,"-")</f>
        <v>0</v>
      </c>
    </row>
    <row r="122" spans="1:17" s="27" customFormat="1" ht="11.4">
      <c r="A122" s="16"/>
      <c r="B122" s="30">
        <f t="shared" si="9"/>
        <v>1280</v>
      </c>
      <c r="C122" s="31" t="str">
        <f t="shared" si="8"/>
        <v>CV-4000000</v>
      </c>
      <c r="D122" s="32">
        <v>4000000</v>
      </c>
      <c r="E122" s="18"/>
      <c r="F122" s="34" t="s">
        <v>123</v>
      </c>
      <c r="G122" s="18"/>
      <c r="H122" s="18"/>
      <c r="I122" s="18"/>
      <c r="J122" s="64"/>
      <c r="K122" s="21"/>
      <c r="L122" s="65"/>
      <c r="M122" s="65" t="s">
        <v>132</v>
      </c>
      <c r="N122" s="116"/>
      <c r="O122" s="26"/>
      <c r="P122" s="39"/>
      <c r="Q122" s="39">
        <f>SUBTOTAL(9,Q123:Q124)</f>
        <v>0</v>
      </c>
    </row>
    <row r="123" spans="1:17">
      <c r="B123" s="40">
        <f t="shared" si="9"/>
        <v>1290</v>
      </c>
      <c r="C123" s="41" t="str">
        <f t="shared" si="8"/>
        <v>CV-4000400</v>
      </c>
      <c r="D123" s="42">
        <v>4000400</v>
      </c>
      <c r="E123" s="60">
        <v>1</v>
      </c>
      <c r="F123" s="43" t="s">
        <v>124</v>
      </c>
      <c r="G123" s="43"/>
      <c r="H123" s="43"/>
      <c r="I123" s="43"/>
      <c r="J123" s="43"/>
      <c r="K123" s="43"/>
      <c r="L123" s="43"/>
      <c r="M123" s="43" t="s">
        <v>284</v>
      </c>
      <c r="N123" s="115">
        <v>1</v>
      </c>
      <c r="O123" s="45" t="s">
        <v>12</v>
      </c>
      <c r="P123" s="46">
        <f>Q123</f>
        <v>0</v>
      </c>
      <c r="Q123" s="46">
        <f>IF($E123&gt;=1,SUBTOTAL(9,Q124:Q124),"-")</f>
        <v>0</v>
      </c>
    </row>
    <row r="124" spans="1:17" outlineLevel="1">
      <c r="B124" s="47">
        <f t="shared" si="9"/>
        <v>1300</v>
      </c>
      <c r="C124" s="48" t="str">
        <f t="shared" si="8"/>
        <v>CV-</v>
      </c>
      <c r="D124" s="49"/>
      <c r="E124" s="50">
        <v>1</v>
      </c>
      <c r="F124" s="51" t="s">
        <v>125</v>
      </c>
      <c r="G124" s="51"/>
      <c r="H124" s="51"/>
      <c r="I124" s="51"/>
      <c r="J124" s="51"/>
      <c r="K124" s="51"/>
      <c r="L124" s="51"/>
      <c r="M124" s="51" t="s">
        <v>284</v>
      </c>
      <c r="N124" s="109">
        <v>1</v>
      </c>
      <c r="O124" s="54" t="s">
        <v>12</v>
      </c>
      <c r="P124" s="94">
        <v>0</v>
      </c>
      <c r="Q124" s="56">
        <f>IF($E124&gt;=1,N124*P124,"-")</f>
        <v>0</v>
      </c>
    </row>
    <row r="125" spans="1:17" s="27" customFormat="1" ht="11.4">
      <c r="A125" s="16"/>
      <c r="B125" s="30">
        <f t="shared" si="9"/>
        <v>1310</v>
      </c>
      <c r="C125" s="31" t="str">
        <f t="shared" si="8"/>
        <v>CV-5000000</v>
      </c>
      <c r="D125" s="32">
        <v>5000000</v>
      </c>
      <c r="E125" s="18"/>
      <c r="F125" s="34" t="s">
        <v>126</v>
      </c>
      <c r="G125" s="18"/>
      <c r="H125" s="18"/>
      <c r="I125" s="18"/>
      <c r="J125" s="64"/>
      <c r="K125" s="21"/>
      <c r="L125" s="65"/>
      <c r="M125" s="65" t="s">
        <v>259</v>
      </c>
      <c r="N125" s="116"/>
      <c r="O125" s="26"/>
      <c r="P125" s="39"/>
      <c r="Q125" s="39">
        <f>SUBTOTAL(9,Q126:Q143)</f>
        <v>0</v>
      </c>
    </row>
    <row r="126" spans="1:17">
      <c r="B126" s="40">
        <f t="shared" si="9"/>
        <v>1320</v>
      </c>
      <c r="C126" s="41" t="str">
        <f t="shared" si="8"/>
        <v>CV-5000100</v>
      </c>
      <c r="D126" s="42">
        <v>5000100</v>
      </c>
      <c r="E126" s="60">
        <v>1</v>
      </c>
      <c r="F126" s="43" t="s">
        <v>127</v>
      </c>
      <c r="G126" s="43"/>
      <c r="H126" s="43"/>
      <c r="I126" s="43"/>
      <c r="J126" s="43"/>
      <c r="K126" s="43"/>
      <c r="L126" s="43"/>
      <c r="M126" s="43" t="s">
        <v>346</v>
      </c>
      <c r="N126" s="115">
        <v>1</v>
      </c>
      <c r="O126" s="45" t="s">
        <v>12</v>
      </c>
      <c r="P126" s="46">
        <f>Q126</f>
        <v>0</v>
      </c>
      <c r="Q126" s="46">
        <f>IF($E126&gt;=1,SUBTOTAL(9,Q127:Q128),"-")</f>
        <v>0</v>
      </c>
    </row>
    <row r="127" spans="1:17" outlineLevel="1">
      <c r="B127" s="47">
        <f t="shared" si="9"/>
        <v>1330</v>
      </c>
      <c r="C127" s="48" t="str">
        <f t="shared" si="8"/>
        <v>CV-</v>
      </c>
      <c r="D127" s="49"/>
      <c r="E127" s="50">
        <v>1</v>
      </c>
      <c r="F127" s="51"/>
      <c r="G127" s="51" t="s">
        <v>128</v>
      </c>
      <c r="H127" s="51"/>
      <c r="I127" s="51"/>
      <c r="J127" s="51"/>
      <c r="K127" s="51"/>
      <c r="L127" s="51"/>
      <c r="M127" s="51" t="s">
        <v>346</v>
      </c>
      <c r="N127" s="109">
        <v>80</v>
      </c>
      <c r="O127" s="54" t="s">
        <v>20</v>
      </c>
      <c r="P127" s="94">
        <v>0</v>
      </c>
      <c r="Q127" s="56">
        <f>IF($E127&gt;=1,N127*P127,"-")</f>
        <v>0</v>
      </c>
    </row>
    <row r="128" spans="1:17" outlineLevel="1">
      <c r="B128" s="47">
        <f t="shared" si="9"/>
        <v>1340</v>
      </c>
      <c r="C128" s="48" t="str">
        <f t="shared" si="8"/>
        <v>CV-</v>
      </c>
      <c r="D128" s="49"/>
      <c r="E128" s="50">
        <v>1</v>
      </c>
      <c r="F128" s="51"/>
      <c r="G128" s="51" t="s">
        <v>129</v>
      </c>
      <c r="H128" s="51"/>
      <c r="I128" s="51"/>
      <c r="J128" s="51"/>
      <c r="K128" s="51"/>
      <c r="L128" s="51"/>
      <c r="M128" s="51" t="s">
        <v>346</v>
      </c>
      <c r="N128" s="109">
        <v>100</v>
      </c>
      <c r="O128" s="54" t="s">
        <v>20</v>
      </c>
      <c r="P128" s="94">
        <v>0</v>
      </c>
      <c r="Q128" s="56">
        <f>IF($E128&gt;=1,N128*P128,"-")</f>
        <v>0</v>
      </c>
    </row>
    <row r="129" spans="2:17" outlineLevel="1">
      <c r="B129" s="40">
        <f t="shared" si="9"/>
        <v>1350</v>
      </c>
      <c r="C129" s="41" t="str">
        <f t="shared" ref="C129:C132" si="10">$C$2&amp;D129</f>
        <v>CV-5000100</v>
      </c>
      <c r="D129" s="42">
        <v>5000100</v>
      </c>
      <c r="E129" s="60">
        <v>1</v>
      </c>
      <c r="F129" s="43" t="s">
        <v>345</v>
      </c>
      <c r="G129" s="43"/>
      <c r="H129" s="43"/>
      <c r="I129" s="43"/>
      <c r="J129" s="43"/>
      <c r="K129" s="43"/>
      <c r="L129" s="43"/>
      <c r="M129" s="43" t="s">
        <v>347</v>
      </c>
      <c r="N129" s="115">
        <v>1</v>
      </c>
      <c r="O129" s="45" t="s">
        <v>12</v>
      </c>
      <c r="P129" s="46">
        <f>Q129</f>
        <v>0</v>
      </c>
      <c r="Q129" s="46">
        <f>IF($E129&gt;=1,SUBTOTAL(9,Q130:Q132),"-")</f>
        <v>0</v>
      </c>
    </row>
    <row r="130" spans="2:17" outlineLevel="1">
      <c r="B130" s="47">
        <f t="shared" si="9"/>
        <v>1360</v>
      </c>
      <c r="C130" s="48" t="str">
        <f t="shared" si="10"/>
        <v>CV-</v>
      </c>
      <c r="D130" s="49"/>
      <c r="E130" s="50">
        <v>1</v>
      </c>
      <c r="F130" s="51"/>
      <c r="G130" s="51" t="s">
        <v>348</v>
      </c>
      <c r="H130" s="51"/>
      <c r="I130" s="51"/>
      <c r="J130" s="51"/>
      <c r="K130" s="51"/>
      <c r="L130" s="51"/>
      <c r="M130" s="51" t="s">
        <v>347</v>
      </c>
      <c r="N130" s="109">
        <v>1</v>
      </c>
      <c r="O130" s="54" t="s">
        <v>12</v>
      </c>
      <c r="P130" s="94">
        <v>0</v>
      </c>
      <c r="Q130" s="56">
        <f>IF($E130&gt;=1,N130*P130,"-")</f>
        <v>0</v>
      </c>
    </row>
    <row r="131" spans="2:17" outlineLevel="1">
      <c r="B131" s="47">
        <f t="shared" si="9"/>
        <v>1370</v>
      </c>
      <c r="C131" s="48" t="str">
        <f t="shared" si="10"/>
        <v>CV-</v>
      </c>
      <c r="D131" s="49"/>
      <c r="E131" s="50">
        <v>1</v>
      </c>
      <c r="F131" s="51"/>
      <c r="G131" s="51" t="s">
        <v>349</v>
      </c>
      <c r="H131" s="51"/>
      <c r="I131" s="51"/>
      <c r="J131" s="51"/>
      <c r="K131" s="51"/>
      <c r="L131" s="51"/>
      <c r="M131" s="51" t="s">
        <v>347</v>
      </c>
      <c r="N131" s="109">
        <v>1</v>
      </c>
      <c r="O131" s="54" t="s">
        <v>12</v>
      </c>
      <c r="P131" s="94">
        <v>0</v>
      </c>
      <c r="Q131" s="56">
        <f>IF($E131&gt;=1,N131*P131,"-")</f>
        <v>0</v>
      </c>
    </row>
    <row r="132" spans="2:17" outlineLevel="1">
      <c r="B132" s="47">
        <f t="shared" si="9"/>
        <v>1380</v>
      </c>
      <c r="C132" s="48" t="str">
        <f t="shared" si="10"/>
        <v>CV-</v>
      </c>
      <c r="D132" s="49"/>
      <c r="E132" s="50">
        <v>1</v>
      </c>
      <c r="F132" s="51"/>
      <c r="G132" s="51" t="s">
        <v>354</v>
      </c>
      <c r="H132" s="51"/>
      <c r="I132" s="51"/>
      <c r="J132" s="51"/>
      <c r="K132" s="51"/>
      <c r="L132" s="51"/>
      <c r="M132" s="51" t="s">
        <v>347</v>
      </c>
      <c r="N132" s="109">
        <v>1</v>
      </c>
      <c r="O132" s="54" t="s">
        <v>12</v>
      </c>
      <c r="P132" s="94">
        <v>0</v>
      </c>
      <c r="Q132" s="56">
        <f>IF($E132&gt;=1,N132*P132,"-")</f>
        <v>0</v>
      </c>
    </row>
    <row r="133" spans="2:17" outlineLevel="1">
      <c r="B133" s="40">
        <f t="shared" si="9"/>
        <v>1390</v>
      </c>
      <c r="C133" s="41" t="str">
        <f t="shared" ref="C133:C135" si="11">$C$2&amp;D133</f>
        <v>CV-5000100</v>
      </c>
      <c r="D133" s="42">
        <v>5000100</v>
      </c>
      <c r="E133" s="60">
        <v>1</v>
      </c>
      <c r="F133" s="43" t="s">
        <v>350</v>
      </c>
      <c r="G133" s="43"/>
      <c r="H133" s="43"/>
      <c r="I133" s="43"/>
      <c r="J133" s="43"/>
      <c r="K133" s="43"/>
      <c r="L133" s="43"/>
      <c r="M133" s="43" t="s">
        <v>351</v>
      </c>
      <c r="N133" s="115">
        <v>1</v>
      </c>
      <c r="O133" s="45" t="s">
        <v>12</v>
      </c>
      <c r="P133" s="46">
        <f>Q133</f>
        <v>0</v>
      </c>
      <c r="Q133" s="46">
        <f>IF($E133&gt;=1,SUBTOTAL(9,Q134:Q135),"-")</f>
        <v>0</v>
      </c>
    </row>
    <row r="134" spans="2:17" outlineLevel="1">
      <c r="B134" s="47">
        <f t="shared" si="9"/>
        <v>1400</v>
      </c>
      <c r="C134" s="48" t="str">
        <f t="shared" si="11"/>
        <v>CV-</v>
      </c>
      <c r="D134" s="49"/>
      <c r="E134" s="50">
        <v>1</v>
      </c>
      <c r="F134" s="51"/>
      <c r="G134" s="51" t="s">
        <v>352</v>
      </c>
      <c r="H134" s="51"/>
      <c r="I134" s="51"/>
      <c r="J134" s="51"/>
      <c r="K134" s="51"/>
      <c r="L134" s="51"/>
      <c r="M134" s="51" t="s">
        <v>351</v>
      </c>
      <c r="N134" s="109">
        <v>1</v>
      </c>
      <c r="O134" s="54" t="s">
        <v>12</v>
      </c>
      <c r="P134" s="94">
        <v>0</v>
      </c>
      <c r="Q134" s="56">
        <f>IF($E134&gt;=1,N134*P134,"-")</f>
        <v>0</v>
      </c>
    </row>
    <row r="135" spans="2:17" outlineLevel="1">
      <c r="B135" s="47">
        <f t="shared" si="9"/>
        <v>1410</v>
      </c>
      <c r="C135" s="48" t="str">
        <f t="shared" si="11"/>
        <v>CV-</v>
      </c>
      <c r="D135" s="49"/>
      <c r="E135" s="50">
        <v>1</v>
      </c>
      <c r="F135" s="51"/>
      <c r="G135" s="51" t="s">
        <v>353</v>
      </c>
      <c r="H135" s="51"/>
      <c r="I135" s="51"/>
      <c r="J135" s="51"/>
      <c r="K135" s="51"/>
      <c r="L135" s="51"/>
      <c r="M135" s="51" t="s">
        <v>351</v>
      </c>
      <c r="N135" s="109">
        <v>1</v>
      </c>
      <c r="O135" s="54" t="s">
        <v>20</v>
      </c>
      <c r="P135" s="94">
        <v>0</v>
      </c>
      <c r="Q135" s="56">
        <f>IF($E135&gt;=1,N135*P135,"-")</f>
        <v>0</v>
      </c>
    </row>
    <row r="136" spans="2:17" outlineLevel="1">
      <c r="B136" s="40">
        <f t="shared" si="9"/>
        <v>1420</v>
      </c>
      <c r="C136" s="41" t="str">
        <f t="shared" ref="C136:C141" si="12">$C$2&amp;D136</f>
        <v>CV-5000100</v>
      </c>
      <c r="D136" s="42">
        <v>5000100</v>
      </c>
      <c r="E136" s="60">
        <v>1</v>
      </c>
      <c r="F136" s="43" t="s">
        <v>356</v>
      </c>
      <c r="G136" s="43"/>
      <c r="H136" s="43"/>
      <c r="I136" s="43"/>
      <c r="J136" s="43"/>
      <c r="K136" s="43"/>
      <c r="L136" s="43"/>
      <c r="M136" s="43" t="s">
        <v>355</v>
      </c>
      <c r="N136" s="115">
        <v>1</v>
      </c>
      <c r="O136" s="45" t="s">
        <v>12</v>
      </c>
      <c r="P136" s="46">
        <f>Q136</f>
        <v>0</v>
      </c>
      <c r="Q136" s="46">
        <f>IF($E136&gt;=1,SUBTOTAL(9,Q137:Q137),"-")</f>
        <v>0</v>
      </c>
    </row>
    <row r="137" spans="2:17" outlineLevel="1">
      <c r="B137" s="47">
        <f t="shared" si="9"/>
        <v>1430</v>
      </c>
      <c r="C137" s="48" t="str">
        <f t="shared" si="12"/>
        <v>CV-</v>
      </c>
      <c r="D137" s="49"/>
      <c r="E137" s="50">
        <v>1</v>
      </c>
      <c r="F137" s="51"/>
      <c r="G137" s="51" t="s">
        <v>357</v>
      </c>
      <c r="H137" s="51"/>
      <c r="I137" s="51"/>
      <c r="J137" s="51"/>
      <c r="K137" s="51"/>
      <c r="L137" s="51"/>
      <c r="M137" s="51" t="s">
        <v>355</v>
      </c>
      <c r="N137" s="109">
        <v>1</v>
      </c>
      <c r="O137" s="54" t="s">
        <v>12</v>
      </c>
      <c r="P137" s="94">
        <v>0</v>
      </c>
      <c r="Q137" s="56">
        <f>IF($E137&gt;=1,N137*P137,"-")</f>
        <v>0</v>
      </c>
    </row>
    <row r="138" spans="2:17" outlineLevel="1">
      <c r="B138" s="40">
        <f t="shared" si="9"/>
        <v>1440</v>
      </c>
      <c r="C138" s="41" t="str">
        <f t="shared" si="12"/>
        <v>CV-5000100</v>
      </c>
      <c r="D138" s="42">
        <v>5000100</v>
      </c>
      <c r="E138" s="60">
        <v>1</v>
      </c>
      <c r="F138" s="43" t="s">
        <v>358</v>
      </c>
      <c r="G138" s="43"/>
      <c r="H138" s="43"/>
      <c r="I138" s="43"/>
      <c r="J138" s="43"/>
      <c r="K138" s="43"/>
      <c r="L138" s="43"/>
      <c r="M138" s="43" t="s">
        <v>351</v>
      </c>
      <c r="N138" s="115">
        <v>1</v>
      </c>
      <c r="O138" s="45" t="s">
        <v>12</v>
      </c>
      <c r="P138" s="46">
        <f>Q138</f>
        <v>0</v>
      </c>
      <c r="Q138" s="46">
        <f>IF($E138&gt;=1,SUBTOTAL(9,Q139:Q141),"-")</f>
        <v>0</v>
      </c>
    </row>
    <row r="139" spans="2:17" outlineLevel="1">
      <c r="B139" s="47">
        <f t="shared" si="9"/>
        <v>1450</v>
      </c>
      <c r="C139" s="48" t="str">
        <f t="shared" si="12"/>
        <v>CV-</v>
      </c>
      <c r="D139" s="49"/>
      <c r="E139" s="50">
        <v>1</v>
      </c>
      <c r="F139" s="51"/>
      <c r="G139" s="51" t="s">
        <v>359</v>
      </c>
      <c r="H139" s="51"/>
      <c r="I139" s="51"/>
      <c r="J139" s="51"/>
      <c r="K139" s="51"/>
      <c r="L139" s="51"/>
      <c r="M139" s="51" t="s">
        <v>351</v>
      </c>
      <c r="N139" s="109">
        <v>1</v>
      </c>
      <c r="O139" s="54" t="s">
        <v>12</v>
      </c>
      <c r="P139" s="94">
        <v>0</v>
      </c>
      <c r="Q139" s="56">
        <f>IF($E139&gt;=1,N139*P139,"-")</f>
        <v>0</v>
      </c>
    </row>
    <row r="140" spans="2:17" outlineLevel="1">
      <c r="B140" s="47">
        <f t="shared" si="9"/>
        <v>1460</v>
      </c>
      <c r="C140" s="48" t="str">
        <f t="shared" si="12"/>
        <v>CV-</v>
      </c>
      <c r="D140" s="49"/>
      <c r="E140" s="50">
        <v>1</v>
      </c>
      <c r="F140" s="51"/>
      <c r="G140" s="51" t="s">
        <v>361</v>
      </c>
      <c r="H140" s="51"/>
      <c r="I140" s="51"/>
      <c r="J140" s="51"/>
      <c r="K140" s="51"/>
      <c r="L140" s="51"/>
      <c r="M140" s="51" t="s">
        <v>351</v>
      </c>
      <c r="N140" s="109">
        <v>1</v>
      </c>
      <c r="O140" s="54" t="s">
        <v>12</v>
      </c>
      <c r="P140" s="94">
        <v>0</v>
      </c>
      <c r="Q140" s="56">
        <f>IF($E140&gt;=1,N140*P140,"-")</f>
        <v>0</v>
      </c>
    </row>
    <row r="141" spans="2:17" outlineLevel="1">
      <c r="B141" s="47">
        <f t="shared" si="9"/>
        <v>1470</v>
      </c>
      <c r="C141" s="48" t="str">
        <f t="shared" si="12"/>
        <v>CV-</v>
      </c>
      <c r="D141" s="49"/>
      <c r="E141" s="50">
        <v>1</v>
      </c>
      <c r="F141" s="51"/>
      <c r="G141" s="51" t="s">
        <v>360</v>
      </c>
      <c r="H141" s="51"/>
      <c r="I141" s="51"/>
      <c r="J141" s="51"/>
      <c r="K141" s="51"/>
      <c r="L141" s="51"/>
      <c r="M141" s="51" t="s">
        <v>355</v>
      </c>
      <c r="N141" s="109">
        <v>1</v>
      </c>
      <c r="O141" s="54" t="s">
        <v>12</v>
      </c>
      <c r="P141" s="94">
        <v>0</v>
      </c>
      <c r="Q141" s="56">
        <f>IF($E141&gt;=1,N141*P141,"-")</f>
        <v>0</v>
      </c>
    </row>
    <row r="142" spans="2:17">
      <c r="B142" s="40">
        <f t="shared" si="9"/>
        <v>1480</v>
      </c>
      <c r="C142" s="41" t="str">
        <f t="shared" si="8"/>
        <v>CV-5000300</v>
      </c>
      <c r="D142" s="42">
        <v>5000300</v>
      </c>
      <c r="E142" s="60">
        <v>1</v>
      </c>
      <c r="F142" s="43" t="s">
        <v>130</v>
      </c>
      <c r="G142" s="43"/>
      <c r="H142" s="43"/>
      <c r="I142" s="43"/>
      <c r="J142" s="43"/>
      <c r="K142" s="43"/>
      <c r="L142" s="43"/>
      <c r="M142" s="43" t="s">
        <v>259</v>
      </c>
      <c r="N142" s="115">
        <v>1</v>
      </c>
      <c r="O142" s="45" t="s">
        <v>12</v>
      </c>
      <c r="P142" s="46">
        <f>Q142</f>
        <v>0</v>
      </c>
      <c r="Q142" s="46">
        <f>IF($E142&gt;=1,SUBTOTAL(9,Q143:Q143),"-")</f>
        <v>0</v>
      </c>
    </row>
    <row r="143" spans="2:17" outlineLevel="1">
      <c r="B143" s="47">
        <f t="shared" si="9"/>
        <v>1490</v>
      </c>
      <c r="C143" s="48" t="str">
        <f t="shared" si="8"/>
        <v>CV-</v>
      </c>
      <c r="D143" s="49"/>
      <c r="E143" s="50">
        <v>1</v>
      </c>
      <c r="F143" s="51"/>
      <c r="G143" s="51" t="s">
        <v>131</v>
      </c>
      <c r="H143" s="51"/>
      <c r="I143" s="51"/>
      <c r="J143" s="51"/>
      <c r="K143" s="51"/>
      <c r="L143" s="51"/>
      <c r="M143" s="51" t="s">
        <v>259</v>
      </c>
      <c r="N143" s="109">
        <v>1</v>
      </c>
      <c r="O143" s="54" t="s">
        <v>12</v>
      </c>
      <c r="P143" s="94">
        <v>0</v>
      </c>
      <c r="Q143" s="56">
        <f>IF($E143&gt;=1,N143*P143,"-")</f>
        <v>0</v>
      </c>
    </row>
    <row r="144" spans="2:17">
      <c r="B144" s="30">
        <f t="shared" si="9"/>
        <v>1500</v>
      </c>
      <c r="C144" s="35"/>
      <c r="D144" s="36"/>
      <c r="E144" s="33"/>
      <c r="F144" s="34" t="s">
        <v>133</v>
      </c>
      <c r="G144" s="35"/>
      <c r="H144" s="35"/>
      <c r="I144" s="35"/>
      <c r="J144" s="35"/>
      <c r="K144" s="35"/>
      <c r="L144" s="35"/>
      <c r="M144" s="36"/>
      <c r="N144" s="114" t="s">
        <v>9</v>
      </c>
      <c r="O144" s="38"/>
      <c r="P144" s="37"/>
      <c r="Q144" s="39">
        <f>SUBTOTAL(9,Q6:Q143)</f>
        <v>0</v>
      </c>
    </row>
  </sheetData>
  <autoFilter ref="B1:U148"/>
  <mergeCells count="1">
    <mergeCell ref="M2:M3"/>
  </mergeCells>
  <conditionalFormatting sqref="K46:L46 K85:L85 K122:L122 K125:L125">
    <cfRule type="expression" dxfId="9" priority="14">
      <formula>$B$2&gt;15</formula>
    </cfRule>
  </conditionalFormatting>
  <conditionalFormatting sqref="J46 J85 J122 J125">
    <cfRule type="expression" dxfId="8" priority="13">
      <formula>$N$3&gt;15</formula>
    </cfRule>
  </conditionalFormatting>
  <conditionalFormatting sqref="M46">
    <cfRule type="expression" dxfId="7" priority="2">
      <formula>$B$2&gt;15</formula>
    </cfRule>
  </conditionalFormatting>
  <conditionalFormatting sqref="M85 M122 M125">
    <cfRule type="expression" dxfId="6" priority="1">
      <formula>$B$2&gt;15</formula>
    </cfRule>
  </conditionalFormatting>
  <dataValidations count="1">
    <dataValidation type="list" allowBlank="1" showDropDown="1" showInputMessage="1" showErrorMessage="1" error="Getal 1 t/m 10 invoeren" prompt="Lvl 1 t/m 10" sqref="D144">
      <formula1>"0,1,2,3,4,5"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"/>
  <dimension ref="A1:Q120"/>
  <sheetViews>
    <sheetView showGridLines="0" zoomScaleNormal="100" workbookViewId="0">
      <pane xSplit="4" ySplit="3" topLeftCell="E85" activePane="bottomRight" state="frozen"/>
      <selection activeCell="AQ262" sqref="AQ262"/>
      <selection pane="topRight" activeCell="AQ262" sqref="AQ262"/>
      <selection pane="bottomLeft" activeCell="AQ262" sqref="AQ262"/>
      <selection pane="bottomRight" activeCell="E2" sqref="E2:Q120"/>
    </sheetView>
  </sheetViews>
  <sheetFormatPr defaultColWidth="9.28515625" defaultRowHeight="10.199999999999999" outlineLevelRow="1" outlineLevelCol="1"/>
  <cols>
    <col min="1" max="1" width="2" style="3" customWidth="1"/>
    <col min="2" max="2" width="10.85546875" style="5" customWidth="1" outlineLevel="1"/>
    <col min="3" max="3" width="17.28515625" style="5" customWidth="1" outlineLevel="1"/>
    <col min="4" max="4" width="16.140625" style="5" customWidth="1"/>
    <col min="5" max="5" width="7" style="5" customWidth="1"/>
    <col min="6" max="6" width="7.28515625" style="5" customWidth="1"/>
    <col min="7" max="7" width="6.42578125" style="5" customWidth="1"/>
    <col min="8" max="8" width="6.7109375" style="5" customWidth="1"/>
    <col min="9" max="9" width="5.7109375" style="5" customWidth="1"/>
    <col min="10" max="10" width="4.7109375" style="5" customWidth="1"/>
    <col min="11" max="11" width="22" style="5" customWidth="1"/>
    <col min="12" max="12" width="12.7109375" style="85" customWidth="1"/>
    <col min="13" max="13" width="18.42578125" style="120" customWidth="1"/>
    <col min="14" max="14" width="10.42578125" style="5" customWidth="1" outlineLevel="1"/>
    <col min="15" max="15" width="9.140625" style="66" customWidth="1" outlineLevel="1"/>
    <col min="16" max="16" width="18.42578125" style="5" customWidth="1" outlineLevel="1"/>
    <col min="17" max="17" width="18.42578125" style="5" customWidth="1"/>
    <col min="18" max="16384" width="9.28515625" style="5"/>
  </cols>
  <sheetData>
    <row r="1" spans="1:17" ht="1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67"/>
      <c r="N1" s="2"/>
      <c r="O1" s="4"/>
      <c r="P1" s="2"/>
      <c r="Q1" s="2"/>
    </row>
    <row r="2" spans="1:17" s="15" customFormat="1" ht="15" customHeight="1">
      <c r="A2" s="6"/>
      <c r="B2" s="7">
        <f>(L3-L2)*1440</f>
        <v>0</v>
      </c>
      <c r="C2" s="8" t="s">
        <v>134</v>
      </c>
      <c r="D2" s="7"/>
      <c r="E2" s="9" t="s">
        <v>404</v>
      </c>
      <c r="F2" s="9"/>
      <c r="G2" s="11"/>
      <c r="H2" s="11"/>
      <c r="I2" s="11"/>
      <c r="J2" s="11"/>
      <c r="K2" s="12"/>
      <c r="L2" s="68"/>
      <c r="M2" s="130" t="s">
        <v>258</v>
      </c>
      <c r="N2" s="14"/>
      <c r="O2" s="14"/>
      <c r="P2" s="14"/>
      <c r="Q2" s="14"/>
    </row>
    <row r="3" spans="1:17" s="27" customFormat="1" ht="11.4">
      <c r="A3" s="16"/>
      <c r="B3" s="17" t="s">
        <v>3</v>
      </c>
      <c r="C3" s="18" t="s">
        <v>4</v>
      </c>
      <c r="D3" s="19" t="s">
        <v>5</v>
      </c>
      <c r="E3" s="20" t="s">
        <v>6</v>
      </c>
      <c r="F3" s="18" t="s">
        <v>7</v>
      </c>
      <c r="G3" s="18"/>
      <c r="H3" s="18"/>
      <c r="I3" s="18"/>
      <c r="J3" s="64"/>
      <c r="K3" s="21"/>
      <c r="L3" s="69"/>
      <c r="M3" s="131"/>
      <c r="N3" s="23" t="s">
        <v>1</v>
      </c>
      <c r="O3" s="24" t="s">
        <v>8</v>
      </c>
      <c r="P3" s="24" t="s">
        <v>419</v>
      </c>
      <c r="Q3" s="25" t="s">
        <v>9</v>
      </c>
    </row>
    <row r="4" spans="1:17" ht="5.25" customHeight="1">
      <c r="B4" s="2"/>
      <c r="C4" s="70"/>
      <c r="D4" s="3"/>
      <c r="E4" s="2"/>
      <c r="F4" s="2"/>
      <c r="G4" s="2"/>
      <c r="H4" s="2"/>
      <c r="I4" s="2"/>
      <c r="J4" s="2"/>
      <c r="K4" s="2"/>
      <c r="L4" s="71"/>
      <c r="M4" s="121"/>
      <c r="N4" s="2"/>
      <c r="O4" s="4"/>
      <c r="P4" s="2"/>
      <c r="Q4" s="2"/>
    </row>
    <row r="5" spans="1:17" collapsed="1">
      <c r="B5" s="30">
        <f t="shared" ref="B5:B47" si="0">(ROW()+6)*10</f>
        <v>110</v>
      </c>
      <c r="C5" s="31" t="str">
        <f t="shared" ref="C5:C80" si="1">$C$2&amp;D5</f>
        <v>LFV-1000000</v>
      </c>
      <c r="D5" s="32">
        <v>1000000</v>
      </c>
      <c r="E5" s="33"/>
      <c r="F5" s="34" t="s">
        <v>135</v>
      </c>
      <c r="G5" s="35"/>
      <c r="H5" s="35"/>
      <c r="I5" s="35"/>
      <c r="J5" s="35"/>
      <c r="K5" s="36"/>
      <c r="L5" s="72"/>
      <c r="M5" s="35"/>
      <c r="N5" s="37"/>
      <c r="O5" s="38"/>
      <c r="P5" s="39"/>
      <c r="Q5" s="39">
        <f>SUBTOTAL(9,Q6:Q47)</f>
        <v>0</v>
      </c>
    </row>
    <row r="6" spans="1:17">
      <c r="B6" s="40">
        <f t="shared" si="0"/>
        <v>120</v>
      </c>
      <c r="C6" s="41" t="str">
        <f t="shared" si="1"/>
        <v>LFV-1000100</v>
      </c>
      <c r="D6" s="73">
        <v>1000100</v>
      </c>
      <c r="E6" s="60">
        <v>1</v>
      </c>
      <c r="F6" s="43" t="s">
        <v>136</v>
      </c>
      <c r="G6" s="43"/>
      <c r="H6" s="43"/>
      <c r="I6" s="43"/>
      <c r="J6" s="43"/>
      <c r="K6" s="43"/>
      <c r="L6" s="63"/>
      <c r="M6" s="43" t="s">
        <v>286</v>
      </c>
      <c r="N6" s="44">
        <v>1</v>
      </c>
      <c r="O6" s="74" t="s">
        <v>12</v>
      </c>
      <c r="P6" s="75">
        <f>Q6</f>
        <v>0</v>
      </c>
      <c r="Q6" s="46">
        <f>IF($E6&gt;=1,SUBTOTAL(9,Q7:Q7),"-")</f>
        <v>0</v>
      </c>
    </row>
    <row r="7" spans="1:17" outlineLevel="1">
      <c r="B7" s="47">
        <f t="shared" si="0"/>
        <v>130</v>
      </c>
      <c r="C7" s="76" t="str">
        <f t="shared" si="1"/>
        <v>LFV-1000101</v>
      </c>
      <c r="D7" s="77">
        <f>D6+1</f>
        <v>1000101</v>
      </c>
      <c r="E7" s="50">
        <v>1</v>
      </c>
      <c r="F7" s="51"/>
      <c r="G7" s="51" t="s">
        <v>137</v>
      </c>
      <c r="H7" s="51"/>
      <c r="I7" s="51"/>
      <c r="J7" s="51"/>
      <c r="K7" s="51"/>
      <c r="L7" s="57"/>
      <c r="M7" s="51" t="s">
        <v>286</v>
      </c>
      <c r="N7" s="53">
        <v>6</v>
      </c>
      <c r="O7" s="54" t="s">
        <v>20</v>
      </c>
      <c r="P7" s="94">
        <v>0</v>
      </c>
      <c r="Q7" s="56">
        <f>IF($E7&gt;=1,N7*P7,"-")</f>
        <v>0</v>
      </c>
    </row>
    <row r="8" spans="1:17">
      <c r="B8" s="40">
        <f t="shared" si="0"/>
        <v>140</v>
      </c>
      <c r="C8" s="41" t="str">
        <f t="shared" si="1"/>
        <v>LFV-1000200</v>
      </c>
      <c r="D8" s="73">
        <v>1000200</v>
      </c>
      <c r="E8" s="60">
        <v>1</v>
      </c>
      <c r="F8" s="43" t="s">
        <v>138</v>
      </c>
      <c r="G8" s="43"/>
      <c r="H8" s="43"/>
      <c r="I8" s="43"/>
      <c r="J8" s="43"/>
      <c r="K8" s="43"/>
      <c r="L8" s="63"/>
      <c r="M8" s="43" t="s">
        <v>287</v>
      </c>
      <c r="N8" s="44">
        <v>1</v>
      </c>
      <c r="O8" s="74" t="s">
        <v>12</v>
      </c>
      <c r="P8" s="75">
        <f>Q8</f>
        <v>0</v>
      </c>
      <c r="Q8" s="46">
        <f>IF($E8&gt;=1,SUBTOTAL(9,Q9:Q10),"-")</f>
        <v>0</v>
      </c>
    </row>
    <row r="9" spans="1:17" outlineLevel="1">
      <c r="B9" s="47">
        <f t="shared" si="0"/>
        <v>150</v>
      </c>
      <c r="C9" s="76" t="str">
        <f t="shared" si="1"/>
        <v>LFV-1000201</v>
      </c>
      <c r="D9" s="77">
        <v>1000201</v>
      </c>
      <c r="E9" s="50">
        <v>1</v>
      </c>
      <c r="F9" s="51"/>
      <c r="G9" s="51" t="s">
        <v>139</v>
      </c>
      <c r="H9" s="51"/>
      <c r="I9" s="51"/>
      <c r="J9" s="51"/>
      <c r="K9" s="51"/>
      <c r="L9" s="57" t="s">
        <v>140</v>
      </c>
      <c r="M9" s="51" t="s">
        <v>287</v>
      </c>
      <c r="N9" s="53">
        <f>32+34</f>
        <v>66</v>
      </c>
      <c r="O9" s="54" t="s">
        <v>20</v>
      </c>
      <c r="P9" s="94">
        <v>0</v>
      </c>
      <c r="Q9" s="56">
        <f>IF($E9&gt;=1,N9*P9,"-")</f>
        <v>0</v>
      </c>
    </row>
    <row r="10" spans="1:17" outlineLevel="1">
      <c r="B10" s="47">
        <f t="shared" si="0"/>
        <v>160</v>
      </c>
      <c r="C10" s="76" t="str">
        <f t="shared" si="1"/>
        <v>LFV-1000202</v>
      </c>
      <c r="D10" s="77">
        <v>1000202</v>
      </c>
      <c r="E10" s="50">
        <v>1</v>
      </c>
      <c r="F10" s="51"/>
      <c r="G10" s="51" t="s">
        <v>141</v>
      </c>
      <c r="H10" s="51"/>
      <c r="I10" s="51"/>
      <c r="J10" s="51"/>
      <c r="K10" s="51"/>
      <c r="L10" s="57" t="s">
        <v>140</v>
      </c>
      <c r="M10" s="51" t="s">
        <v>287</v>
      </c>
      <c r="N10" s="53">
        <f>32+34</f>
        <v>66</v>
      </c>
      <c r="O10" s="54" t="s">
        <v>20</v>
      </c>
      <c r="P10" s="94">
        <v>0</v>
      </c>
      <c r="Q10" s="56">
        <f>IF($E10&gt;=1,N10*P10,"-")</f>
        <v>0</v>
      </c>
    </row>
    <row r="11" spans="1:17">
      <c r="B11" s="40">
        <f t="shared" si="0"/>
        <v>170</v>
      </c>
      <c r="C11" s="41" t="str">
        <f t="shared" si="1"/>
        <v>LFV-1000300</v>
      </c>
      <c r="D11" s="73">
        <v>1000300</v>
      </c>
      <c r="E11" s="60">
        <v>1</v>
      </c>
      <c r="F11" s="43" t="s">
        <v>142</v>
      </c>
      <c r="G11" s="43"/>
      <c r="H11" s="43"/>
      <c r="I11" s="43"/>
      <c r="J11" s="43"/>
      <c r="K11" s="43"/>
      <c r="L11" s="63"/>
      <c r="M11" s="43" t="s">
        <v>288</v>
      </c>
      <c r="N11" s="44">
        <v>1</v>
      </c>
      <c r="O11" s="74" t="s">
        <v>12</v>
      </c>
      <c r="P11" s="75">
        <f>Q11</f>
        <v>0</v>
      </c>
      <c r="Q11" s="46">
        <f>IF($E11&gt;=1,SUBTOTAL(9,Q12:Q13),"-")</f>
        <v>0</v>
      </c>
    </row>
    <row r="12" spans="1:17" outlineLevel="1">
      <c r="B12" s="47">
        <f t="shared" si="0"/>
        <v>180</v>
      </c>
      <c r="C12" s="76" t="str">
        <f t="shared" si="1"/>
        <v>LFV-1000301</v>
      </c>
      <c r="D12" s="77">
        <f>D11+1</f>
        <v>1000301</v>
      </c>
      <c r="E12" s="50">
        <v>1</v>
      </c>
      <c r="F12" s="51"/>
      <c r="G12" s="51" t="s">
        <v>143</v>
      </c>
      <c r="H12" s="51"/>
      <c r="I12" s="51"/>
      <c r="J12" s="51"/>
      <c r="K12" s="51"/>
      <c r="L12" s="57"/>
      <c r="M12" s="51" t="s">
        <v>288</v>
      </c>
      <c r="N12" s="53">
        <v>1400</v>
      </c>
      <c r="O12" s="54" t="s">
        <v>26</v>
      </c>
      <c r="P12" s="94">
        <v>0</v>
      </c>
      <c r="Q12" s="56">
        <f>IF($E12&gt;=1,N12*P12,"-")</f>
        <v>0</v>
      </c>
    </row>
    <row r="13" spans="1:17" outlineLevel="1">
      <c r="B13" s="47">
        <f t="shared" si="0"/>
        <v>190</v>
      </c>
      <c r="C13" s="76" t="str">
        <f t="shared" si="1"/>
        <v>LFV-1000302</v>
      </c>
      <c r="D13" s="77">
        <f>D12+1</f>
        <v>1000302</v>
      </c>
      <c r="E13" s="50">
        <v>1</v>
      </c>
      <c r="F13" s="51"/>
      <c r="G13" s="51" t="s">
        <v>144</v>
      </c>
      <c r="H13" s="51"/>
      <c r="I13" s="51"/>
      <c r="J13" s="51"/>
      <c r="K13" s="51"/>
      <c r="L13" s="57"/>
      <c r="M13" s="51" t="s">
        <v>288</v>
      </c>
      <c r="N13" s="53">
        <v>1400</v>
      </c>
      <c r="O13" s="54" t="s">
        <v>26</v>
      </c>
      <c r="P13" s="94">
        <v>0</v>
      </c>
      <c r="Q13" s="56">
        <f>IF($E13&gt;=1,N13*P13,"-")</f>
        <v>0</v>
      </c>
    </row>
    <row r="14" spans="1:17">
      <c r="B14" s="40">
        <f t="shared" si="0"/>
        <v>200</v>
      </c>
      <c r="C14" s="41" t="str">
        <f t="shared" si="1"/>
        <v>LFV-1000400</v>
      </c>
      <c r="D14" s="73">
        <v>1000400</v>
      </c>
      <c r="E14" s="60">
        <v>1</v>
      </c>
      <c r="F14" s="43" t="s">
        <v>145</v>
      </c>
      <c r="G14" s="43"/>
      <c r="H14" s="43"/>
      <c r="I14" s="43"/>
      <c r="J14" s="43"/>
      <c r="K14" s="43"/>
      <c r="L14" s="63"/>
      <c r="M14" s="43" t="s">
        <v>289</v>
      </c>
      <c r="N14" s="44">
        <v>1</v>
      </c>
      <c r="O14" s="74" t="s">
        <v>12</v>
      </c>
      <c r="P14" s="75">
        <f>Q14</f>
        <v>0</v>
      </c>
      <c r="Q14" s="46">
        <f>IF($E14&gt;=1,SUBTOTAL(9,Q15:Q16),"-")</f>
        <v>0</v>
      </c>
    </row>
    <row r="15" spans="1:17" outlineLevel="1">
      <c r="B15" s="47">
        <f t="shared" si="0"/>
        <v>210</v>
      </c>
      <c r="C15" s="76" t="str">
        <f t="shared" si="1"/>
        <v>LFV-1000401</v>
      </c>
      <c r="D15" s="77">
        <f>D14+1</f>
        <v>1000401</v>
      </c>
      <c r="E15" s="50">
        <v>1</v>
      </c>
      <c r="F15" s="51"/>
      <c r="G15" s="51" t="s">
        <v>146</v>
      </c>
      <c r="H15" s="51"/>
      <c r="I15" s="51"/>
      <c r="J15" s="51"/>
      <c r="K15" s="51"/>
      <c r="L15" s="57"/>
      <c r="M15" s="51" t="s">
        <v>289</v>
      </c>
      <c r="N15" s="53">
        <v>6</v>
      </c>
      <c r="O15" s="54" t="s">
        <v>20</v>
      </c>
      <c r="P15" s="94">
        <v>0</v>
      </c>
      <c r="Q15" s="56">
        <f>IF($E15&gt;=1,N15*P15,"-")</f>
        <v>0</v>
      </c>
    </row>
    <row r="16" spans="1:17" outlineLevel="1">
      <c r="B16" s="47">
        <f t="shared" si="0"/>
        <v>220</v>
      </c>
      <c r="C16" s="76" t="str">
        <f t="shared" si="1"/>
        <v>LFV-1000402</v>
      </c>
      <c r="D16" s="77">
        <f>D15+1</f>
        <v>1000402</v>
      </c>
      <c r="E16" s="50">
        <v>1</v>
      </c>
      <c r="F16" s="51"/>
      <c r="G16" s="51" t="s">
        <v>147</v>
      </c>
      <c r="H16" s="51"/>
      <c r="I16" s="51"/>
      <c r="J16" s="51"/>
      <c r="K16" s="51"/>
      <c r="L16" s="57"/>
      <c r="M16" s="51" t="s">
        <v>289</v>
      </c>
      <c r="N16" s="53">
        <v>6</v>
      </c>
      <c r="O16" s="54" t="s">
        <v>20</v>
      </c>
      <c r="P16" s="94">
        <v>0</v>
      </c>
      <c r="Q16" s="56">
        <f>IF($E16&gt;=1,N16*P16,"-")</f>
        <v>0</v>
      </c>
    </row>
    <row r="17" spans="2:17">
      <c r="B17" s="40">
        <f t="shared" si="0"/>
        <v>230</v>
      </c>
      <c r="C17" s="41" t="str">
        <f t="shared" si="1"/>
        <v>LFV-1000500</v>
      </c>
      <c r="D17" s="73">
        <v>1000500</v>
      </c>
      <c r="E17" s="60">
        <v>1</v>
      </c>
      <c r="F17" s="43" t="s">
        <v>148</v>
      </c>
      <c r="G17" s="43"/>
      <c r="H17" s="43"/>
      <c r="I17" s="43"/>
      <c r="J17" s="43"/>
      <c r="K17" s="43"/>
      <c r="L17" s="63"/>
      <c r="M17" s="43" t="s">
        <v>290</v>
      </c>
      <c r="N17" s="44">
        <v>1</v>
      </c>
      <c r="O17" s="74" t="s">
        <v>12</v>
      </c>
      <c r="P17" s="75">
        <f>Q17</f>
        <v>0</v>
      </c>
      <c r="Q17" s="46">
        <f>IF($E17&gt;=1,SUBTOTAL(9,Q18:Q19),"-")</f>
        <v>0</v>
      </c>
    </row>
    <row r="18" spans="2:17" outlineLevel="1">
      <c r="B18" s="47">
        <f t="shared" si="0"/>
        <v>240</v>
      </c>
      <c r="C18" s="76" t="str">
        <f t="shared" si="1"/>
        <v>LFV-1000501</v>
      </c>
      <c r="D18" s="77">
        <f>D17+1</f>
        <v>1000501</v>
      </c>
      <c r="E18" s="50">
        <v>1</v>
      </c>
      <c r="F18" s="51"/>
      <c r="G18" s="51" t="s">
        <v>149</v>
      </c>
      <c r="H18" s="51"/>
      <c r="I18" s="51"/>
      <c r="J18" s="51"/>
      <c r="K18" s="51"/>
      <c r="L18" s="57"/>
      <c r="M18" s="51" t="s">
        <v>290</v>
      </c>
      <c r="N18" s="53">
        <v>2</v>
      </c>
      <c r="O18" s="54" t="s">
        <v>20</v>
      </c>
      <c r="P18" s="94">
        <v>0</v>
      </c>
      <c r="Q18" s="56">
        <f>IF($E18&gt;=1,N18*P18,"-")</f>
        <v>0</v>
      </c>
    </row>
    <row r="19" spans="2:17" outlineLevel="1">
      <c r="B19" s="47">
        <f t="shared" si="0"/>
        <v>250</v>
      </c>
      <c r="C19" s="76" t="str">
        <f t="shared" si="1"/>
        <v>LFV-1000502</v>
      </c>
      <c r="D19" s="77">
        <f>D18+1</f>
        <v>1000502</v>
      </c>
      <c r="E19" s="50">
        <v>1</v>
      </c>
      <c r="F19" s="51"/>
      <c r="G19" s="51" t="s">
        <v>150</v>
      </c>
      <c r="H19" s="51"/>
      <c r="I19" s="51"/>
      <c r="J19" s="51"/>
      <c r="K19" s="51"/>
      <c r="L19" s="57"/>
      <c r="M19" s="51" t="s">
        <v>290</v>
      </c>
      <c r="N19" s="53">
        <v>2</v>
      </c>
      <c r="O19" s="54" t="s">
        <v>20</v>
      </c>
      <c r="P19" s="94">
        <v>0</v>
      </c>
      <c r="Q19" s="56">
        <f>IF($E19&gt;=1,N19*P19,"-")</f>
        <v>0</v>
      </c>
    </row>
    <row r="20" spans="2:17">
      <c r="B20" s="40">
        <f t="shared" si="0"/>
        <v>260</v>
      </c>
      <c r="C20" s="41" t="str">
        <f t="shared" si="1"/>
        <v>LFV-1000600</v>
      </c>
      <c r="D20" s="73">
        <v>1000600</v>
      </c>
      <c r="E20" s="60">
        <v>1</v>
      </c>
      <c r="F20" s="43" t="s">
        <v>151</v>
      </c>
      <c r="G20" s="43"/>
      <c r="H20" s="43"/>
      <c r="I20" s="43"/>
      <c r="J20" s="43"/>
      <c r="K20" s="43"/>
      <c r="L20" s="63"/>
      <c r="M20" s="43" t="s">
        <v>291</v>
      </c>
      <c r="N20" s="44">
        <v>1</v>
      </c>
      <c r="O20" s="74" t="s">
        <v>12</v>
      </c>
      <c r="P20" s="75">
        <f>Q20</f>
        <v>0</v>
      </c>
      <c r="Q20" s="46">
        <f>IF($E20&gt;=1,SUBTOTAL(9,Q21:Q21),"-")</f>
        <v>0</v>
      </c>
    </row>
    <row r="21" spans="2:17" outlineLevel="1">
      <c r="B21" s="47">
        <f t="shared" si="0"/>
        <v>270</v>
      </c>
      <c r="C21" s="76" t="str">
        <f t="shared" si="1"/>
        <v>LFV-1000601</v>
      </c>
      <c r="D21" s="77">
        <f>D20+1</f>
        <v>1000601</v>
      </c>
      <c r="E21" s="50">
        <v>1</v>
      </c>
      <c r="F21" s="51"/>
      <c r="G21" s="51" t="s">
        <v>255</v>
      </c>
      <c r="H21" s="51"/>
      <c r="I21" s="51"/>
      <c r="J21" s="51"/>
      <c r="K21" s="51"/>
      <c r="L21" s="57"/>
      <c r="M21" s="51" t="s">
        <v>291</v>
      </c>
      <c r="N21" s="53">
        <v>2</v>
      </c>
      <c r="O21" s="54" t="s">
        <v>20</v>
      </c>
      <c r="P21" s="94">
        <v>0</v>
      </c>
      <c r="Q21" s="56">
        <f>IF($E21&gt;=1,N21*P21,"-")</f>
        <v>0</v>
      </c>
    </row>
    <row r="22" spans="2:17">
      <c r="B22" s="40">
        <f t="shared" si="0"/>
        <v>280</v>
      </c>
      <c r="C22" s="41" t="str">
        <f t="shared" si="1"/>
        <v>LFV-1000700</v>
      </c>
      <c r="D22" s="73">
        <v>1000700</v>
      </c>
      <c r="E22" s="60">
        <v>1</v>
      </c>
      <c r="F22" s="43" t="s">
        <v>152</v>
      </c>
      <c r="G22" s="43"/>
      <c r="H22" s="43"/>
      <c r="I22" s="43"/>
      <c r="J22" s="43"/>
      <c r="K22" s="43"/>
      <c r="L22" s="63"/>
      <c r="M22" s="43" t="s">
        <v>292</v>
      </c>
      <c r="N22" s="44">
        <v>1</v>
      </c>
      <c r="O22" s="74" t="s">
        <v>12</v>
      </c>
      <c r="P22" s="75">
        <f>Q22</f>
        <v>0</v>
      </c>
      <c r="Q22" s="46">
        <f>IF($E22&gt;=1,SUBTOTAL(9,Q23:Q24),"-")</f>
        <v>0</v>
      </c>
    </row>
    <row r="23" spans="2:17" outlineLevel="1">
      <c r="B23" s="47">
        <f t="shared" si="0"/>
        <v>290</v>
      </c>
      <c r="C23" s="76" t="str">
        <f t="shared" si="1"/>
        <v>LFV-1000701</v>
      </c>
      <c r="D23" s="77">
        <f>D22+1</f>
        <v>1000701</v>
      </c>
      <c r="E23" s="50">
        <v>1</v>
      </c>
      <c r="F23" s="51"/>
      <c r="G23" s="51" t="s">
        <v>153</v>
      </c>
      <c r="H23" s="51"/>
      <c r="I23" s="51"/>
      <c r="J23" s="51"/>
      <c r="K23" s="51"/>
      <c r="L23" s="57" t="s">
        <v>154</v>
      </c>
      <c r="M23" s="51" t="s">
        <v>292</v>
      </c>
      <c r="N23" s="53">
        <v>2</v>
      </c>
      <c r="O23" s="54" t="s">
        <v>155</v>
      </c>
      <c r="P23" s="94">
        <v>0</v>
      </c>
      <c r="Q23" s="56">
        <f>IF($E23&gt;=1,N23*P23,"-")</f>
        <v>0</v>
      </c>
    </row>
    <row r="24" spans="2:17" outlineLevel="1">
      <c r="B24" s="47">
        <f t="shared" si="0"/>
        <v>300</v>
      </c>
      <c r="C24" s="76" t="str">
        <f t="shared" si="1"/>
        <v>LFV-1000702</v>
      </c>
      <c r="D24" s="77">
        <f>D23+1</f>
        <v>1000702</v>
      </c>
      <c r="E24" s="50">
        <v>1</v>
      </c>
      <c r="F24" s="51"/>
      <c r="G24" s="51" t="s">
        <v>156</v>
      </c>
      <c r="H24" s="51"/>
      <c r="I24" s="51"/>
      <c r="J24" s="51"/>
      <c r="K24" s="51"/>
      <c r="L24" s="57"/>
      <c r="M24" s="51" t="s">
        <v>292</v>
      </c>
      <c r="N24" s="53">
        <v>2</v>
      </c>
      <c r="O24" s="54" t="s">
        <v>155</v>
      </c>
      <c r="P24" s="94">
        <v>0</v>
      </c>
      <c r="Q24" s="56">
        <f>IF($E24&gt;=1,N24*P24,"-")</f>
        <v>0</v>
      </c>
    </row>
    <row r="25" spans="2:17">
      <c r="B25" s="40">
        <f t="shared" si="0"/>
        <v>310</v>
      </c>
      <c r="C25" s="41" t="str">
        <f t="shared" si="1"/>
        <v>LFV-1000900</v>
      </c>
      <c r="D25" s="73">
        <v>1000900</v>
      </c>
      <c r="E25" s="60">
        <v>1</v>
      </c>
      <c r="F25" s="43" t="s">
        <v>157</v>
      </c>
      <c r="G25" s="43"/>
      <c r="H25" s="43"/>
      <c r="I25" s="43"/>
      <c r="J25" s="43"/>
      <c r="K25" s="43"/>
      <c r="L25" s="63"/>
      <c r="M25" s="43" t="s">
        <v>293</v>
      </c>
      <c r="N25" s="44">
        <v>1</v>
      </c>
      <c r="O25" s="74" t="s">
        <v>12</v>
      </c>
      <c r="P25" s="75">
        <f>Q25</f>
        <v>0</v>
      </c>
      <c r="Q25" s="46">
        <f>IF($E25&gt;=1,SUBTOTAL(9,Q26:Q27),"-")</f>
        <v>0</v>
      </c>
    </row>
    <row r="26" spans="2:17" outlineLevel="1">
      <c r="B26" s="47">
        <f t="shared" si="0"/>
        <v>320</v>
      </c>
      <c r="C26" s="76" t="str">
        <f t="shared" si="1"/>
        <v>LFV-1000901</v>
      </c>
      <c r="D26" s="77">
        <f>D25+1</f>
        <v>1000901</v>
      </c>
      <c r="E26" s="50">
        <v>1</v>
      </c>
      <c r="F26" s="51"/>
      <c r="G26" s="51" t="s">
        <v>158</v>
      </c>
      <c r="H26" s="51"/>
      <c r="I26" s="51"/>
      <c r="J26" s="51"/>
      <c r="K26" s="51"/>
      <c r="L26" s="57"/>
      <c r="M26" s="51" t="s">
        <v>293</v>
      </c>
      <c r="N26" s="53">
        <v>2</v>
      </c>
      <c r="O26" s="54" t="s">
        <v>155</v>
      </c>
      <c r="P26" s="94">
        <v>0</v>
      </c>
      <c r="Q26" s="56">
        <f>IF($E26&gt;=1,N26*P26,"-")</f>
        <v>0</v>
      </c>
    </row>
    <row r="27" spans="2:17" outlineLevel="1">
      <c r="B27" s="47">
        <f t="shared" si="0"/>
        <v>330</v>
      </c>
      <c r="C27" s="76" t="str">
        <f t="shared" si="1"/>
        <v>LFV-1000902</v>
      </c>
      <c r="D27" s="77">
        <f>D26+1</f>
        <v>1000902</v>
      </c>
      <c r="E27" s="50">
        <v>1</v>
      </c>
      <c r="F27" s="51"/>
      <c r="G27" s="51" t="s">
        <v>159</v>
      </c>
      <c r="H27" s="51"/>
      <c r="I27" s="51"/>
      <c r="J27" s="51"/>
      <c r="K27" s="51"/>
      <c r="L27" s="57" t="s">
        <v>160</v>
      </c>
      <c r="M27" s="51" t="s">
        <v>293</v>
      </c>
      <c r="N27" s="53">
        <v>2</v>
      </c>
      <c r="O27" s="54" t="s">
        <v>155</v>
      </c>
      <c r="P27" s="94">
        <v>0</v>
      </c>
      <c r="Q27" s="56">
        <f>IF($E27&gt;=1,N27*P27,"-")</f>
        <v>0</v>
      </c>
    </row>
    <row r="28" spans="2:17">
      <c r="B28" s="40">
        <f t="shared" si="0"/>
        <v>340</v>
      </c>
      <c r="C28" s="41" t="str">
        <f t="shared" si="1"/>
        <v>LFV-1001000</v>
      </c>
      <c r="D28" s="73">
        <v>1001000</v>
      </c>
      <c r="E28" s="60">
        <v>1</v>
      </c>
      <c r="F28" s="43" t="s">
        <v>161</v>
      </c>
      <c r="G28" s="43"/>
      <c r="H28" s="43"/>
      <c r="I28" s="43"/>
      <c r="J28" s="43"/>
      <c r="K28" s="43"/>
      <c r="L28" s="63"/>
      <c r="M28" s="43" t="s">
        <v>294</v>
      </c>
      <c r="N28" s="44">
        <v>1</v>
      </c>
      <c r="O28" s="74" t="s">
        <v>12</v>
      </c>
      <c r="P28" s="75">
        <f>Q28</f>
        <v>0</v>
      </c>
      <c r="Q28" s="46">
        <f>IF($E28&gt;=1,SUBTOTAL(9,Q29:Q30),"-")</f>
        <v>0</v>
      </c>
    </row>
    <row r="29" spans="2:17" outlineLevel="1">
      <c r="B29" s="47">
        <f t="shared" si="0"/>
        <v>350</v>
      </c>
      <c r="C29" s="76" t="str">
        <f t="shared" si="1"/>
        <v>LFV-1001001</v>
      </c>
      <c r="D29" s="77">
        <f>D28+1</f>
        <v>1001001</v>
      </c>
      <c r="E29" s="50">
        <v>1</v>
      </c>
      <c r="F29" s="51"/>
      <c r="G29" s="51" t="s">
        <v>162</v>
      </c>
      <c r="H29" s="51"/>
      <c r="I29" s="51"/>
      <c r="J29" s="51"/>
      <c r="K29" s="51"/>
      <c r="L29" s="78"/>
      <c r="M29" s="51" t="s">
        <v>294</v>
      </c>
      <c r="N29" s="53">
        <v>36</v>
      </c>
      <c r="O29" s="54" t="s">
        <v>155</v>
      </c>
      <c r="P29" s="94">
        <v>0</v>
      </c>
      <c r="Q29" s="56">
        <f>IF($E29&gt;=1,N29*P29,"-")</f>
        <v>0</v>
      </c>
    </row>
    <row r="30" spans="2:17" outlineLevel="1">
      <c r="B30" s="47">
        <f t="shared" si="0"/>
        <v>360</v>
      </c>
      <c r="C30" s="76" t="str">
        <f t="shared" si="1"/>
        <v>LFV-1001002</v>
      </c>
      <c r="D30" s="77">
        <f>D29+1</f>
        <v>1001002</v>
      </c>
      <c r="E30" s="50">
        <v>1</v>
      </c>
      <c r="F30" s="51"/>
      <c r="G30" s="51" t="s">
        <v>163</v>
      </c>
      <c r="H30" s="51"/>
      <c r="I30" s="51"/>
      <c r="J30" s="51"/>
      <c r="K30" s="51"/>
      <c r="L30" s="57"/>
      <c r="M30" s="51" t="s">
        <v>294</v>
      </c>
      <c r="N30" s="53">
        <v>18</v>
      </c>
      <c r="O30" s="54" t="s">
        <v>155</v>
      </c>
      <c r="P30" s="94">
        <v>0</v>
      </c>
      <c r="Q30" s="56">
        <f>IF($E30&gt;=1,N30*P30,"-")</f>
        <v>0</v>
      </c>
    </row>
    <row r="31" spans="2:17">
      <c r="B31" s="40">
        <f t="shared" si="0"/>
        <v>370</v>
      </c>
      <c r="C31" s="41" t="str">
        <f t="shared" si="1"/>
        <v>LFV-1001100</v>
      </c>
      <c r="D31" s="73">
        <v>1001100</v>
      </c>
      <c r="E31" s="60">
        <v>1</v>
      </c>
      <c r="F31" s="43" t="s">
        <v>164</v>
      </c>
      <c r="G31" s="43"/>
      <c r="H31" s="43"/>
      <c r="I31" s="43"/>
      <c r="J31" s="43"/>
      <c r="K31" s="43"/>
      <c r="L31" s="63"/>
      <c r="M31" s="43" t="s">
        <v>295</v>
      </c>
      <c r="N31" s="44">
        <v>1</v>
      </c>
      <c r="O31" s="74" t="s">
        <v>12</v>
      </c>
      <c r="P31" s="75">
        <f>Q31</f>
        <v>0</v>
      </c>
      <c r="Q31" s="46">
        <f>IF($E31&gt;=1,SUBTOTAL(9,Q32:Q32),"-")</f>
        <v>0</v>
      </c>
    </row>
    <row r="32" spans="2:17" outlineLevel="1">
      <c r="B32" s="47">
        <f t="shared" si="0"/>
        <v>380</v>
      </c>
      <c r="C32" s="76" t="str">
        <f t="shared" si="1"/>
        <v>LFV-1001101</v>
      </c>
      <c r="D32" s="77">
        <f>D31+1</f>
        <v>1001101</v>
      </c>
      <c r="E32" s="50">
        <v>1</v>
      </c>
      <c r="F32" s="51"/>
      <c r="G32" s="51" t="s">
        <v>165</v>
      </c>
      <c r="H32" s="51"/>
      <c r="I32" s="51"/>
      <c r="J32" s="51"/>
      <c r="K32" s="51"/>
      <c r="L32" s="57"/>
      <c r="M32" s="51" t="s">
        <v>295</v>
      </c>
      <c r="N32" s="53">
        <v>2</v>
      </c>
      <c r="O32" s="54" t="s">
        <v>155</v>
      </c>
      <c r="P32" s="94">
        <v>0</v>
      </c>
      <c r="Q32" s="56">
        <f>IF($E32&gt;=1,N32*P32,"-")</f>
        <v>0</v>
      </c>
    </row>
    <row r="33" spans="1:17">
      <c r="B33" s="40">
        <f t="shared" si="0"/>
        <v>390</v>
      </c>
      <c r="C33" s="41" t="str">
        <f t="shared" si="1"/>
        <v>LFV-1001200</v>
      </c>
      <c r="D33" s="73">
        <v>1001200</v>
      </c>
      <c r="E33" s="60">
        <v>1</v>
      </c>
      <c r="F33" s="43" t="s">
        <v>166</v>
      </c>
      <c r="G33" s="43"/>
      <c r="H33" s="43"/>
      <c r="I33" s="43"/>
      <c r="J33" s="43"/>
      <c r="K33" s="43"/>
      <c r="L33" s="63"/>
      <c r="M33" s="43" t="s">
        <v>296</v>
      </c>
      <c r="N33" s="44">
        <v>1</v>
      </c>
      <c r="O33" s="74" t="s">
        <v>12</v>
      </c>
      <c r="P33" s="75">
        <f>Q33</f>
        <v>0</v>
      </c>
      <c r="Q33" s="46">
        <f>IF($E33&gt;=1,SUBTOTAL(9,Q34:Q35),"-")</f>
        <v>0</v>
      </c>
    </row>
    <row r="34" spans="1:17" outlineLevel="1">
      <c r="B34" s="47">
        <f t="shared" si="0"/>
        <v>400</v>
      </c>
      <c r="C34" s="76" t="str">
        <f t="shared" si="1"/>
        <v>LFV-1001201</v>
      </c>
      <c r="D34" s="77">
        <f>D33+1</f>
        <v>1001201</v>
      </c>
      <c r="E34" s="50">
        <v>1</v>
      </c>
      <c r="F34" s="51"/>
      <c r="G34" s="51" t="s">
        <v>167</v>
      </c>
      <c r="H34" s="51"/>
      <c r="I34" s="51"/>
      <c r="J34" s="51"/>
      <c r="K34" s="51"/>
      <c r="L34" s="57"/>
      <c r="M34" s="51" t="s">
        <v>296</v>
      </c>
      <c r="N34" s="53">
        <v>2</v>
      </c>
      <c r="O34" s="54" t="s">
        <v>155</v>
      </c>
      <c r="P34" s="94">
        <v>0</v>
      </c>
      <c r="Q34" s="56">
        <f>IF($E34&gt;=1,N34*P34,"-")</f>
        <v>0</v>
      </c>
    </row>
    <row r="35" spans="1:17" outlineLevel="1">
      <c r="B35" s="47">
        <f t="shared" si="0"/>
        <v>410</v>
      </c>
      <c r="C35" s="76" t="str">
        <f t="shared" si="1"/>
        <v>LFV-1001202</v>
      </c>
      <c r="D35" s="77">
        <f>D34+1</f>
        <v>1001202</v>
      </c>
      <c r="E35" s="50">
        <v>1</v>
      </c>
      <c r="F35" s="51"/>
      <c r="G35" s="51" t="s">
        <v>168</v>
      </c>
      <c r="H35" s="51"/>
      <c r="I35" s="51"/>
      <c r="J35" s="51"/>
      <c r="K35" s="51"/>
      <c r="L35" s="57"/>
      <c r="M35" s="51" t="s">
        <v>296</v>
      </c>
      <c r="N35" s="53">
        <v>2</v>
      </c>
      <c r="O35" s="54" t="s">
        <v>155</v>
      </c>
      <c r="P35" s="94">
        <v>0</v>
      </c>
      <c r="Q35" s="56">
        <f>IF($E35&gt;=1,N35*P35,"-")</f>
        <v>0</v>
      </c>
    </row>
    <row r="36" spans="1:17">
      <c r="B36" s="40">
        <f t="shared" si="0"/>
        <v>420</v>
      </c>
      <c r="C36" s="41" t="str">
        <f t="shared" si="1"/>
        <v>LFV-1001300</v>
      </c>
      <c r="D36" s="73">
        <v>1001300</v>
      </c>
      <c r="E36" s="60">
        <v>1</v>
      </c>
      <c r="F36" s="43" t="s">
        <v>169</v>
      </c>
      <c r="G36" s="43"/>
      <c r="H36" s="43"/>
      <c r="I36" s="43"/>
      <c r="J36" s="43"/>
      <c r="K36" s="43"/>
      <c r="L36" s="63"/>
      <c r="M36" s="43" t="s">
        <v>297</v>
      </c>
      <c r="N36" s="44">
        <v>1</v>
      </c>
      <c r="O36" s="74" t="s">
        <v>12</v>
      </c>
      <c r="P36" s="75">
        <f>Q36</f>
        <v>0</v>
      </c>
      <c r="Q36" s="46">
        <f>IF($E36&gt;=1,SUBTOTAL(9,Q37:Q38),"-")</f>
        <v>0</v>
      </c>
    </row>
    <row r="37" spans="1:17" outlineLevel="1">
      <c r="B37" s="47">
        <f t="shared" si="0"/>
        <v>430</v>
      </c>
      <c r="C37" s="76" t="str">
        <f t="shared" si="1"/>
        <v>LFV-1001301</v>
      </c>
      <c r="D37" s="77">
        <f>D36+1</f>
        <v>1001301</v>
      </c>
      <c r="E37" s="50">
        <v>1</v>
      </c>
      <c r="F37" s="51"/>
      <c r="G37" s="51" t="s">
        <v>170</v>
      </c>
      <c r="H37" s="51"/>
      <c r="I37" s="51"/>
      <c r="J37" s="51"/>
      <c r="K37" s="51"/>
      <c r="L37" s="57"/>
      <c r="M37" s="51" t="s">
        <v>297</v>
      </c>
      <c r="N37" s="53">
        <v>2</v>
      </c>
      <c r="O37" s="54" t="s">
        <v>155</v>
      </c>
      <c r="P37" s="94">
        <v>0</v>
      </c>
      <c r="Q37" s="56">
        <f>IF($E37&gt;=1,N37*P37,"-")</f>
        <v>0</v>
      </c>
    </row>
    <row r="38" spans="1:17" outlineLevel="1">
      <c r="B38" s="47">
        <f t="shared" si="0"/>
        <v>440</v>
      </c>
      <c r="C38" s="76" t="str">
        <f t="shared" si="1"/>
        <v>LFV-1001302</v>
      </c>
      <c r="D38" s="77">
        <f>D37+1</f>
        <v>1001302</v>
      </c>
      <c r="E38" s="50">
        <v>1</v>
      </c>
      <c r="F38" s="51"/>
      <c r="G38" s="51" t="s">
        <v>171</v>
      </c>
      <c r="H38" s="51"/>
      <c r="I38" s="51"/>
      <c r="J38" s="51"/>
      <c r="K38" s="51"/>
      <c r="L38" s="57"/>
      <c r="M38" s="51" t="s">
        <v>297</v>
      </c>
      <c r="N38" s="53">
        <v>2</v>
      </c>
      <c r="O38" s="54" t="s">
        <v>155</v>
      </c>
      <c r="P38" s="94">
        <v>0</v>
      </c>
      <c r="Q38" s="56">
        <f>IF($E38&gt;=1,N38*P38,"-")</f>
        <v>0</v>
      </c>
    </row>
    <row r="39" spans="1:17">
      <c r="B39" s="40">
        <f t="shared" si="0"/>
        <v>450</v>
      </c>
      <c r="C39" s="41" t="str">
        <f t="shared" si="1"/>
        <v>LFV-1001400</v>
      </c>
      <c r="D39" s="73">
        <v>1001400</v>
      </c>
      <c r="E39" s="60">
        <v>1</v>
      </c>
      <c r="F39" s="43" t="s">
        <v>172</v>
      </c>
      <c r="G39" s="43"/>
      <c r="H39" s="43"/>
      <c r="I39" s="43"/>
      <c r="J39" s="43"/>
      <c r="K39" s="43"/>
      <c r="L39" s="63"/>
      <c r="M39" s="43" t="s">
        <v>298</v>
      </c>
      <c r="N39" s="44">
        <v>1</v>
      </c>
      <c r="O39" s="74" t="s">
        <v>12</v>
      </c>
      <c r="P39" s="75">
        <f>Q39</f>
        <v>0</v>
      </c>
      <c r="Q39" s="46">
        <f>IF($E39&gt;=1,SUBTOTAL(9,Q40:Q41),"-")</f>
        <v>0</v>
      </c>
    </row>
    <row r="40" spans="1:17" outlineLevel="1">
      <c r="B40" s="47">
        <f t="shared" si="0"/>
        <v>460</v>
      </c>
      <c r="C40" s="76" t="str">
        <f t="shared" si="1"/>
        <v>LFV-1001401</v>
      </c>
      <c r="D40" s="77">
        <f>D39+1</f>
        <v>1001401</v>
      </c>
      <c r="E40" s="50">
        <v>1</v>
      </c>
      <c r="F40" s="51"/>
      <c r="G40" s="51" t="s">
        <v>173</v>
      </c>
      <c r="H40" s="51"/>
      <c r="I40" s="51"/>
      <c r="J40" s="51"/>
      <c r="K40" s="51"/>
      <c r="L40" s="57"/>
      <c r="M40" s="51" t="s">
        <v>298</v>
      </c>
      <c r="N40" s="53">
        <v>2</v>
      </c>
      <c r="O40" s="54" t="s">
        <v>155</v>
      </c>
      <c r="P40" s="94">
        <v>0</v>
      </c>
      <c r="Q40" s="56">
        <f>IF($E40&gt;=1,N40*P40,"-")</f>
        <v>0</v>
      </c>
    </row>
    <row r="41" spans="1:17" outlineLevel="1">
      <c r="B41" s="47">
        <f t="shared" si="0"/>
        <v>470</v>
      </c>
      <c r="C41" s="76" t="str">
        <f t="shared" si="1"/>
        <v>LFV-1001402</v>
      </c>
      <c r="D41" s="77">
        <f>D40+1</f>
        <v>1001402</v>
      </c>
      <c r="E41" s="50">
        <v>1</v>
      </c>
      <c r="F41" s="51"/>
      <c r="G41" s="51" t="s">
        <v>174</v>
      </c>
      <c r="H41" s="51"/>
      <c r="I41" s="51"/>
      <c r="J41" s="51"/>
      <c r="K41" s="51"/>
      <c r="L41" s="57"/>
      <c r="M41" s="51" t="s">
        <v>298</v>
      </c>
      <c r="N41" s="53">
        <v>2</v>
      </c>
      <c r="O41" s="54" t="s">
        <v>155</v>
      </c>
      <c r="P41" s="94">
        <v>0</v>
      </c>
      <c r="Q41" s="56">
        <f>IF($E41&gt;=1,N41*P41,"-")</f>
        <v>0</v>
      </c>
    </row>
    <row r="42" spans="1:17">
      <c r="B42" s="40">
        <f t="shared" si="0"/>
        <v>480</v>
      </c>
      <c r="C42" s="41" t="str">
        <f t="shared" si="1"/>
        <v>LFV-1001500</v>
      </c>
      <c r="D42" s="73">
        <v>1001500</v>
      </c>
      <c r="E42" s="60">
        <v>1</v>
      </c>
      <c r="F42" s="43" t="s">
        <v>175</v>
      </c>
      <c r="G42" s="43"/>
      <c r="H42" s="43"/>
      <c r="I42" s="43"/>
      <c r="J42" s="43"/>
      <c r="K42" s="43"/>
      <c r="L42" s="63"/>
      <c r="M42" s="43" t="s">
        <v>299</v>
      </c>
      <c r="N42" s="44">
        <v>1</v>
      </c>
      <c r="O42" s="74" t="s">
        <v>12</v>
      </c>
      <c r="P42" s="75">
        <f>Q42</f>
        <v>0</v>
      </c>
      <c r="Q42" s="46">
        <f>IF($E42&gt;=1,SUBTOTAL(9,Q43:Q44),"-")</f>
        <v>0</v>
      </c>
    </row>
    <row r="43" spans="1:17" outlineLevel="1">
      <c r="B43" s="47">
        <f t="shared" si="0"/>
        <v>490</v>
      </c>
      <c r="C43" s="76" t="str">
        <f t="shared" si="1"/>
        <v>LFV-1001501</v>
      </c>
      <c r="D43" s="77">
        <f>D42+1</f>
        <v>1001501</v>
      </c>
      <c r="E43" s="50">
        <v>1</v>
      </c>
      <c r="F43" s="51"/>
      <c r="G43" s="51" t="s">
        <v>176</v>
      </c>
      <c r="H43" s="51"/>
      <c r="I43" s="51"/>
      <c r="J43" s="51"/>
      <c r="K43" s="51"/>
      <c r="L43" s="57"/>
      <c r="M43" s="51" t="s">
        <v>299</v>
      </c>
      <c r="N43" s="53">
        <v>2</v>
      </c>
      <c r="O43" s="54" t="s">
        <v>155</v>
      </c>
      <c r="P43" s="94">
        <v>0</v>
      </c>
      <c r="Q43" s="56">
        <f>IF($E43&gt;=1,N43*P43,"-")</f>
        <v>0</v>
      </c>
    </row>
    <row r="44" spans="1:17" outlineLevel="1">
      <c r="B44" s="47">
        <f t="shared" si="0"/>
        <v>500</v>
      </c>
      <c r="C44" s="76" t="str">
        <f t="shared" si="1"/>
        <v>LFV-1001502</v>
      </c>
      <c r="D44" s="77">
        <f>D43+1</f>
        <v>1001502</v>
      </c>
      <c r="E44" s="50">
        <v>1</v>
      </c>
      <c r="F44" s="51"/>
      <c r="G44" s="51" t="s">
        <v>177</v>
      </c>
      <c r="H44" s="51"/>
      <c r="I44" s="51"/>
      <c r="J44" s="51"/>
      <c r="K44" s="51"/>
      <c r="L44" s="57"/>
      <c r="M44" s="51" t="s">
        <v>299</v>
      </c>
      <c r="N44" s="53">
        <v>2</v>
      </c>
      <c r="O44" s="54" t="s">
        <v>155</v>
      </c>
      <c r="P44" s="94">
        <v>0</v>
      </c>
      <c r="Q44" s="56">
        <f>IF($E44&gt;=1,N44*P44,"-")</f>
        <v>0</v>
      </c>
    </row>
    <row r="45" spans="1:17">
      <c r="B45" s="40">
        <f t="shared" si="0"/>
        <v>510</v>
      </c>
      <c r="C45" s="41" t="str">
        <f t="shared" si="1"/>
        <v>LFV-1001800</v>
      </c>
      <c r="D45" s="73">
        <v>1001800</v>
      </c>
      <c r="E45" s="60">
        <v>1</v>
      </c>
      <c r="F45" s="43" t="s">
        <v>178</v>
      </c>
      <c r="G45" s="43"/>
      <c r="H45" s="43"/>
      <c r="I45" s="43"/>
      <c r="J45" s="43"/>
      <c r="K45" s="43"/>
      <c r="L45" s="63"/>
      <c r="M45" s="43" t="s">
        <v>300</v>
      </c>
      <c r="N45" s="44">
        <v>1</v>
      </c>
      <c r="O45" s="74" t="s">
        <v>12</v>
      </c>
      <c r="P45" s="75">
        <f>Q45</f>
        <v>0</v>
      </c>
      <c r="Q45" s="46">
        <f>IF($E45&gt;=1,SUBTOTAL(9,Q46:Q47),"-")</f>
        <v>0</v>
      </c>
    </row>
    <row r="46" spans="1:17" outlineLevel="1">
      <c r="B46" s="47">
        <f t="shared" si="0"/>
        <v>520</v>
      </c>
      <c r="C46" s="76" t="str">
        <f t="shared" si="1"/>
        <v>LFV-</v>
      </c>
      <c r="D46" s="77"/>
      <c r="E46" s="50">
        <v>1</v>
      </c>
      <c r="F46" s="51"/>
      <c r="G46" s="51" t="s">
        <v>179</v>
      </c>
      <c r="H46" s="51"/>
      <c r="I46" s="51"/>
      <c r="J46" s="51"/>
      <c r="K46" s="51"/>
      <c r="L46" s="57"/>
      <c r="M46" s="51" t="s">
        <v>300</v>
      </c>
      <c r="N46" s="53">
        <v>12</v>
      </c>
      <c r="O46" s="54" t="s">
        <v>20</v>
      </c>
      <c r="P46" s="94">
        <v>0</v>
      </c>
      <c r="Q46" s="56">
        <f>IF($E46&gt;=1,N46*P46,"-")</f>
        <v>0</v>
      </c>
    </row>
    <row r="47" spans="1:17" outlineLevel="1">
      <c r="B47" s="47">
        <f t="shared" si="0"/>
        <v>530</v>
      </c>
      <c r="C47" s="76" t="str">
        <f t="shared" si="1"/>
        <v>LFV-</v>
      </c>
      <c r="D47" s="77"/>
      <c r="E47" s="50">
        <v>1</v>
      </c>
      <c r="F47" s="51"/>
      <c r="G47" s="51" t="s">
        <v>180</v>
      </c>
      <c r="H47" s="51"/>
      <c r="I47" s="51"/>
      <c r="J47" s="51"/>
      <c r="K47" s="51"/>
      <c r="L47" s="57"/>
      <c r="M47" s="51" t="s">
        <v>300</v>
      </c>
      <c r="N47" s="53">
        <v>14</v>
      </c>
      <c r="O47" s="54" t="s">
        <v>20</v>
      </c>
      <c r="P47" s="94">
        <v>0</v>
      </c>
      <c r="Q47" s="56">
        <f>IF($E47&gt;=1,N47*P47,"-")</f>
        <v>0</v>
      </c>
    </row>
    <row r="48" spans="1:17" s="27" customFormat="1" ht="11.4">
      <c r="A48" s="16"/>
      <c r="B48" s="79"/>
      <c r="C48" s="31" t="str">
        <f t="shared" si="1"/>
        <v>LFV-2000000</v>
      </c>
      <c r="D48" s="80">
        <v>2000000</v>
      </c>
      <c r="E48" s="18"/>
      <c r="F48" s="34" t="s">
        <v>181</v>
      </c>
      <c r="G48" s="18"/>
      <c r="H48" s="18"/>
      <c r="I48" s="18"/>
      <c r="J48" s="64"/>
      <c r="K48" s="21"/>
      <c r="L48" s="81"/>
      <c r="M48" s="65" t="s">
        <v>301</v>
      </c>
      <c r="N48" s="26"/>
      <c r="O48" s="26"/>
      <c r="P48" s="39"/>
      <c r="Q48" s="39">
        <f>SUBTOTAL(9,Q49:Q55)</f>
        <v>0</v>
      </c>
    </row>
    <row r="49" spans="1:17" collapsed="1">
      <c r="B49" s="40">
        <f t="shared" ref="B49:B55" si="2">(ROW()+6)*10</f>
        <v>550</v>
      </c>
      <c r="C49" s="41" t="str">
        <f t="shared" si="1"/>
        <v>LFV-2000100</v>
      </c>
      <c r="D49" s="73">
        <v>2000100</v>
      </c>
      <c r="E49" s="60">
        <v>1</v>
      </c>
      <c r="F49" s="43" t="s">
        <v>182</v>
      </c>
      <c r="G49" s="43"/>
      <c r="H49" s="43"/>
      <c r="I49" s="43"/>
      <c r="J49" s="43"/>
      <c r="K49" s="43"/>
      <c r="L49" s="63"/>
      <c r="M49" s="43" t="s">
        <v>302</v>
      </c>
      <c r="N49" s="44">
        <v>0</v>
      </c>
      <c r="O49" s="74" t="s">
        <v>12</v>
      </c>
      <c r="P49" s="75">
        <f>Q49</f>
        <v>0</v>
      </c>
      <c r="Q49" s="46">
        <f>IF($E49&gt;=1,SUBTOTAL(9,Q50:Q50),"-")</f>
        <v>0</v>
      </c>
    </row>
    <row r="50" spans="1:17" outlineLevel="1">
      <c r="B50" s="47">
        <f t="shared" si="2"/>
        <v>560</v>
      </c>
      <c r="C50" s="82" t="str">
        <f t="shared" si="1"/>
        <v>LFV-</v>
      </c>
      <c r="D50" s="77"/>
      <c r="E50" s="50">
        <v>1</v>
      </c>
      <c r="F50" s="51"/>
      <c r="G50" s="51" t="s">
        <v>183</v>
      </c>
      <c r="H50" s="51"/>
      <c r="I50" s="51"/>
      <c r="J50" s="51"/>
      <c r="K50" s="51"/>
      <c r="L50" s="57"/>
      <c r="M50" s="51" t="s">
        <v>302</v>
      </c>
      <c r="N50" s="53">
        <v>2</v>
      </c>
      <c r="O50" s="59" t="s">
        <v>12</v>
      </c>
      <c r="P50" s="94">
        <v>0</v>
      </c>
      <c r="Q50" s="56">
        <f>IF($E50&gt;=1,N50*P50,"-")</f>
        <v>0</v>
      </c>
    </row>
    <row r="51" spans="1:17">
      <c r="B51" s="40">
        <f t="shared" si="2"/>
        <v>570</v>
      </c>
      <c r="C51" s="41" t="str">
        <f t="shared" si="1"/>
        <v>LFV-2000200</v>
      </c>
      <c r="D51" s="73">
        <v>2000200</v>
      </c>
      <c r="E51" s="60">
        <v>1</v>
      </c>
      <c r="F51" s="43" t="s">
        <v>184</v>
      </c>
      <c r="G51" s="43"/>
      <c r="H51" s="43"/>
      <c r="I51" s="43"/>
      <c r="J51" s="43"/>
      <c r="K51" s="43"/>
      <c r="L51" s="63"/>
      <c r="M51" s="43" t="s">
        <v>303</v>
      </c>
      <c r="N51" s="44">
        <v>2</v>
      </c>
      <c r="O51" s="74" t="s">
        <v>12</v>
      </c>
      <c r="P51" s="75">
        <f>Q51</f>
        <v>0</v>
      </c>
      <c r="Q51" s="46">
        <f>IF($E51&gt;=1,SUBTOTAL(9,Q52:Q52),"-")</f>
        <v>0</v>
      </c>
    </row>
    <row r="52" spans="1:17" outlineLevel="1">
      <c r="B52" s="47">
        <f t="shared" si="2"/>
        <v>580</v>
      </c>
      <c r="C52" s="82" t="str">
        <f t="shared" si="1"/>
        <v>LFV-</v>
      </c>
      <c r="D52" s="77"/>
      <c r="E52" s="50">
        <v>1</v>
      </c>
      <c r="F52" s="51"/>
      <c r="G52" s="51" t="s">
        <v>185</v>
      </c>
      <c r="H52" s="51"/>
      <c r="I52" s="51"/>
      <c r="J52" s="51"/>
      <c r="K52" s="51"/>
      <c r="L52" s="57"/>
      <c r="M52" s="51" t="s">
        <v>303</v>
      </c>
      <c r="N52" s="53">
        <v>2</v>
      </c>
      <c r="O52" s="59" t="s">
        <v>304</v>
      </c>
      <c r="P52" s="94">
        <v>0</v>
      </c>
      <c r="Q52" s="56">
        <f>IF($E52&gt;=1,N52*P52,"-")</f>
        <v>0</v>
      </c>
    </row>
    <row r="53" spans="1:17">
      <c r="B53" s="40">
        <f t="shared" si="2"/>
        <v>590</v>
      </c>
      <c r="C53" s="41" t="str">
        <f t="shared" si="1"/>
        <v>LFV-2000300</v>
      </c>
      <c r="D53" s="73">
        <v>2000300</v>
      </c>
      <c r="E53" s="60">
        <v>1</v>
      </c>
      <c r="F53" s="43" t="s">
        <v>186</v>
      </c>
      <c r="G53" s="43"/>
      <c r="H53" s="43"/>
      <c r="I53" s="43"/>
      <c r="J53" s="43"/>
      <c r="K53" s="43"/>
      <c r="L53" s="63"/>
      <c r="M53" s="43" t="s">
        <v>305</v>
      </c>
      <c r="N53" s="44">
        <v>1</v>
      </c>
      <c r="O53" s="74" t="s">
        <v>12</v>
      </c>
      <c r="P53" s="75">
        <f>Q53</f>
        <v>0</v>
      </c>
      <c r="Q53" s="46">
        <f>IF($E53&gt;=1,SUBTOTAL(9,Q54:Q55),"-")</f>
        <v>0</v>
      </c>
    </row>
    <row r="54" spans="1:17" outlineLevel="1">
      <c r="B54" s="47">
        <f t="shared" si="2"/>
        <v>600</v>
      </c>
      <c r="C54" s="82" t="str">
        <f t="shared" si="1"/>
        <v>LFV-</v>
      </c>
      <c r="D54" s="77"/>
      <c r="E54" s="50">
        <v>1</v>
      </c>
      <c r="F54" s="51"/>
      <c r="G54" s="51" t="s">
        <v>187</v>
      </c>
      <c r="H54" s="51"/>
      <c r="I54" s="51"/>
      <c r="J54" s="51"/>
      <c r="K54" s="51"/>
      <c r="L54" s="57"/>
      <c r="M54" s="51" t="s">
        <v>305</v>
      </c>
      <c r="N54" s="53">
        <v>2</v>
      </c>
      <c r="O54" s="54" t="s">
        <v>20</v>
      </c>
      <c r="P54" s="94">
        <v>0</v>
      </c>
      <c r="Q54" s="56">
        <f>IF($E54&gt;=1,N54*P54,"-")</f>
        <v>0</v>
      </c>
    </row>
    <row r="55" spans="1:17" outlineLevel="1">
      <c r="B55" s="47">
        <f t="shared" si="2"/>
        <v>610</v>
      </c>
      <c r="C55" s="82" t="str">
        <f t="shared" si="1"/>
        <v>LFV-</v>
      </c>
      <c r="D55" s="77"/>
      <c r="E55" s="50">
        <v>1</v>
      </c>
      <c r="F55" s="51"/>
      <c r="G55" s="51" t="s">
        <v>188</v>
      </c>
      <c r="H55" s="51"/>
      <c r="I55" s="51"/>
      <c r="J55" s="51"/>
      <c r="K55" s="51"/>
      <c r="L55" s="57"/>
      <c r="M55" s="51" t="s">
        <v>305</v>
      </c>
      <c r="N55" s="53">
        <v>2</v>
      </c>
      <c r="O55" s="54" t="s">
        <v>20</v>
      </c>
      <c r="P55" s="94">
        <v>0</v>
      </c>
      <c r="Q55" s="56">
        <f>IF($E55&gt;=1,N55*P55,"-")</f>
        <v>0</v>
      </c>
    </row>
    <row r="56" spans="1:17" s="27" customFormat="1" ht="11.4">
      <c r="A56" s="16"/>
      <c r="B56" s="79"/>
      <c r="C56" s="31" t="str">
        <f t="shared" si="1"/>
        <v>LFV-3000000</v>
      </c>
      <c r="D56" s="80">
        <v>3000000</v>
      </c>
      <c r="E56" s="18"/>
      <c r="F56" s="34" t="s">
        <v>189</v>
      </c>
      <c r="G56" s="18"/>
      <c r="H56" s="18"/>
      <c r="I56" s="18"/>
      <c r="J56" s="64"/>
      <c r="K56" s="21"/>
      <c r="L56" s="81"/>
      <c r="M56" s="65" t="s">
        <v>306</v>
      </c>
      <c r="N56" s="26"/>
      <c r="O56" s="26"/>
      <c r="P56" s="39"/>
      <c r="Q56" s="39">
        <f>SUBTOTAL(9,Q57:Q68)</f>
        <v>0</v>
      </c>
    </row>
    <row r="57" spans="1:17">
      <c r="B57" s="40">
        <f t="shared" ref="B57:B68" si="3">(ROW()+6)*10</f>
        <v>630</v>
      </c>
      <c r="C57" s="41" t="str">
        <f t="shared" si="1"/>
        <v>LFV-3000400</v>
      </c>
      <c r="D57" s="73">
        <v>3000400</v>
      </c>
      <c r="E57" s="60">
        <v>1</v>
      </c>
      <c r="F57" s="43" t="s">
        <v>190</v>
      </c>
      <c r="G57" s="43"/>
      <c r="H57" s="43"/>
      <c r="I57" s="43"/>
      <c r="J57" s="43"/>
      <c r="K57" s="43"/>
      <c r="L57" s="63"/>
      <c r="M57" s="43" t="s">
        <v>307</v>
      </c>
      <c r="N57" s="44">
        <v>1</v>
      </c>
      <c r="O57" s="74" t="s">
        <v>12</v>
      </c>
      <c r="P57" s="75">
        <f>Q57</f>
        <v>0</v>
      </c>
      <c r="Q57" s="46">
        <f>IF($E57&gt;=1,SUBTOTAL(9,Q58:Q59),"-")</f>
        <v>0</v>
      </c>
    </row>
    <row r="58" spans="1:17" outlineLevel="1">
      <c r="B58" s="47">
        <f t="shared" si="3"/>
        <v>640</v>
      </c>
      <c r="C58" s="82" t="str">
        <f t="shared" si="1"/>
        <v>LFV-</v>
      </c>
      <c r="D58" s="77"/>
      <c r="E58" s="50">
        <v>1</v>
      </c>
      <c r="F58" s="51"/>
      <c r="G58" s="51" t="s">
        <v>191</v>
      </c>
      <c r="H58" s="51"/>
      <c r="I58" s="51"/>
      <c r="J58" s="51"/>
      <c r="K58" s="51"/>
      <c r="L58" s="57"/>
      <c r="M58" s="51" t="s">
        <v>307</v>
      </c>
      <c r="N58" s="53">
        <v>1</v>
      </c>
      <c r="O58" s="54" t="s">
        <v>12</v>
      </c>
      <c r="P58" s="94">
        <v>0</v>
      </c>
      <c r="Q58" s="56">
        <f>IF($E58&gt;=1,N58*P58,"-")</f>
        <v>0</v>
      </c>
    </row>
    <row r="59" spans="1:17" outlineLevel="1">
      <c r="B59" s="47">
        <f t="shared" si="3"/>
        <v>650</v>
      </c>
      <c r="C59" s="82" t="str">
        <f t="shared" si="1"/>
        <v>LFV-</v>
      </c>
      <c r="D59" s="77"/>
      <c r="E59" s="50">
        <v>1</v>
      </c>
      <c r="F59" s="51"/>
      <c r="G59" s="51" t="s">
        <v>192</v>
      </c>
      <c r="H59" s="51"/>
      <c r="I59" s="51"/>
      <c r="J59" s="51"/>
      <c r="K59" s="51"/>
      <c r="L59" s="57"/>
      <c r="M59" s="51" t="s">
        <v>307</v>
      </c>
      <c r="N59" s="53">
        <v>1</v>
      </c>
      <c r="O59" s="54" t="s">
        <v>12</v>
      </c>
      <c r="P59" s="94">
        <v>0</v>
      </c>
      <c r="Q59" s="56">
        <f>IF($E59&gt;=1,N59*P59,"-")</f>
        <v>0</v>
      </c>
    </row>
    <row r="60" spans="1:17">
      <c r="B60" s="40">
        <f t="shared" si="3"/>
        <v>660</v>
      </c>
      <c r="C60" s="41" t="str">
        <f t="shared" si="1"/>
        <v>LFV-3000500</v>
      </c>
      <c r="D60" s="73">
        <v>3000500</v>
      </c>
      <c r="E60" s="60">
        <v>1</v>
      </c>
      <c r="F60" s="43" t="s">
        <v>193</v>
      </c>
      <c r="G60" s="43"/>
      <c r="H60" s="43"/>
      <c r="I60" s="43"/>
      <c r="J60" s="43"/>
      <c r="K60" s="43"/>
      <c r="L60" s="63"/>
      <c r="M60" s="43" t="s">
        <v>308</v>
      </c>
      <c r="N60" s="44">
        <v>1</v>
      </c>
      <c r="O60" s="74" t="s">
        <v>12</v>
      </c>
      <c r="P60" s="75">
        <f>Q60</f>
        <v>0</v>
      </c>
      <c r="Q60" s="46">
        <f>IF($E60&gt;=1,SUBTOTAL(9,Q61:Q62),"-")</f>
        <v>0</v>
      </c>
    </row>
    <row r="61" spans="1:17" outlineLevel="1">
      <c r="B61" s="47">
        <f t="shared" si="3"/>
        <v>670</v>
      </c>
      <c r="C61" s="82" t="str">
        <f t="shared" si="1"/>
        <v>LFV-</v>
      </c>
      <c r="D61" s="77"/>
      <c r="E61" s="50">
        <v>1</v>
      </c>
      <c r="F61" s="51"/>
      <c r="G61" s="51" t="s">
        <v>128</v>
      </c>
      <c r="H61" s="51"/>
      <c r="I61" s="51"/>
      <c r="J61" s="51"/>
      <c r="K61" s="51"/>
      <c r="L61" s="57"/>
      <c r="M61" s="51" t="s">
        <v>308</v>
      </c>
      <c r="N61" s="53">
        <v>1</v>
      </c>
      <c r="O61" s="54" t="s">
        <v>12</v>
      </c>
      <c r="P61" s="94">
        <v>0</v>
      </c>
      <c r="Q61" s="56">
        <f>IF($E61&gt;=1,N61*P61,"-")</f>
        <v>0</v>
      </c>
    </row>
    <row r="62" spans="1:17" outlineLevel="1">
      <c r="B62" s="47">
        <f t="shared" si="3"/>
        <v>680</v>
      </c>
      <c r="C62" s="82" t="str">
        <f t="shared" si="1"/>
        <v>LFV-</v>
      </c>
      <c r="D62" s="77"/>
      <c r="E62" s="50">
        <v>1</v>
      </c>
      <c r="F62" s="51"/>
      <c r="G62" s="51" t="s">
        <v>194</v>
      </c>
      <c r="H62" s="51"/>
      <c r="I62" s="51"/>
      <c r="J62" s="51"/>
      <c r="K62" s="51"/>
      <c r="L62" s="57"/>
      <c r="M62" s="51" t="s">
        <v>308</v>
      </c>
      <c r="N62" s="53">
        <v>1</v>
      </c>
      <c r="O62" s="54" t="s">
        <v>12</v>
      </c>
      <c r="P62" s="94">
        <v>0</v>
      </c>
      <c r="Q62" s="56">
        <f>IF($E62&gt;=1,N62*P62,"-")</f>
        <v>0</v>
      </c>
    </row>
    <row r="63" spans="1:17">
      <c r="B63" s="40">
        <f t="shared" si="3"/>
        <v>690</v>
      </c>
      <c r="C63" s="41" t="str">
        <f t="shared" si="1"/>
        <v>LFV-3000600</v>
      </c>
      <c r="D63" s="73">
        <v>3000600</v>
      </c>
      <c r="E63" s="60">
        <v>1</v>
      </c>
      <c r="F63" s="43" t="s">
        <v>195</v>
      </c>
      <c r="G63" s="43"/>
      <c r="H63" s="43"/>
      <c r="I63" s="43"/>
      <c r="J63" s="43"/>
      <c r="K63" s="43"/>
      <c r="L63" s="63"/>
      <c r="M63" s="43" t="s">
        <v>309</v>
      </c>
      <c r="N63" s="44">
        <v>1</v>
      </c>
      <c r="O63" s="74" t="s">
        <v>12</v>
      </c>
      <c r="P63" s="75">
        <f>Q63</f>
        <v>0</v>
      </c>
      <c r="Q63" s="46">
        <f>IF($E63&gt;=1,SUBTOTAL(9,Q64:Q65),"-")</f>
        <v>0</v>
      </c>
    </row>
    <row r="64" spans="1:17" outlineLevel="1">
      <c r="B64" s="47">
        <f t="shared" si="3"/>
        <v>700</v>
      </c>
      <c r="C64" s="82" t="str">
        <f t="shared" si="1"/>
        <v>LFV-</v>
      </c>
      <c r="D64" s="77"/>
      <c r="E64" s="50">
        <v>1</v>
      </c>
      <c r="F64" s="51"/>
      <c r="G64" s="51" t="s">
        <v>196</v>
      </c>
      <c r="H64" s="51"/>
      <c r="I64" s="51"/>
      <c r="J64" s="51"/>
      <c r="K64" s="51"/>
      <c r="L64" s="57"/>
      <c r="M64" s="51" t="s">
        <v>309</v>
      </c>
      <c r="N64" s="53">
        <v>1</v>
      </c>
      <c r="O64" s="54" t="s">
        <v>12</v>
      </c>
      <c r="P64" s="94">
        <v>0</v>
      </c>
      <c r="Q64" s="56">
        <f>IF($E64&gt;=1,N64*P64,"-")</f>
        <v>0</v>
      </c>
    </row>
    <row r="65" spans="1:17" outlineLevel="1">
      <c r="B65" s="47">
        <f t="shared" si="3"/>
        <v>710</v>
      </c>
      <c r="C65" s="82" t="str">
        <f t="shared" si="1"/>
        <v>LFV-</v>
      </c>
      <c r="D65" s="77"/>
      <c r="E65" s="50">
        <v>1</v>
      </c>
      <c r="F65" s="51"/>
      <c r="G65" s="51" t="s">
        <v>197</v>
      </c>
      <c r="H65" s="51"/>
      <c r="I65" s="51"/>
      <c r="J65" s="51"/>
      <c r="K65" s="51"/>
      <c r="L65" s="57"/>
      <c r="M65" s="51" t="s">
        <v>309</v>
      </c>
      <c r="N65" s="53">
        <v>1</v>
      </c>
      <c r="O65" s="54" t="s">
        <v>12</v>
      </c>
      <c r="P65" s="94">
        <v>0</v>
      </c>
      <c r="Q65" s="56">
        <f>IF($E65&gt;=1,N65*P65,"-")</f>
        <v>0</v>
      </c>
    </row>
    <row r="66" spans="1:17">
      <c r="B66" s="40">
        <f t="shared" si="3"/>
        <v>720</v>
      </c>
      <c r="C66" s="41" t="str">
        <f t="shared" si="1"/>
        <v>LFV-3000700</v>
      </c>
      <c r="D66" s="73">
        <v>3000700</v>
      </c>
      <c r="E66" s="60">
        <v>1</v>
      </c>
      <c r="F66" s="43" t="s">
        <v>198</v>
      </c>
      <c r="G66" s="43"/>
      <c r="H66" s="43"/>
      <c r="I66" s="43"/>
      <c r="J66" s="43"/>
      <c r="K66" s="43"/>
      <c r="L66" s="63"/>
      <c r="M66" s="43" t="s">
        <v>310</v>
      </c>
      <c r="N66" s="44">
        <v>1</v>
      </c>
      <c r="O66" s="74" t="s">
        <v>12</v>
      </c>
      <c r="P66" s="75">
        <f>Q66</f>
        <v>0</v>
      </c>
      <c r="Q66" s="46">
        <f>IF($E66&gt;=1,SUBTOTAL(9,Q67:Q68),"-")</f>
        <v>0</v>
      </c>
    </row>
    <row r="67" spans="1:17" outlineLevel="1">
      <c r="B67" s="47">
        <f t="shared" si="3"/>
        <v>730</v>
      </c>
      <c r="C67" s="82" t="str">
        <f t="shared" si="1"/>
        <v>LFV-</v>
      </c>
      <c r="D67" s="77"/>
      <c r="E67" s="50">
        <v>1</v>
      </c>
      <c r="F67" s="51"/>
      <c r="G67" s="51" t="s">
        <v>199</v>
      </c>
      <c r="H67" s="51"/>
      <c r="I67" s="51"/>
      <c r="J67" s="51"/>
      <c r="K67" s="51"/>
      <c r="L67" s="57"/>
      <c r="M67" s="51" t="s">
        <v>310</v>
      </c>
      <c r="N67" s="53">
        <v>1</v>
      </c>
      <c r="O67" s="54" t="s">
        <v>12</v>
      </c>
      <c r="P67" s="94">
        <v>0</v>
      </c>
      <c r="Q67" s="56">
        <f>IF($E67&gt;=1,N67*P67,"-")</f>
        <v>0</v>
      </c>
    </row>
    <row r="68" spans="1:17" outlineLevel="1">
      <c r="B68" s="47">
        <f t="shared" si="3"/>
        <v>740</v>
      </c>
      <c r="C68" s="82" t="str">
        <f t="shared" si="1"/>
        <v>LFV-</v>
      </c>
      <c r="D68" s="77"/>
      <c r="E68" s="50">
        <v>1</v>
      </c>
      <c r="F68" s="51"/>
      <c r="G68" s="51" t="s">
        <v>200</v>
      </c>
      <c r="H68" s="51"/>
      <c r="I68" s="51"/>
      <c r="J68" s="51"/>
      <c r="K68" s="51"/>
      <c r="L68" s="57"/>
      <c r="M68" s="51" t="s">
        <v>310</v>
      </c>
      <c r="N68" s="53">
        <v>1</v>
      </c>
      <c r="O68" s="54" t="s">
        <v>12</v>
      </c>
      <c r="P68" s="94">
        <v>0</v>
      </c>
      <c r="Q68" s="56">
        <f>IF($E68&gt;=1,N68*P68,"-")</f>
        <v>0</v>
      </c>
    </row>
    <row r="69" spans="1:17" s="27" customFormat="1" ht="11.4">
      <c r="A69" s="16"/>
      <c r="B69" s="79"/>
      <c r="C69" s="31" t="str">
        <f t="shared" si="1"/>
        <v>LFV-4000000</v>
      </c>
      <c r="D69" s="80">
        <v>4000000</v>
      </c>
      <c r="E69" s="18"/>
      <c r="F69" s="34" t="s">
        <v>201</v>
      </c>
      <c r="G69" s="18"/>
      <c r="H69" s="18"/>
      <c r="I69" s="18"/>
      <c r="J69" s="64"/>
      <c r="K69" s="21"/>
      <c r="L69" s="81"/>
      <c r="M69" s="65" t="s">
        <v>311</v>
      </c>
      <c r="N69" s="26"/>
      <c r="O69" s="26"/>
      <c r="P69" s="39"/>
      <c r="Q69" s="39">
        <f>SUBTOTAL(9,Q70:Q116)</f>
        <v>0</v>
      </c>
    </row>
    <row r="70" spans="1:17" collapsed="1">
      <c r="B70" s="40">
        <f t="shared" ref="B70:B114" si="4">(ROW()+6)*10</f>
        <v>760</v>
      </c>
      <c r="C70" s="41" t="str">
        <f t="shared" si="1"/>
        <v>LFV-4000100</v>
      </c>
      <c r="D70" s="73">
        <v>4000100</v>
      </c>
      <c r="E70" s="60">
        <v>1</v>
      </c>
      <c r="F70" s="43" t="s">
        <v>202</v>
      </c>
      <c r="G70" s="43"/>
      <c r="H70" s="43"/>
      <c r="I70" s="43"/>
      <c r="J70" s="43"/>
      <c r="K70" s="43"/>
      <c r="L70" s="63"/>
      <c r="M70" s="43" t="s">
        <v>285</v>
      </c>
      <c r="N70" s="44">
        <v>1</v>
      </c>
      <c r="O70" s="74" t="s">
        <v>12</v>
      </c>
      <c r="P70" s="75">
        <f>Q70</f>
        <v>0</v>
      </c>
      <c r="Q70" s="46">
        <f>IF($E70&gt;=1,SUBTOTAL(9,Q71:Q72),"-")</f>
        <v>0</v>
      </c>
    </row>
    <row r="71" spans="1:17" outlineLevel="1">
      <c r="B71" s="47">
        <f t="shared" si="4"/>
        <v>770</v>
      </c>
      <c r="C71" s="82" t="str">
        <f t="shared" si="1"/>
        <v>LFV-</v>
      </c>
      <c r="D71" s="77"/>
      <c r="E71" s="50">
        <v>1</v>
      </c>
      <c r="F71" s="51"/>
      <c r="G71" s="51" t="s">
        <v>203</v>
      </c>
      <c r="H71" s="51"/>
      <c r="I71" s="51"/>
      <c r="J71" s="51"/>
      <c r="K71" s="51"/>
      <c r="L71" s="57"/>
      <c r="M71" s="51" t="s">
        <v>285</v>
      </c>
      <c r="N71" s="53">
        <v>1</v>
      </c>
      <c r="O71" s="54" t="s">
        <v>12</v>
      </c>
      <c r="P71" s="94">
        <v>0</v>
      </c>
      <c r="Q71" s="56">
        <f>IF($E71&gt;=1,N71*P71,"-")</f>
        <v>0</v>
      </c>
    </row>
    <row r="72" spans="1:17" outlineLevel="1">
      <c r="B72" s="47">
        <f t="shared" si="4"/>
        <v>780</v>
      </c>
      <c r="C72" s="82" t="str">
        <f t="shared" si="1"/>
        <v>LFV-</v>
      </c>
      <c r="D72" s="77"/>
      <c r="E72" s="50">
        <v>1</v>
      </c>
      <c r="F72" s="51"/>
      <c r="G72" s="51" t="s">
        <v>204</v>
      </c>
      <c r="H72" s="51"/>
      <c r="I72" s="51"/>
      <c r="J72" s="51"/>
      <c r="K72" s="51"/>
      <c r="L72" s="57"/>
      <c r="M72" s="51" t="s">
        <v>285</v>
      </c>
      <c r="N72" s="53">
        <v>1</v>
      </c>
      <c r="O72" s="54" t="s">
        <v>12</v>
      </c>
      <c r="P72" s="94">
        <v>0</v>
      </c>
      <c r="Q72" s="56">
        <f>IF($E72&gt;=1,N72*P72,"-")</f>
        <v>0</v>
      </c>
    </row>
    <row r="73" spans="1:17">
      <c r="B73" s="40">
        <f t="shared" si="4"/>
        <v>790</v>
      </c>
      <c r="C73" s="41" t="str">
        <f t="shared" si="1"/>
        <v>LFV-4000200</v>
      </c>
      <c r="D73" s="73">
        <v>4000200</v>
      </c>
      <c r="E73" s="60">
        <v>1</v>
      </c>
      <c r="F73" s="43" t="s">
        <v>205</v>
      </c>
      <c r="G73" s="43"/>
      <c r="H73" s="43"/>
      <c r="I73" s="43"/>
      <c r="J73" s="43"/>
      <c r="K73" s="43"/>
      <c r="L73" s="63"/>
      <c r="M73" s="43" t="s">
        <v>313</v>
      </c>
      <c r="N73" s="44">
        <v>1</v>
      </c>
      <c r="O73" s="74" t="s">
        <v>12</v>
      </c>
      <c r="P73" s="75">
        <f>Q73</f>
        <v>0</v>
      </c>
      <c r="Q73" s="46">
        <f>IF($E73&gt;=1,SUBTOTAL(9,Q74:Q80),"-")</f>
        <v>0</v>
      </c>
    </row>
    <row r="74" spans="1:17" outlineLevel="1">
      <c r="B74" s="47">
        <f t="shared" si="4"/>
        <v>800</v>
      </c>
      <c r="C74" s="82" t="str">
        <f t="shared" si="1"/>
        <v>LFV-</v>
      </c>
      <c r="D74" s="77"/>
      <c r="E74" s="50">
        <v>1</v>
      </c>
      <c r="F74" s="51"/>
      <c r="G74" s="51" t="s">
        <v>206</v>
      </c>
      <c r="H74" s="51"/>
      <c r="I74" s="51"/>
      <c r="J74" s="51"/>
      <c r="K74" s="51"/>
      <c r="L74" s="57"/>
      <c r="M74" s="51" t="s">
        <v>313</v>
      </c>
      <c r="N74" s="53">
        <v>2</v>
      </c>
      <c r="O74" s="54" t="s">
        <v>207</v>
      </c>
      <c r="P74" s="94">
        <v>0</v>
      </c>
      <c r="Q74" s="56">
        <f t="shared" ref="Q74:Q80" si="5">IF($E74&gt;=1,N74*P74,"-")</f>
        <v>0</v>
      </c>
    </row>
    <row r="75" spans="1:17" outlineLevel="1">
      <c r="B75" s="47">
        <f t="shared" si="4"/>
        <v>810</v>
      </c>
      <c r="C75" s="82" t="str">
        <f t="shared" si="1"/>
        <v>LFV-</v>
      </c>
      <c r="D75" s="77"/>
      <c r="E75" s="50">
        <v>1</v>
      </c>
      <c r="F75" s="51"/>
      <c r="G75" s="51" t="s">
        <v>208</v>
      </c>
      <c r="H75" s="51"/>
      <c r="I75" s="51"/>
      <c r="J75" s="51"/>
      <c r="K75" s="51"/>
      <c r="L75" s="57"/>
      <c r="M75" s="51" t="s">
        <v>313</v>
      </c>
      <c r="N75" s="53">
        <v>2</v>
      </c>
      <c r="O75" s="54" t="s">
        <v>207</v>
      </c>
      <c r="P75" s="94">
        <v>0</v>
      </c>
      <c r="Q75" s="56">
        <f t="shared" si="5"/>
        <v>0</v>
      </c>
    </row>
    <row r="76" spans="1:17" outlineLevel="1">
      <c r="B76" s="47">
        <f t="shared" si="4"/>
        <v>820</v>
      </c>
      <c r="C76" s="82" t="str">
        <f t="shared" si="1"/>
        <v>LFV-</v>
      </c>
      <c r="D76" s="77"/>
      <c r="E76" s="50">
        <v>1</v>
      </c>
      <c r="F76" s="51"/>
      <c r="G76" s="51" t="s">
        <v>209</v>
      </c>
      <c r="H76" s="51"/>
      <c r="I76" s="51"/>
      <c r="J76" s="51"/>
      <c r="K76" s="51"/>
      <c r="L76" s="57"/>
      <c r="M76" s="51" t="s">
        <v>313</v>
      </c>
      <c r="N76" s="53">
        <v>2</v>
      </c>
      <c r="O76" s="54" t="s">
        <v>207</v>
      </c>
      <c r="P76" s="94">
        <v>0</v>
      </c>
      <c r="Q76" s="56">
        <f t="shared" si="5"/>
        <v>0</v>
      </c>
    </row>
    <row r="77" spans="1:17" outlineLevel="1">
      <c r="B77" s="47">
        <f t="shared" si="4"/>
        <v>830</v>
      </c>
      <c r="C77" s="82" t="str">
        <f t="shared" si="1"/>
        <v>LFV-</v>
      </c>
      <c r="D77" s="77"/>
      <c r="E77" s="50">
        <v>1</v>
      </c>
      <c r="F77" s="51"/>
      <c r="G77" s="51" t="s">
        <v>210</v>
      </c>
      <c r="H77" s="51"/>
      <c r="I77" s="51"/>
      <c r="J77" s="51"/>
      <c r="K77" s="51"/>
      <c r="L77" s="57"/>
      <c r="M77" s="51" t="s">
        <v>313</v>
      </c>
      <c r="N77" s="53">
        <v>2</v>
      </c>
      <c r="O77" s="54" t="s">
        <v>207</v>
      </c>
      <c r="P77" s="94">
        <v>0</v>
      </c>
      <c r="Q77" s="56">
        <f t="shared" si="5"/>
        <v>0</v>
      </c>
    </row>
    <row r="78" spans="1:17" outlineLevel="1">
      <c r="B78" s="47">
        <f t="shared" si="4"/>
        <v>840</v>
      </c>
      <c r="C78" s="82" t="str">
        <f t="shared" si="1"/>
        <v>LFV-</v>
      </c>
      <c r="D78" s="77"/>
      <c r="E78" s="50">
        <v>1</v>
      </c>
      <c r="F78" s="51"/>
      <c r="G78" s="51" t="s">
        <v>211</v>
      </c>
      <c r="H78" s="51"/>
      <c r="I78" s="51"/>
      <c r="J78" s="51"/>
      <c r="K78" s="51"/>
      <c r="L78" s="57"/>
      <c r="M78" s="51" t="s">
        <v>313</v>
      </c>
      <c r="N78" s="53">
        <v>2</v>
      </c>
      <c r="O78" s="54" t="s">
        <v>207</v>
      </c>
      <c r="P78" s="94">
        <v>0</v>
      </c>
      <c r="Q78" s="56">
        <f t="shared" si="5"/>
        <v>0</v>
      </c>
    </row>
    <row r="79" spans="1:17" outlineLevel="1">
      <c r="B79" s="47">
        <f t="shared" si="4"/>
        <v>850</v>
      </c>
      <c r="C79" s="82" t="str">
        <f t="shared" si="1"/>
        <v>LFV-</v>
      </c>
      <c r="D79" s="77"/>
      <c r="E79" s="50">
        <v>1</v>
      </c>
      <c r="F79" s="51"/>
      <c r="G79" s="51" t="s">
        <v>212</v>
      </c>
      <c r="H79" s="51"/>
      <c r="I79" s="51"/>
      <c r="J79" s="51"/>
      <c r="K79" s="51"/>
      <c r="L79" s="57"/>
      <c r="M79" s="51" t="s">
        <v>313</v>
      </c>
      <c r="N79" s="53">
        <v>83</v>
      </c>
      <c r="O79" s="54" t="s">
        <v>207</v>
      </c>
      <c r="P79" s="94">
        <v>0</v>
      </c>
      <c r="Q79" s="56">
        <f t="shared" si="5"/>
        <v>0</v>
      </c>
    </row>
    <row r="80" spans="1:17" outlineLevel="1">
      <c r="B80" s="47">
        <f t="shared" si="4"/>
        <v>860</v>
      </c>
      <c r="C80" s="82" t="str">
        <f t="shared" si="1"/>
        <v>LFV-</v>
      </c>
      <c r="D80" s="77"/>
      <c r="E80" s="50">
        <v>1</v>
      </c>
      <c r="F80" s="51"/>
      <c r="G80" s="51" t="s">
        <v>312</v>
      </c>
      <c r="H80" s="51"/>
      <c r="I80" s="51"/>
      <c r="J80" s="51"/>
      <c r="K80" s="51"/>
      <c r="L80" s="57"/>
      <c r="M80" s="51" t="s">
        <v>313</v>
      </c>
      <c r="N80" s="53">
        <f>10*N79</f>
        <v>830</v>
      </c>
      <c r="O80" s="54" t="s">
        <v>213</v>
      </c>
      <c r="P80" s="94">
        <v>0</v>
      </c>
      <c r="Q80" s="56">
        <f t="shared" si="5"/>
        <v>0</v>
      </c>
    </row>
    <row r="81" spans="2:17">
      <c r="B81" s="40">
        <f t="shared" si="4"/>
        <v>870</v>
      </c>
      <c r="C81" s="41" t="str">
        <f t="shared" ref="C81:C119" si="6">$C$2&amp;D81</f>
        <v>LFV-4000300</v>
      </c>
      <c r="D81" s="73">
        <v>4000300</v>
      </c>
      <c r="E81" s="60">
        <v>1</v>
      </c>
      <c r="F81" s="43" t="s">
        <v>214</v>
      </c>
      <c r="G81" s="43"/>
      <c r="H81" s="43"/>
      <c r="I81" s="43"/>
      <c r="J81" s="43"/>
      <c r="K81" s="43"/>
      <c r="L81" s="63"/>
      <c r="M81" s="43" t="s">
        <v>314</v>
      </c>
      <c r="N81" s="44">
        <v>1</v>
      </c>
      <c r="O81" s="74" t="s">
        <v>12</v>
      </c>
      <c r="P81" s="75">
        <f>Q81</f>
        <v>0</v>
      </c>
      <c r="Q81" s="46">
        <f>IF($E81&gt;=1,SUBTOTAL(9,Q82:Q83),"-")</f>
        <v>0</v>
      </c>
    </row>
    <row r="82" spans="2:17" outlineLevel="1">
      <c r="B82" s="47">
        <f t="shared" si="4"/>
        <v>880</v>
      </c>
      <c r="C82" s="82" t="str">
        <f t="shared" si="6"/>
        <v>LFV-</v>
      </c>
      <c r="D82" s="77"/>
      <c r="E82" s="50">
        <v>1</v>
      </c>
      <c r="F82" s="51"/>
      <c r="G82" s="51" t="s">
        <v>215</v>
      </c>
      <c r="H82" s="51"/>
      <c r="I82" s="51"/>
      <c r="J82" s="51"/>
      <c r="K82" s="51"/>
      <c r="L82" s="57"/>
      <c r="M82" s="51" t="s">
        <v>314</v>
      </c>
      <c r="N82" s="53">
        <v>3</v>
      </c>
      <c r="O82" s="59" t="s">
        <v>216</v>
      </c>
      <c r="P82" s="94">
        <v>0</v>
      </c>
      <c r="Q82" s="56">
        <f>IF($E82&gt;=1,N82*P82,"-")</f>
        <v>0</v>
      </c>
    </row>
    <row r="83" spans="2:17" outlineLevel="1">
      <c r="B83" s="47">
        <f t="shared" si="4"/>
        <v>890</v>
      </c>
      <c r="C83" s="82" t="str">
        <f t="shared" si="6"/>
        <v>LFV-</v>
      </c>
      <c r="D83" s="77"/>
      <c r="E83" s="50">
        <v>1</v>
      </c>
      <c r="F83" s="51"/>
      <c r="G83" s="51" t="s">
        <v>217</v>
      </c>
      <c r="H83" s="51"/>
      <c r="I83" s="51"/>
      <c r="J83" s="51"/>
      <c r="K83" s="51"/>
      <c r="L83" s="57"/>
      <c r="M83" s="51" t="s">
        <v>314</v>
      </c>
      <c r="N83" s="53">
        <v>2</v>
      </c>
      <c r="O83" s="59" t="s">
        <v>216</v>
      </c>
      <c r="P83" s="94">
        <v>0</v>
      </c>
      <c r="Q83" s="56">
        <f>IF($E83&gt;=1,N83*P83,"-")</f>
        <v>0</v>
      </c>
    </row>
    <row r="84" spans="2:17">
      <c r="B84" s="40">
        <f t="shared" si="4"/>
        <v>900</v>
      </c>
      <c r="C84" s="41" t="str">
        <f t="shared" si="6"/>
        <v>LFV-4000500</v>
      </c>
      <c r="D84" s="73">
        <v>4000500</v>
      </c>
      <c r="E84" s="60">
        <v>1</v>
      </c>
      <c r="F84" s="43" t="s">
        <v>218</v>
      </c>
      <c r="G84" s="43"/>
      <c r="H84" s="43"/>
      <c r="I84" s="43"/>
      <c r="J84" s="43"/>
      <c r="K84" s="43"/>
      <c r="L84" s="63"/>
      <c r="M84" s="43" t="s">
        <v>315</v>
      </c>
      <c r="N84" s="44">
        <v>1</v>
      </c>
      <c r="O84" s="74" t="s">
        <v>12</v>
      </c>
      <c r="P84" s="75">
        <f>Q84</f>
        <v>0</v>
      </c>
      <c r="Q84" s="46">
        <f>IF($E84&gt;=1,SUBTOTAL(9,Q85:Q85),"-")</f>
        <v>0</v>
      </c>
    </row>
    <row r="85" spans="2:17" outlineLevel="1">
      <c r="B85" s="47">
        <f t="shared" si="4"/>
        <v>910</v>
      </c>
      <c r="C85" s="82" t="str">
        <f t="shared" si="6"/>
        <v>LFV-</v>
      </c>
      <c r="D85" s="77"/>
      <c r="E85" s="50">
        <v>1</v>
      </c>
      <c r="F85" s="51"/>
      <c r="G85" s="51" t="s">
        <v>219</v>
      </c>
      <c r="H85" s="51"/>
      <c r="I85" s="51"/>
      <c r="J85" s="51"/>
      <c r="K85" s="51"/>
      <c r="L85" s="57"/>
      <c r="M85" s="51" t="s">
        <v>315</v>
      </c>
      <c r="N85" s="53">
        <v>1</v>
      </c>
      <c r="O85" s="59" t="s">
        <v>12</v>
      </c>
      <c r="P85" s="94">
        <v>0</v>
      </c>
      <c r="Q85" s="56">
        <f>IF($E85&gt;=1,N85*P85,"-")</f>
        <v>0</v>
      </c>
    </row>
    <row r="86" spans="2:17">
      <c r="B86" s="40">
        <f t="shared" si="4"/>
        <v>920</v>
      </c>
      <c r="C86" s="41" t="str">
        <f t="shared" si="6"/>
        <v>LFV-4000600</v>
      </c>
      <c r="D86" s="73">
        <v>4000600</v>
      </c>
      <c r="E86" s="60">
        <v>1</v>
      </c>
      <c r="F86" s="43" t="s">
        <v>220</v>
      </c>
      <c r="G86" s="43"/>
      <c r="H86" s="43"/>
      <c r="I86" s="43"/>
      <c r="J86" s="43"/>
      <c r="K86" s="43"/>
      <c r="L86" s="63"/>
      <c r="M86" s="43" t="s">
        <v>316</v>
      </c>
      <c r="N86" s="44">
        <v>1</v>
      </c>
      <c r="O86" s="74" t="s">
        <v>12</v>
      </c>
      <c r="P86" s="75">
        <f>Q86</f>
        <v>0</v>
      </c>
      <c r="Q86" s="46">
        <f>IF($E86&gt;=1,SUBTOTAL(9,Q87:Q88),"-")</f>
        <v>0</v>
      </c>
    </row>
    <row r="87" spans="2:17" outlineLevel="1">
      <c r="B87" s="47">
        <f t="shared" si="4"/>
        <v>930</v>
      </c>
      <c r="C87" s="82" t="str">
        <f t="shared" si="6"/>
        <v>LFV-</v>
      </c>
      <c r="D87" s="77"/>
      <c r="E87" s="50">
        <v>1</v>
      </c>
      <c r="F87" s="51"/>
      <c r="G87" s="51" t="s">
        <v>221</v>
      </c>
      <c r="H87" s="51"/>
      <c r="I87" s="51"/>
      <c r="J87" s="51"/>
      <c r="K87" s="51"/>
      <c r="L87" s="57"/>
      <c r="M87" s="51" t="s">
        <v>316</v>
      </c>
      <c r="N87" s="53">
        <v>1</v>
      </c>
      <c r="O87" s="54" t="s">
        <v>12</v>
      </c>
      <c r="P87" s="94">
        <v>0</v>
      </c>
      <c r="Q87" s="56">
        <f>IF($E87&gt;=1,N87*P87,"-")</f>
        <v>0</v>
      </c>
    </row>
    <row r="88" spans="2:17" outlineLevel="1">
      <c r="B88" s="47">
        <f t="shared" si="4"/>
        <v>940</v>
      </c>
      <c r="C88" s="82" t="str">
        <f t="shared" si="6"/>
        <v>LFV-</v>
      </c>
      <c r="D88" s="77"/>
      <c r="E88" s="50">
        <v>1</v>
      </c>
      <c r="F88" s="51"/>
      <c r="G88" s="51" t="s">
        <v>222</v>
      </c>
      <c r="H88" s="51"/>
      <c r="I88" s="51"/>
      <c r="J88" s="51"/>
      <c r="K88" s="51"/>
      <c r="L88" s="57"/>
      <c r="M88" s="51" t="s">
        <v>316</v>
      </c>
      <c r="N88" s="53">
        <v>1</v>
      </c>
      <c r="O88" s="54" t="s">
        <v>12</v>
      </c>
      <c r="P88" s="94">
        <v>0</v>
      </c>
      <c r="Q88" s="56">
        <f>IF($E88&gt;=1,N88*P88,"-")</f>
        <v>0</v>
      </c>
    </row>
    <row r="89" spans="2:17">
      <c r="B89" s="40">
        <f t="shared" si="4"/>
        <v>950</v>
      </c>
      <c r="C89" s="41" t="str">
        <f t="shared" si="6"/>
        <v>LFV-4000700</v>
      </c>
      <c r="D89" s="73">
        <v>4000700</v>
      </c>
      <c r="E89" s="60">
        <v>1</v>
      </c>
      <c r="F89" s="43" t="s">
        <v>223</v>
      </c>
      <c r="G89" s="43"/>
      <c r="H89" s="43"/>
      <c r="I89" s="43"/>
      <c r="J89" s="43"/>
      <c r="K89" s="43"/>
      <c r="L89" s="63"/>
      <c r="M89" s="43" t="s">
        <v>317</v>
      </c>
      <c r="N89" s="44">
        <v>1</v>
      </c>
      <c r="O89" s="74" t="s">
        <v>12</v>
      </c>
      <c r="P89" s="75">
        <f>Q89</f>
        <v>0</v>
      </c>
      <c r="Q89" s="46">
        <f>IF($E89&gt;=1,SUBTOTAL(9,Q90:Q91),"-")</f>
        <v>0</v>
      </c>
    </row>
    <row r="90" spans="2:17" outlineLevel="1">
      <c r="B90" s="47">
        <f t="shared" si="4"/>
        <v>960</v>
      </c>
      <c r="C90" s="82" t="str">
        <f t="shared" si="6"/>
        <v>LFV-</v>
      </c>
      <c r="D90" s="77"/>
      <c r="E90" s="50">
        <v>1</v>
      </c>
      <c r="F90" s="51"/>
      <c r="G90" s="51" t="s">
        <v>224</v>
      </c>
      <c r="H90" s="51"/>
      <c r="I90" s="51"/>
      <c r="J90" s="51"/>
      <c r="K90" s="51"/>
      <c r="L90" s="57"/>
      <c r="M90" s="51" t="s">
        <v>317</v>
      </c>
      <c r="N90" s="53">
        <v>1</v>
      </c>
      <c r="O90" s="54" t="s">
        <v>12</v>
      </c>
      <c r="P90" s="94">
        <v>0</v>
      </c>
      <c r="Q90" s="56">
        <f>IF($E90&gt;=1,N90*P90,"-")</f>
        <v>0</v>
      </c>
    </row>
    <row r="91" spans="2:17" outlineLevel="1">
      <c r="B91" s="47">
        <f t="shared" si="4"/>
        <v>970</v>
      </c>
      <c r="C91" s="82" t="str">
        <f t="shared" si="6"/>
        <v>LFV-</v>
      </c>
      <c r="D91" s="77"/>
      <c r="E91" s="50">
        <v>1</v>
      </c>
      <c r="F91" s="51"/>
      <c r="G91" s="51" t="s">
        <v>225</v>
      </c>
      <c r="H91" s="51"/>
      <c r="I91" s="51"/>
      <c r="J91" s="51"/>
      <c r="K91" s="51"/>
      <c r="L91" s="57"/>
      <c r="M91" s="51" t="s">
        <v>317</v>
      </c>
      <c r="N91" s="53">
        <v>1</v>
      </c>
      <c r="O91" s="54" t="s">
        <v>12</v>
      </c>
      <c r="P91" s="94">
        <v>0</v>
      </c>
      <c r="Q91" s="56">
        <f>IF($E91&gt;=1,N91*P91,"-")</f>
        <v>0</v>
      </c>
    </row>
    <row r="92" spans="2:17">
      <c r="B92" s="40">
        <f t="shared" si="4"/>
        <v>980</v>
      </c>
      <c r="C92" s="41" t="str">
        <f t="shared" si="6"/>
        <v>LFV-4000800</v>
      </c>
      <c r="D92" s="73">
        <v>4000800</v>
      </c>
      <c r="E92" s="60">
        <v>1</v>
      </c>
      <c r="F92" s="43" t="s">
        <v>226</v>
      </c>
      <c r="G92" s="43"/>
      <c r="H92" s="43"/>
      <c r="I92" s="43"/>
      <c r="J92" s="43"/>
      <c r="K92" s="43"/>
      <c r="L92" s="63"/>
      <c r="M92" s="43" t="s">
        <v>318</v>
      </c>
      <c r="N92" s="44">
        <v>1</v>
      </c>
      <c r="O92" s="74" t="s">
        <v>12</v>
      </c>
      <c r="P92" s="75">
        <f>Q92</f>
        <v>0</v>
      </c>
      <c r="Q92" s="46">
        <f>IF($E92&gt;=1,SUBTOTAL(9,Q93:Q93),"-")</f>
        <v>0</v>
      </c>
    </row>
    <row r="93" spans="2:17" outlineLevel="1">
      <c r="B93" s="47">
        <f t="shared" si="4"/>
        <v>990</v>
      </c>
      <c r="C93" s="82" t="str">
        <f t="shared" si="6"/>
        <v>LFV-</v>
      </c>
      <c r="D93" s="77"/>
      <c r="E93" s="50">
        <v>1</v>
      </c>
      <c r="F93" s="51"/>
      <c r="G93" s="51" t="s">
        <v>227</v>
      </c>
      <c r="H93" s="51"/>
      <c r="I93" s="51"/>
      <c r="J93" s="51"/>
      <c r="K93" s="51"/>
      <c r="L93" s="57"/>
      <c r="M93" s="51" t="s">
        <v>318</v>
      </c>
      <c r="N93" s="53">
        <v>1</v>
      </c>
      <c r="O93" s="54" t="s">
        <v>12</v>
      </c>
      <c r="P93" s="94">
        <v>0</v>
      </c>
      <c r="Q93" s="56">
        <f>IF($E93&gt;=1,N93*P93,"-")</f>
        <v>0</v>
      </c>
    </row>
    <row r="94" spans="2:17">
      <c r="B94" s="40">
        <f t="shared" si="4"/>
        <v>1000</v>
      </c>
      <c r="C94" s="41" t="str">
        <f t="shared" si="6"/>
        <v>LFV-4000900</v>
      </c>
      <c r="D94" s="73">
        <v>4000900</v>
      </c>
      <c r="E94" s="60">
        <v>1</v>
      </c>
      <c r="F94" s="43" t="s">
        <v>228</v>
      </c>
      <c r="G94" s="43"/>
      <c r="H94" s="43"/>
      <c r="I94" s="43"/>
      <c r="J94" s="43"/>
      <c r="K94" s="43"/>
      <c r="L94" s="63"/>
      <c r="M94" s="43" t="s">
        <v>319</v>
      </c>
      <c r="N94" s="44">
        <v>1</v>
      </c>
      <c r="O94" s="74" t="s">
        <v>12</v>
      </c>
      <c r="P94" s="75">
        <f>Q94</f>
        <v>0</v>
      </c>
      <c r="Q94" s="46">
        <f>IF($E94&gt;=1,SUBTOTAL(9,Q95:Q96),"-")</f>
        <v>0</v>
      </c>
    </row>
    <row r="95" spans="2:17" outlineLevel="1">
      <c r="B95" s="47">
        <f t="shared" si="4"/>
        <v>1010</v>
      </c>
      <c r="C95" s="82" t="str">
        <f t="shared" si="6"/>
        <v>LFV-</v>
      </c>
      <c r="D95" s="77"/>
      <c r="E95" s="50">
        <v>1</v>
      </c>
      <c r="F95" s="51"/>
      <c r="G95" s="51" t="s">
        <v>229</v>
      </c>
      <c r="H95" s="51"/>
      <c r="I95" s="51"/>
      <c r="J95" s="51"/>
      <c r="K95" s="51"/>
      <c r="L95" s="57"/>
      <c r="M95" s="51" t="s">
        <v>319</v>
      </c>
      <c r="N95" s="53">
        <v>1</v>
      </c>
      <c r="O95" s="54" t="s">
        <v>12</v>
      </c>
      <c r="P95" s="94">
        <v>0</v>
      </c>
      <c r="Q95" s="56">
        <f>IF($E95&gt;=1,N95*P95,"-")</f>
        <v>0</v>
      </c>
    </row>
    <row r="96" spans="2:17" outlineLevel="1">
      <c r="B96" s="47">
        <f t="shared" si="4"/>
        <v>1020</v>
      </c>
      <c r="C96" s="82" t="str">
        <f t="shared" si="6"/>
        <v>LFV-</v>
      </c>
      <c r="D96" s="77"/>
      <c r="E96" s="50">
        <v>1</v>
      </c>
      <c r="F96" s="51"/>
      <c r="G96" s="51" t="s">
        <v>230</v>
      </c>
      <c r="H96" s="51"/>
      <c r="I96" s="51"/>
      <c r="J96" s="51"/>
      <c r="K96" s="51"/>
      <c r="L96" s="57"/>
      <c r="M96" s="51" t="s">
        <v>319</v>
      </c>
      <c r="N96" s="53">
        <v>1</v>
      </c>
      <c r="O96" s="54" t="s">
        <v>12</v>
      </c>
      <c r="P96" s="94">
        <v>0</v>
      </c>
      <c r="Q96" s="56">
        <f>IF($E96&gt;=1,N96*P96,"-")</f>
        <v>0</v>
      </c>
    </row>
    <row r="97" spans="2:17">
      <c r="B97" s="40">
        <f t="shared" si="4"/>
        <v>1030</v>
      </c>
      <c r="C97" s="41" t="str">
        <f t="shared" si="6"/>
        <v>LFV-4001000</v>
      </c>
      <c r="D97" s="73">
        <v>4001000</v>
      </c>
      <c r="E97" s="60">
        <v>1</v>
      </c>
      <c r="F97" s="43" t="s">
        <v>231</v>
      </c>
      <c r="G97" s="43"/>
      <c r="H97" s="43"/>
      <c r="I97" s="43"/>
      <c r="J97" s="43"/>
      <c r="K97" s="43"/>
      <c r="L97" s="63"/>
      <c r="M97" s="43" t="s">
        <v>320</v>
      </c>
      <c r="N97" s="44">
        <v>1</v>
      </c>
      <c r="O97" s="74" t="s">
        <v>12</v>
      </c>
      <c r="P97" s="75">
        <f>Q97</f>
        <v>0</v>
      </c>
      <c r="Q97" s="46">
        <f>IF($E97&gt;=1,SUBTOTAL(9,Q98:Q99),"-")</f>
        <v>0</v>
      </c>
    </row>
    <row r="98" spans="2:17" outlineLevel="1">
      <c r="B98" s="47">
        <f t="shared" si="4"/>
        <v>1040</v>
      </c>
      <c r="C98" s="82" t="str">
        <f t="shared" si="6"/>
        <v>LFV-</v>
      </c>
      <c r="D98" s="77"/>
      <c r="E98" s="50">
        <v>1</v>
      </c>
      <c r="F98" s="51"/>
      <c r="G98" s="51" t="s">
        <v>232</v>
      </c>
      <c r="H98" s="51"/>
      <c r="I98" s="51"/>
      <c r="J98" s="51"/>
      <c r="K98" s="51"/>
      <c r="L98" s="57"/>
      <c r="M98" s="51" t="s">
        <v>320</v>
      </c>
      <c r="N98" s="53">
        <v>1</v>
      </c>
      <c r="O98" s="54" t="s">
        <v>12</v>
      </c>
      <c r="P98" s="94">
        <v>0</v>
      </c>
      <c r="Q98" s="56">
        <f>IF($E98&gt;=1,N98*P98,"-")</f>
        <v>0</v>
      </c>
    </row>
    <row r="99" spans="2:17" outlineLevel="1">
      <c r="B99" s="47">
        <f t="shared" si="4"/>
        <v>1050</v>
      </c>
      <c r="C99" s="82" t="str">
        <f t="shared" si="6"/>
        <v>LFV-</v>
      </c>
      <c r="D99" s="77"/>
      <c r="E99" s="50">
        <v>1</v>
      </c>
      <c r="F99" s="51"/>
      <c r="G99" s="51" t="s">
        <v>233</v>
      </c>
      <c r="H99" s="51"/>
      <c r="I99" s="51"/>
      <c r="J99" s="51"/>
      <c r="K99" s="51"/>
      <c r="L99" s="57"/>
      <c r="M99" s="51" t="s">
        <v>320</v>
      </c>
      <c r="N99" s="53">
        <v>0</v>
      </c>
      <c r="O99" s="54" t="s">
        <v>12</v>
      </c>
      <c r="P99" s="94">
        <v>0</v>
      </c>
      <c r="Q99" s="56">
        <f>IF($E99&gt;=1,N99*P99,"-")</f>
        <v>0</v>
      </c>
    </row>
    <row r="100" spans="2:17">
      <c r="B100" s="40">
        <f t="shared" si="4"/>
        <v>1060</v>
      </c>
      <c r="C100" s="41" t="str">
        <f t="shared" si="6"/>
        <v>LFV-4001100</v>
      </c>
      <c r="D100" s="73">
        <v>4001100</v>
      </c>
      <c r="E100" s="60">
        <v>1</v>
      </c>
      <c r="F100" s="43" t="s">
        <v>234</v>
      </c>
      <c r="G100" s="43"/>
      <c r="H100" s="43"/>
      <c r="I100" s="43"/>
      <c r="J100" s="43"/>
      <c r="K100" s="43"/>
      <c r="L100" s="63"/>
      <c r="M100" s="43" t="s">
        <v>321</v>
      </c>
      <c r="N100" s="44">
        <v>1</v>
      </c>
      <c r="O100" s="74" t="s">
        <v>12</v>
      </c>
      <c r="P100" s="75">
        <f>Q100</f>
        <v>0</v>
      </c>
      <c r="Q100" s="46">
        <f>IF($E100&gt;=1,SUBTOTAL(9,Q101:Q101),"-")</f>
        <v>0</v>
      </c>
    </row>
    <row r="101" spans="2:17" outlineLevel="1">
      <c r="B101" s="47">
        <f t="shared" si="4"/>
        <v>1070</v>
      </c>
      <c r="C101" s="82" t="str">
        <f t="shared" si="6"/>
        <v>LFV-</v>
      </c>
      <c r="D101" s="77"/>
      <c r="E101" s="50">
        <v>1</v>
      </c>
      <c r="F101" s="51"/>
      <c r="G101" s="51" t="s">
        <v>235</v>
      </c>
      <c r="H101" s="51"/>
      <c r="I101" s="51"/>
      <c r="J101" s="51"/>
      <c r="K101" s="51"/>
      <c r="L101" s="57"/>
      <c r="M101" s="51" t="s">
        <v>321</v>
      </c>
      <c r="N101" s="53">
        <v>2</v>
      </c>
      <c r="O101" s="54" t="s">
        <v>20</v>
      </c>
      <c r="P101" s="94">
        <v>0</v>
      </c>
      <c r="Q101" s="56">
        <f>IF($E101&gt;=1,N101*P101,"-")</f>
        <v>0</v>
      </c>
    </row>
    <row r="102" spans="2:17">
      <c r="B102" s="40">
        <f t="shared" si="4"/>
        <v>1080</v>
      </c>
      <c r="C102" s="41" t="str">
        <f t="shared" si="6"/>
        <v>LFV-4001400</v>
      </c>
      <c r="D102" s="73">
        <v>4001400</v>
      </c>
      <c r="E102" s="60">
        <v>1</v>
      </c>
      <c r="F102" s="43" t="s">
        <v>236</v>
      </c>
      <c r="G102" s="43"/>
      <c r="H102" s="43"/>
      <c r="I102" s="43"/>
      <c r="J102" s="43"/>
      <c r="K102" s="43"/>
      <c r="L102" s="63"/>
      <c r="M102" s="43" t="s">
        <v>322</v>
      </c>
      <c r="N102" s="44">
        <v>1</v>
      </c>
      <c r="O102" s="74" t="s">
        <v>12</v>
      </c>
      <c r="P102" s="75">
        <f>Q102</f>
        <v>0</v>
      </c>
      <c r="Q102" s="46">
        <f>IF($E102&gt;=1,SUBTOTAL(9,Q103:Q103),"-")</f>
        <v>0</v>
      </c>
    </row>
    <row r="103" spans="2:17" outlineLevel="1">
      <c r="B103" s="47">
        <f t="shared" si="4"/>
        <v>1090</v>
      </c>
      <c r="C103" s="82" t="str">
        <f t="shared" si="6"/>
        <v>LFV-</v>
      </c>
      <c r="D103" s="77"/>
      <c r="E103" s="50">
        <v>1</v>
      </c>
      <c r="F103" s="51"/>
      <c r="G103" s="51" t="s">
        <v>237</v>
      </c>
      <c r="H103" s="51"/>
      <c r="I103" s="51"/>
      <c r="J103" s="51"/>
      <c r="K103" s="51"/>
      <c r="L103" s="57"/>
      <c r="M103" s="51" t="s">
        <v>322</v>
      </c>
      <c r="N103" s="53">
        <v>1</v>
      </c>
      <c r="O103" s="54" t="s">
        <v>12</v>
      </c>
      <c r="P103" s="94">
        <v>0</v>
      </c>
      <c r="Q103" s="56">
        <f>IF($E103&gt;=1,N103*P103,"-")</f>
        <v>0</v>
      </c>
    </row>
    <row r="104" spans="2:17">
      <c r="B104" s="40">
        <f t="shared" si="4"/>
        <v>1100</v>
      </c>
      <c r="C104" s="41" t="str">
        <f t="shared" si="6"/>
        <v>LFV-4001600</v>
      </c>
      <c r="D104" s="73">
        <v>4001600</v>
      </c>
      <c r="E104" s="60">
        <v>1</v>
      </c>
      <c r="F104" s="43" t="s">
        <v>238</v>
      </c>
      <c r="G104" s="43"/>
      <c r="H104" s="43"/>
      <c r="I104" s="43"/>
      <c r="J104" s="43"/>
      <c r="K104" s="43"/>
      <c r="L104" s="63"/>
      <c r="M104" s="43" t="s">
        <v>323</v>
      </c>
      <c r="N104" s="44">
        <v>1</v>
      </c>
      <c r="O104" s="74" t="s">
        <v>12</v>
      </c>
      <c r="P104" s="75">
        <f>Q104</f>
        <v>0</v>
      </c>
      <c r="Q104" s="46">
        <f>IF($E104&gt;=1,SUBTOTAL(9,Q105:Q106),"-")</f>
        <v>0</v>
      </c>
    </row>
    <row r="105" spans="2:17" outlineLevel="1">
      <c r="B105" s="47">
        <f t="shared" si="4"/>
        <v>1110</v>
      </c>
      <c r="C105" s="82" t="str">
        <f t="shared" si="6"/>
        <v>LFV-</v>
      </c>
      <c r="D105" s="77"/>
      <c r="E105" s="50">
        <v>1</v>
      </c>
      <c r="F105" s="51"/>
      <c r="G105" s="51" t="s">
        <v>239</v>
      </c>
      <c r="H105" s="51"/>
      <c r="I105" s="51"/>
      <c r="J105" s="51"/>
      <c r="K105" s="51"/>
      <c r="L105" s="57"/>
      <c r="M105" s="51" t="s">
        <v>323</v>
      </c>
      <c r="N105" s="53">
        <v>1</v>
      </c>
      <c r="O105" s="54" t="s">
        <v>12</v>
      </c>
      <c r="P105" s="94">
        <v>0</v>
      </c>
      <c r="Q105" s="56">
        <f>IF($E105&gt;=1,N105*P105,"-")</f>
        <v>0</v>
      </c>
    </row>
    <row r="106" spans="2:17" outlineLevel="1">
      <c r="B106" s="47">
        <f t="shared" si="4"/>
        <v>1120</v>
      </c>
      <c r="C106" s="82" t="str">
        <f t="shared" si="6"/>
        <v>LFV-</v>
      </c>
      <c r="D106" s="77"/>
      <c r="E106" s="50">
        <v>1</v>
      </c>
      <c r="F106" s="51"/>
      <c r="G106" s="51" t="s">
        <v>240</v>
      </c>
      <c r="H106" s="51"/>
      <c r="I106" s="51"/>
      <c r="J106" s="51"/>
      <c r="K106" s="51"/>
      <c r="L106" s="57"/>
      <c r="M106" s="51" t="s">
        <v>323</v>
      </c>
      <c r="N106" s="53">
        <v>1</v>
      </c>
      <c r="O106" s="54" t="s">
        <v>12</v>
      </c>
      <c r="P106" s="94">
        <v>0</v>
      </c>
      <c r="Q106" s="56">
        <f>IF($E106&gt;=1,N106*P106,"-")</f>
        <v>0</v>
      </c>
    </row>
    <row r="107" spans="2:17">
      <c r="B107" s="40">
        <f t="shared" si="4"/>
        <v>1130</v>
      </c>
      <c r="C107" s="41" t="str">
        <f t="shared" si="6"/>
        <v>LFV-4001700</v>
      </c>
      <c r="D107" s="73">
        <v>4001700</v>
      </c>
      <c r="E107" s="60">
        <v>1</v>
      </c>
      <c r="F107" s="43" t="s">
        <v>241</v>
      </c>
      <c r="G107" s="43"/>
      <c r="H107" s="43"/>
      <c r="I107" s="43"/>
      <c r="J107" s="43"/>
      <c r="K107" s="43"/>
      <c r="L107" s="63"/>
      <c r="M107" s="43" t="s">
        <v>324</v>
      </c>
      <c r="N107" s="44">
        <v>1</v>
      </c>
      <c r="O107" s="74" t="s">
        <v>12</v>
      </c>
      <c r="P107" s="75">
        <f>Q107</f>
        <v>0</v>
      </c>
      <c r="Q107" s="46">
        <f>IF($E107&gt;=1,SUBTOTAL(9,Q108:Q109),"-")</f>
        <v>0</v>
      </c>
    </row>
    <row r="108" spans="2:17" outlineLevel="1">
      <c r="B108" s="47">
        <f t="shared" si="4"/>
        <v>1140</v>
      </c>
      <c r="C108" s="82" t="str">
        <f t="shared" si="6"/>
        <v>LFV-</v>
      </c>
      <c r="D108" s="77"/>
      <c r="E108" s="50">
        <v>1</v>
      </c>
      <c r="F108" s="51"/>
      <c r="G108" s="51" t="s">
        <v>242</v>
      </c>
      <c r="H108" s="51"/>
      <c r="I108" s="51"/>
      <c r="J108" s="51"/>
      <c r="K108" s="51"/>
      <c r="L108" s="57" t="s">
        <v>243</v>
      </c>
      <c r="M108" s="51" t="s">
        <v>324</v>
      </c>
      <c r="N108" s="53">
        <v>1</v>
      </c>
      <c r="O108" s="54" t="s">
        <v>12</v>
      </c>
      <c r="P108" s="94">
        <v>0</v>
      </c>
      <c r="Q108" s="56">
        <f>IF($E108&gt;=1,N108*P108,"-")</f>
        <v>0</v>
      </c>
    </row>
    <row r="109" spans="2:17" outlineLevel="1">
      <c r="B109" s="47">
        <f t="shared" si="4"/>
        <v>1150</v>
      </c>
      <c r="C109" s="82" t="str">
        <f t="shared" si="6"/>
        <v>LFV-</v>
      </c>
      <c r="D109" s="77"/>
      <c r="E109" s="50">
        <v>1</v>
      </c>
      <c r="F109" s="51"/>
      <c r="G109" s="51" t="s">
        <v>244</v>
      </c>
      <c r="H109" s="51"/>
      <c r="I109" s="51"/>
      <c r="J109" s="51"/>
      <c r="K109" s="51"/>
      <c r="L109" s="57"/>
      <c r="M109" s="51" t="s">
        <v>324</v>
      </c>
      <c r="N109" s="53">
        <v>1</v>
      </c>
      <c r="O109" s="54" t="s">
        <v>12</v>
      </c>
      <c r="P109" s="94">
        <v>0</v>
      </c>
      <c r="Q109" s="56">
        <f>IF($E109&gt;=1,N109*P109,"-")</f>
        <v>0</v>
      </c>
    </row>
    <row r="110" spans="2:17">
      <c r="B110" s="40">
        <f t="shared" si="4"/>
        <v>1160</v>
      </c>
      <c r="C110" s="41" t="str">
        <f t="shared" si="6"/>
        <v>LFV-4001800</v>
      </c>
      <c r="D110" s="73">
        <v>4001800</v>
      </c>
      <c r="E110" s="60">
        <v>1</v>
      </c>
      <c r="F110" s="43" t="s">
        <v>245</v>
      </c>
      <c r="G110" s="43"/>
      <c r="H110" s="43"/>
      <c r="I110" s="43"/>
      <c r="J110" s="43"/>
      <c r="K110" s="43"/>
      <c r="L110" s="63"/>
      <c r="M110" s="43" t="s">
        <v>325</v>
      </c>
      <c r="N110" s="44">
        <v>1</v>
      </c>
      <c r="O110" s="74" t="s">
        <v>12</v>
      </c>
      <c r="P110" s="75">
        <f>Q110</f>
        <v>0</v>
      </c>
      <c r="Q110" s="46">
        <f>IF($E110&gt;=1,SUBTOTAL(9,Q111:Q112),"-")</f>
        <v>0</v>
      </c>
    </row>
    <row r="111" spans="2:17" outlineLevel="1">
      <c r="B111" s="47">
        <f t="shared" si="4"/>
        <v>1170</v>
      </c>
      <c r="C111" s="82" t="str">
        <f t="shared" si="6"/>
        <v>LFV-</v>
      </c>
      <c r="D111" s="77"/>
      <c r="E111" s="50">
        <v>1</v>
      </c>
      <c r="F111" s="51"/>
      <c r="G111" s="51" t="s">
        <v>246</v>
      </c>
      <c r="H111" s="51"/>
      <c r="I111" s="51"/>
      <c r="J111" s="51"/>
      <c r="K111" s="51"/>
      <c r="L111" s="57"/>
      <c r="M111" s="51" t="s">
        <v>325</v>
      </c>
      <c r="N111" s="53">
        <v>1</v>
      </c>
      <c r="O111" s="54" t="s">
        <v>12</v>
      </c>
      <c r="P111" s="94">
        <v>0</v>
      </c>
      <c r="Q111" s="56">
        <f>IF($E111&gt;=1,N111*P111,"-")</f>
        <v>0</v>
      </c>
    </row>
    <row r="112" spans="2:17" outlineLevel="1">
      <c r="B112" s="47">
        <f t="shared" si="4"/>
        <v>1180</v>
      </c>
      <c r="C112" s="82" t="str">
        <f t="shared" si="6"/>
        <v>LFV-</v>
      </c>
      <c r="D112" s="77"/>
      <c r="E112" s="50">
        <v>1</v>
      </c>
      <c r="F112" s="51"/>
      <c r="G112" s="51" t="s">
        <v>247</v>
      </c>
      <c r="H112" s="51"/>
      <c r="I112" s="51"/>
      <c r="J112" s="51"/>
      <c r="K112" s="51"/>
      <c r="L112" s="57"/>
      <c r="M112" s="51" t="s">
        <v>325</v>
      </c>
      <c r="N112" s="53">
        <v>1</v>
      </c>
      <c r="O112" s="54" t="s">
        <v>12</v>
      </c>
      <c r="P112" s="94">
        <v>0</v>
      </c>
      <c r="Q112" s="56">
        <f>IF($E112&gt;=1,N112*P112,"-")</f>
        <v>0</v>
      </c>
    </row>
    <row r="113" spans="1:17">
      <c r="B113" s="40">
        <f t="shared" si="4"/>
        <v>1190</v>
      </c>
      <c r="C113" s="41" t="str">
        <f t="shared" si="6"/>
        <v>LFV-4001900</v>
      </c>
      <c r="D113" s="73">
        <v>4001900</v>
      </c>
      <c r="E113" s="60">
        <v>1</v>
      </c>
      <c r="F113" s="43" t="s">
        <v>327</v>
      </c>
      <c r="G113" s="43"/>
      <c r="H113" s="43"/>
      <c r="I113" s="43"/>
      <c r="J113" s="43"/>
      <c r="K113" s="43"/>
      <c r="L113" s="63"/>
      <c r="M113" s="43" t="s">
        <v>326</v>
      </c>
      <c r="N113" s="44">
        <v>1</v>
      </c>
      <c r="O113" s="74" t="s">
        <v>12</v>
      </c>
      <c r="P113" s="75">
        <f>Q113</f>
        <v>0</v>
      </c>
      <c r="Q113" s="46">
        <f>IF($E113&gt;=1,SUBTOTAL(9,Q114:Q114),"-")</f>
        <v>0</v>
      </c>
    </row>
    <row r="114" spans="1:17" outlineLevel="1">
      <c r="B114" s="47">
        <f t="shared" si="4"/>
        <v>1200</v>
      </c>
      <c r="C114" s="82" t="str">
        <f t="shared" si="6"/>
        <v>LFV-</v>
      </c>
      <c r="D114" s="77"/>
      <c r="E114" s="50">
        <v>1</v>
      </c>
      <c r="F114" s="51"/>
      <c r="G114" s="51" t="s">
        <v>328</v>
      </c>
      <c r="H114" s="51"/>
      <c r="I114" s="51"/>
      <c r="J114" s="51"/>
      <c r="K114" s="51"/>
      <c r="L114" s="57"/>
      <c r="M114" s="51" t="s">
        <v>326</v>
      </c>
      <c r="N114" s="53">
        <v>1</v>
      </c>
      <c r="O114" s="54" t="s">
        <v>12</v>
      </c>
      <c r="P114" s="94">
        <v>0</v>
      </c>
      <c r="Q114" s="56">
        <f>IF($E114&gt;=1,N114*P114,"-")</f>
        <v>0</v>
      </c>
    </row>
    <row r="115" spans="1:17" outlineLevel="1">
      <c r="B115" s="88"/>
      <c r="C115" s="89"/>
      <c r="D115" s="73">
        <v>4001950</v>
      </c>
      <c r="E115" s="60">
        <v>1</v>
      </c>
      <c r="F115" s="43" t="s">
        <v>329</v>
      </c>
      <c r="G115" s="43"/>
      <c r="H115" s="43"/>
      <c r="I115" s="43"/>
      <c r="J115" s="43"/>
      <c r="K115" s="43"/>
      <c r="L115" s="63"/>
      <c r="M115" s="43" t="s">
        <v>331</v>
      </c>
      <c r="N115" s="44">
        <v>1</v>
      </c>
      <c r="O115" s="74" t="s">
        <v>12</v>
      </c>
      <c r="P115" s="75">
        <f>Q115</f>
        <v>0</v>
      </c>
      <c r="Q115" s="46">
        <f>IF($E115&gt;=1,SUBTOTAL(9,Q116:Q116),"-")</f>
        <v>0</v>
      </c>
    </row>
    <row r="116" spans="1:17" outlineLevel="1">
      <c r="B116" s="88"/>
      <c r="C116" s="89"/>
      <c r="D116" s="77"/>
      <c r="E116" s="50">
        <v>1</v>
      </c>
      <c r="F116" s="51"/>
      <c r="G116" s="51" t="s">
        <v>330</v>
      </c>
      <c r="H116" s="51"/>
      <c r="I116" s="51"/>
      <c r="J116" s="51"/>
      <c r="K116" s="51"/>
      <c r="L116" s="57"/>
      <c r="M116" s="51" t="s">
        <v>331</v>
      </c>
      <c r="N116" s="53">
        <v>1</v>
      </c>
      <c r="O116" s="54" t="s">
        <v>12</v>
      </c>
      <c r="P116" s="94">
        <v>0</v>
      </c>
      <c r="Q116" s="56">
        <f>IF($E116&gt;=1,N116*P116,"-")</f>
        <v>0</v>
      </c>
    </row>
    <row r="117" spans="1:17" s="27" customFormat="1" ht="11.4">
      <c r="A117" s="16"/>
      <c r="B117" s="79"/>
      <c r="C117" s="31" t="str">
        <f t="shared" si="6"/>
        <v>LFV-6000000</v>
      </c>
      <c r="D117" s="80">
        <v>6000000</v>
      </c>
      <c r="E117" s="18"/>
      <c r="F117" s="34" t="s">
        <v>248</v>
      </c>
      <c r="G117" s="18"/>
      <c r="H117" s="18"/>
      <c r="I117" s="18"/>
      <c r="J117" s="64"/>
      <c r="K117" s="21"/>
      <c r="L117" s="81"/>
      <c r="M117" s="65"/>
      <c r="N117" s="26"/>
      <c r="O117" s="26"/>
      <c r="P117" s="39"/>
      <c r="Q117" s="39">
        <f>SUBTOTAL(9,Q118:Q119)</f>
        <v>0</v>
      </c>
    </row>
    <row r="118" spans="1:17">
      <c r="B118" s="40">
        <f t="shared" ref="B118:B120" si="7">(ROW()+6)*10</f>
        <v>1240</v>
      </c>
      <c r="C118" s="41" t="str">
        <f t="shared" si="6"/>
        <v>LFV-6000300</v>
      </c>
      <c r="D118" s="73">
        <v>6000300</v>
      </c>
      <c r="E118" s="60">
        <v>1</v>
      </c>
      <c r="F118" s="43" t="s">
        <v>249</v>
      </c>
      <c r="G118" s="43"/>
      <c r="H118" s="43"/>
      <c r="I118" s="43"/>
      <c r="J118" s="43"/>
      <c r="K118" s="43"/>
      <c r="L118" s="63"/>
      <c r="M118" s="43" t="s">
        <v>332</v>
      </c>
      <c r="N118" s="44">
        <v>1</v>
      </c>
      <c r="O118" s="74" t="s">
        <v>12</v>
      </c>
      <c r="P118" s="75">
        <f>Q118</f>
        <v>0</v>
      </c>
      <c r="Q118" s="46">
        <f>IF($E118&gt;=1,SUBTOTAL(9,Q119:Q119),"-")</f>
        <v>0</v>
      </c>
    </row>
    <row r="119" spans="1:17" outlineLevel="1">
      <c r="B119" s="47">
        <f t="shared" si="7"/>
        <v>1250</v>
      </c>
      <c r="C119" s="82" t="str">
        <f t="shared" si="6"/>
        <v>LFV-</v>
      </c>
      <c r="D119" s="77"/>
      <c r="E119" s="50">
        <v>1</v>
      </c>
      <c r="F119" s="51"/>
      <c r="G119" s="51" t="s">
        <v>250</v>
      </c>
      <c r="H119" s="51"/>
      <c r="I119" s="51"/>
      <c r="J119" s="51"/>
      <c r="K119" s="51"/>
      <c r="L119" s="57"/>
      <c r="M119" s="51" t="s">
        <v>332</v>
      </c>
      <c r="N119" s="53">
        <v>1</v>
      </c>
      <c r="O119" s="54" t="s">
        <v>12</v>
      </c>
      <c r="P119" s="94">
        <v>0</v>
      </c>
      <c r="Q119" s="56">
        <f>IF($E119&gt;=1,N119*P119,"-")</f>
        <v>0</v>
      </c>
    </row>
    <row r="120" spans="1:17">
      <c r="B120" s="30">
        <f t="shared" si="7"/>
        <v>1260</v>
      </c>
      <c r="C120" s="83"/>
      <c r="D120" s="36"/>
      <c r="E120" s="33"/>
      <c r="F120" s="34" t="s">
        <v>251</v>
      </c>
      <c r="G120" s="35"/>
      <c r="H120" s="35"/>
      <c r="I120" s="35"/>
      <c r="J120" s="35"/>
      <c r="K120" s="36"/>
      <c r="L120" s="72"/>
      <c r="M120" s="35"/>
      <c r="N120" s="37" t="s">
        <v>9</v>
      </c>
      <c r="O120" s="38"/>
      <c r="P120" s="37"/>
      <c r="Q120" s="39">
        <f>SUBTOTAL(9,Q5:Q119)</f>
        <v>0</v>
      </c>
    </row>
  </sheetData>
  <autoFilter ref="B1:W124"/>
  <mergeCells count="1">
    <mergeCell ref="M2:M3"/>
  </mergeCells>
  <conditionalFormatting sqref="J3 J48 J56 J69 J117">
    <cfRule type="expression" dxfId="5" priority="10">
      <formula>$N$3&gt;15</formula>
    </cfRule>
  </conditionalFormatting>
  <conditionalFormatting sqref="K48:L48 K56:L56 K69:L69 K117:L117">
    <cfRule type="expression" dxfId="4" priority="11">
      <formula>$B$2&gt;15</formula>
    </cfRule>
  </conditionalFormatting>
  <conditionalFormatting sqref="M48 M56 M69 M117">
    <cfRule type="expression" dxfId="3" priority="1">
      <formula>$B$2&gt;15</formula>
    </cfRule>
  </conditionalFormatting>
  <dataValidations disablePrompts="1" count="1">
    <dataValidation type="list" allowBlank="1" showDropDown="1" showInputMessage="1" showErrorMessage="1" error="Getal 1 t/m 10 invoeren" prompt="Lvl 1 t/m 10" sqref="D120">
      <formula1>"0,1,2,3,4,5"</formula1>
    </dataValidation>
  </dataValidation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6"/>
  <dimension ref="A1:Q16"/>
  <sheetViews>
    <sheetView showGridLines="0" workbookViewId="0">
      <pane xSplit="4" ySplit="3" topLeftCell="E4" activePane="bottomRight" state="frozen"/>
      <selection activeCell="AQ262" sqref="AQ262"/>
      <selection pane="topRight" activeCell="AQ262" sqref="AQ262"/>
      <selection pane="bottomLeft" activeCell="AQ262" sqref="AQ262"/>
      <selection pane="bottomRight" activeCell="E2" sqref="E2:Q13"/>
    </sheetView>
  </sheetViews>
  <sheetFormatPr defaultColWidth="9.28515625" defaultRowHeight="10.199999999999999" outlineLevelRow="1" outlineLevelCol="1"/>
  <cols>
    <col min="1" max="1" width="2" style="3" customWidth="1"/>
    <col min="2" max="2" width="10.85546875" style="5" customWidth="1" outlineLevel="1"/>
    <col min="3" max="3" width="18.85546875" style="5" customWidth="1" outlineLevel="1"/>
    <col min="4" max="4" width="13.85546875" style="5" customWidth="1"/>
    <col min="5" max="5" width="7" style="5" customWidth="1"/>
    <col min="6" max="6" width="7.28515625" style="5" customWidth="1"/>
    <col min="7" max="7" width="6.42578125" style="5" customWidth="1"/>
    <col min="8" max="8" width="6.7109375" style="5" customWidth="1"/>
    <col min="9" max="9" width="5.7109375" style="5" customWidth="1"/>
    <col min="10" max="10" width="6.28515625" style="5" customWidth="1"/>
    <col min="11" max="11" width="7.28515625" style="5" customWidth="1"/>
    <col min="12" max="12" width="22.42578125" style="85" customWidth="1"/>
    <col min="13" max="13" width="17.28515625" style="3" customWidth="1"/>
    <col min="14" max="14" width="16" style="5" customWidth="1" outlineLevel="1"/>
    <col min="15" max="15" width="11.140625" style="66" customWidth="1" outlineLevel="1"/>
    <col min="16" max="16" width="15" style="5" customWidth="1" outlineLevel="1"/>
    <col min="17" max="17" width="18.7109375" style="5" bestFit="1" customWidth="1"/>
    <col min="18" max="16384" width="9.28515625" style="5"/>
  </cols>
  <sheetData>
    <row r="1" spans="1:17" ht="1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67"/>
      <c r="M1" s="67"/>
      <c r="N1" s="2"/>
      <c r="O1" s="4"/>
      <c r="P1" s="2"/>
      <c r="Q1" s="2"/>
    </row>
    <row r="2" spans="1:17" s="15" customFormat="1" ht="15" customHeight="1">
      <c r="A2" s="6"/>
      <c r="B2" s="7">
        <f>(L3-L2)*1440</f>
        <v>0</v>
      </c>
      <c r="C2" s="8" t="s">
        <v>252</v>
      </c>
      <c r="D2" s="7"/>
      <c r="E2" s="9" t="s">
        <v>412</v>
      </c>
      <c r="F2" s="10"/>
      <c r="G2" s="11"/>
      <c r="H2" s="11"/>
      <c r="I2" s="11"/>
      <c r="J2" s="11"/>
      <c r="K2" s="12"/>
      <c r="L2" s="68"/>
      <c r="M2" s="68"/>
      <c r="N2" s="14"/>
      <c r="O2" s="14"/>
      <c r="P2" s="14"/>
      <c r="Q2" s="14"/>
    </row>
    <row r="3" spans="1:17" s="27" customFormat="1" ht="22.8">
      <c r="A3" s="16"/>
      <c r="B3" s="17" t="s">
        <v>3</v>
      </c>
      <c r="C3" s="18" t="s">
        <v>4</v>
      </c>
      <c r="D3" s="19" t="s">
        <v>5</v>
      </c>
      <c r="E3" s="20" t="s">
        <v>6</v>
      </c>
      <c r="F3" s="18" t="s">
        <v>7</v>
      </c>
      <c r="G3" s="18"/>
      <c r="H3" s="18"/>
      <c r="I3" s="18"/>
      <c r="J3" s="64"/>
      <c r="K3" s="21"/>
      <c r="L3" s="69"/>
      <c r="M3" s="122" t="s">
        <v>258</v>
      </c>
      <c r="N3" s="23" t="s">
        <v>1</v>
      </c>
      <c r="O3" s="24" t="s">
        <v>8</v>
      </c>
      <c r="P3" s="24" t="s">
        <v>419</v>
      </c>
      <c r="Q3" s="25" t="s">
        <v>9</v>
      </c>
    </row>
    <row r="4" spans="1:17" ht="6.75" customHeight="1">
      <c r="C4" s="70"/>
      <c r="D4" s="3"/>
      <c r="M4" s="85"/>
    </row>
    <row r="5" spans="1:17" collapsed="1">
      <c r="B5" s="30"/>
      <c r="C5" s="31" t="str">
        <f t="shared" ref="C5:C12" si="0">$C$2&amp;D5</f>
        <v>BKH-1000000</v>
      </c>
      <c r="D5" s="32">
        <v>1000000</v>
      </c>
      <c r="E5" s="33"/>
      <c r="F5" s="34" t="s">
        <v>253</v>
      </c>
      <c r="G5" s="35"/>
      <c r="H5" s="35"/>
      <c r="I5" s="35"/>
      <c r="J5" s="35"/>
      <c r="K5" s="36"/>
      <c r="L5" s="72"/>
      <c r="M5" s="72"/>
      <c r="N5" s="37"/>
      <c r="O5" s="38"/>
      <c r="P5" s="37"/>
      <c r="Q5" s="39">
        <f>SUBTOTAL(9,Q6:Q12)</f>
        <v>0</v>
      </c>
    </row>
    <row r="6" spans="1:17">
      <c r="B6" s="40">
        <f t="shared" ref="B6:B12" si="1">(ROW()+6)*10</f>
        <v>120</v>
      </c>
      <c r="C6" s="41" t="str">
        <f t="shared" si="0"/>
        <v>BKH-1000200</v>
      </c>
      <c r="D6" s="42">
        <v>1000200</v>
      </c>
      <c r="E6" s="60">
        <v>1</v>
      </c>
      <c r="F6" s="43" t="s">
        <v>334</v>
      </c>
      <c r="G6" s="43"/>
      <c r="H6" s="43"/>
      <c r="I6" s="43"/>
      <c r="J6" s="43"/>
      <c r="K6" s="43"/>
      <c r="L6" s="63"/>
      <c r="M6" s="63"/>
      <c r="N6" s="44">
        <v>1</v>
      </c>
      <c r="O6" s="74" t="s">
        <v>12</v>
      </c>
      <c r="P6" s="90">
        <f>Q6</f>
        <v>0</v>
      </c>
      <c r="Q6" s="46">
        <f>IF($E6&gt;=1,SUBTOTAL(9,Q7:Q12),"-")</f>
        <v>0</v>
      </c>
    </row>
    <row r="7" spans="1:17" outlineLevel="1">
      <c r="B7" s="47">
        <f t="shared" si="1"/>
        <v>130</v>
      </c>
      <c r="C7" s="48" t="str">
        <f t="shared" si="0"/>
        <v>BKH-nieuw</v>
      </c>
      <c r="D7" s="51" t="s">
        <v>254</v>
      </c>
      <c r="E7" s="50">
        <v>1</v>
      </c>
      <c r="F7" s="51"/>
      <c r="G7" s="51" t="s">
        <v>335</v>
      </c>
      <c r="H7" s="51"/>
      <c r="I7" s="51"/>
      <c r="J7" s="51"/>
      <c r="K7" s="51"/>
      <c r="L7" s="57"/>
      <c r="M7" s="51" t="s">
        <v>336</v>
      </c>
      <c r="N7" s="53">
        <v>1</v>
      </c>
      <c r="O7" s="95" t="s">
        <v>12</v>
      </c>
      <c r="P7" s="97">
        <v>0</v>
      </c>
      <c r="Q7" s="93">
        <f>IF($E7&gt;=1,N7*P7,"-")</f>
        <v>0</v>
      </c>
    </row>
    <row r="8" spans="1:17" outlineLevel="1">
      <c r="B8" s="47"/>
      <c r="C8" s="48"/>
      <c r="D8" s="51"/>
      <c r="E8" s="50">
        <v>1</v>
      </c>
      <c r="F8" s="51"/>
      <c r="G8" s="51" t="s">
        <v>341</v>
      </c>
      <c r="H8" s="51"/>
      <c r="I8" s="51"/>
      <c r="J8" s="51"/>
      <c r="K8" s="51"/>
      <c r="L8" s="57"/>
      <c r="M8" s="51" t="s">
        <v>337</v>
      </c>
      <c r="N8" s="53">
        <v>1</v>
      </c>
      <c r="O8" s="95" t="s">
        <v>12</v>
      </c>
      <c r="P8" s="97">
        <v>0</v>
      </c>
      <c r="Q8" s="93">
        <f t="shared" ref="Q8:Q11" si="2">IF($E8&gt;=1,N8*P8,"-")</f>
        <v>0</v>
      </c>
    </row>
    <row r="9" spans="1:17" outlineLevel="1">
      <c r="B9" s="47"/>
      <c r="C9" s="48"/>
      <c r="D9" s="51"/>
      <c r="E9" s="50">
        <v>1</v>
      </c>
      <c r="F9" s="51"/>
      <c r="G9" s="51" t="s">
        <v>342</v>
      </c>
      <c r="H9" s="51"/>
      <c r="I9" s="51"/>
      <c r="J9" s="51"/>
      <c r="K9" s="51"/>
      <c r="L9" s="57"/>
      <c r="M9" s="51" t="s">
        <v>338</v>
      </c>
      <c r="N9" s="53">
        <v>1</v>
      </c>
      <c r="O9" s="95" t="s">
        <v>12</v>
      </c>
      <c r="P9" s="97">
        <v>0</v>
      </c>
      <c r="Q9" s="93">
        <f t="shared" si="2"/>
        <v>0</v>
      </c>
    </row>
    <row r="10" spans="1:17" outlineLevel="1">
      <c r="B10" s="47"/>
      <c r="C10" s="48"/>
      <c r="D10" s="51"/>
      <c r="E10" s="50">
        <v>1</v>
      </c>
      <c r="F10" s="51"/>
      <c r="G10" s="51" t="s">
        <v>343</v>
      </c>
      <c r="H10" s="51"/>
      <c r="I10" s="51"/>
      <c r="J10" s="51"/>
      <c r="K10" s="51"/>
      <c r="L10" s="57"/>
      <c r="M10" s="51" t="s">
        <v>339</v>
      </c>
      <c r="N10" s="53">
        <v>1</v>
      </c>
      <c r="O10" s="95" t="s">
        <v>12</v>
      </c>
      <c r="P10" s="97">
        <v>0</v>
      </c>
      <c r="Q10" s="93">
        <f t="shared" si="2"/>
        <v>0</v>
      </c>
    </row>
    <row r="11" spans="1:17" outlineLevel="1">
      <c r="B11" s="47"/>
      <c r="C11" s="48"/>
      <c r="D11" s="51"/>
      <c r="E11" s="50">
        <v>1</v>
      </c>
      <c r="F11" s="51"/>
      <c r="G11" s="51" t="s">
        <v>344</v>
      </c>
      <c r="H11" s="51"/>
      <c r="I11" s="51"/>
      <c r="J11" s="51"/>
      <c r="K11" s="51"/>
      <c r="L11" s="57"/>
      <c r="M11" s="51" t="s">
        <v>340</v>
      </c>
      <c r="N11" s="53">
        <v>1</v>
      </c>
      <c r="O11" s="95" t="s">
        <v>12</v>
      </c>
      <c r="P11" s="97">
        <v>0</v>
      </c>
      <c r="Q11" s="93">
        <f t="shared" si="2"/>
        <v>0</v>
      </c>
    </row>
    <row r="12" spans="1:17" outlineLevel="1">
      <c r="B12" s="47">
        <f t="shared" si="1"/>
        <v>180</v>
      </c>
      <c r="C12" s="48" t="str">
        <f t="shared" si="0"/>
        <v>BKH-nieuw</v>
      </c>
      <c r="D12" s="51" t="s">
        <v>254</v>
      </c>
      <c r="E12" s="50">
        <v>1</v>
      </c>
      <c r="F12" s="51"/>
      <c r="G12" s="51" t="s">
        <v>333</v>
      </c>
      <c r="H12" s="51"/>
      <c r="I12" s="51"/>
      <c r="J12" s="51"/>
      <c r="K12" s="51"/>
      <c r="L12" s="57"/>
      <c r="M12" s="57"/>
      <c r="N12" s="53">
        <v>1</v>
      </c>
      <c r="O12" s="95" t="s">
        <v>12</v>
      </c>
      <c r="P12" s="97">
        <v>0</v>
      </c>
      <c r="Q12" s="93">
        <f>IF($E12&gt;=1,N12*P12,"-")</f>
        <v>0</v>
      </c>
    </row>
    <row r="13" spans="1:17">
      <c r="B13" s="30">
        <f>(ROW()+6)*10</f>
        <v>190</v>
      </c>
      <c r="C13" s="35"/>
      <c r="D13" s="86"/>
      <c r="E13" s="33"/>
      <c r="F13" s="34" t="s">
        <v>251</v>
      </c>
      <c r="G13" s="35"/>
      <c r="H13" s="35"/>
      <c r="I13" s="35"/>
      <c r="J13" s="35"/>
      <c r="K13" s="36"/>
      <c r="L13" s="72"/>
      <c r="M13" s="72"/>
      <c r="N13" s="37" t="s">
        <v>9</v>
      </c>
      <c r="O13" s="38"/>
      <c r="P13" s="96"/>
      <c r="Q13" s="39">
        <f>SUBTOTAL(9,Q5:Q12)</f>
        <v>0</v>
      </c>
    </row>
    <row r="14" spans="1:17" s="3" customFormat="1">
      <c r="C14" s="70"/>
      <c r="L14" s="84"/>
    </row>
    <row r="16" spans="1:17">
      <c r="Q16" s="87"/>
    </row>
  </sheetData>
  <autoFilter ref="B1:Q23"/>
  <conditionalFormatting sqref="J3">
    <cfRule type="expression" dxfId="2" priority="22">
      <formula>$N$3&gt;15</formula>
    </cfRule>
  </conditionalFormatting>
  <conditionalFormatting sqref="Q16">
    <cfRule type="cellIs" dxfId="1" priority="18" operator="notEqual">
      <formula>$Q$13</formula>
    </cfRule>
    <cfRule type="cellIs" dxfId="0" priority="19" operator="equal">
      <formula>$Q$13</formula>
    </cfRule>
  </conditionalFormatting>
  <dataValidations count="1">
    <dataValidation type="list" allowBlank="1" showDropDown="1" showInputMessage="1" showErrorMessage="1" error="Getal 1 t/m 10 invoeren" prompt="Lvl 1 t/m 10" sqref="D13">
      <formula1>"0,1,2,3,4,5"</formula1>
    </dataValidation>
  </dataValidation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D33" sqref="D33"/>
    </sheetView>
  </sheetViews>
  <sheetFormatPr defaultColWidth="9.28515625" defaultRowHeight="13.2"/>
  <cols>
    <col min="1" max="1" width="27.7109375" style="99" customWidth="1"/>
    <col min="2" max="2" width="19.140625" style="99" customWidth="1"/>
    <col min="3" max="3" width="23.42578125" style="99" customWidth="1"/>
    <col min="4" max="16384" width="9.28515625" style="99"/>
  </cols>
  <sheetData>
    <row r="1" spans="1:3" ht="13.8">
      <c r="A1" s="108" t="s">
        <v>392</v>
      </c>
    </row>
    <row r="3" spans="1:3">
      <c r="A3" s="99" t="s">
        <v>393</v>
      </c>
    </row>
    <row r="4" spans="1:3">
      <c r="A4" s="99" t="s">
        <v>394</v>
      </c>
      <c r="B4" s="93">
        <f>'2. Civiel en weg'!$Q$144</f>
        <v>0</v>
      </c>
    </row>
    <row r="5" spans="1:3">
      <c r="A5" s="99" t="s">
        <v>395</v>
      </c>
      <c r="B5" s="93">
        <f>'3. TTI op basis van LFV''s'!$Q$120</f>
        <v>0</v>
      </c>
    </row>
    <row r="6" spans="1:3">
      <c r="A6" s="99" t="s">
        <v>396</v>
      </c>
      <c r="B6" s="93">
        <f>'4. Bereikbaarheid'!$Q$13</f>
        <v>0</v>
      </c>
    </row>
    <row r="7" spans="1:3">
      <c r="A7" s="98" t="s">
        <v>9</v>
      </c>
      <c r="B7" s="39">
        <f>SUM(B4:B6)</f>
        <v>0</v>
      </c>
    </row>
    <row r="9" spans="1:3">
      <c r="A9" s="99" t="s">
        <v>397</v>
      </c>
    </row>
    <row r="10" spans="1:3">
      <c r="A10" s="99" t="s">
        <v>398</v>
      </c>
      <c r="B10" s="100"/>
      <c r="C10" s="93">
        <f>B$7/100*B10</f>
        <v>0</v>
      </c>
    </row>
    <row r="11" spans="1:3">
      <c r="A11" s="99" t="s">
        <v>399</v>
      </c>
      <c r="B11" s="100"/>
      <c r="C11" s="93">
        <f t="shared" ref="C11:C13" si="0">B$7/100*B11</f>
        <v>0</v>
      </c>
    </row>
    <row r="12" spans="1:3">
      <c r="A12" s="99" t="s">
        <v>400</v>
      </c>
      <c r="B12" s="100"/>
      <c r="C12" s="93">
        <f t="shared" si="0"/>
        <v>0</v>
      </c>
    </row>
    <row r="13" spans="1:3">
      <c r="A13" s="99" t="s">
        <v>401</v>
      </c>
      <c r="B13" s="100"/>
      <c r="C13" s="93">
        <f t="shared" si="0"/>
        <v>0</v>
      </c>
    </row>
    <row r="14" spans="1:3">
      <c r="C14" s="39">
        <f>SUM(C10:C13)</f>
        <v>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D32" sqref="D32"/>
    </sheetView>
  </sheetViews>
  <sheetFormatPr defaultRowHeight="10.199999999999999"/>
  <cols>
    <col min="1" max="1" width="63.85546875" customWidth="1"/>
    <col min="2" max="2" width="10.42578125" customWidth="1"/>
    <col min="3" max="3" width="15.85546875" customWidth="1"/>
    <col min="4" max="4" width="14.28515625" customWidth="1"/>
    <col min="5" max="5" width="11.42578125" customWidth="1"/>
  </cols>
  <sheetData>
    <row r="1" spans="1:12" ht="11.4">
      <c r="A1" s="101" t="s">
        <v>387</v>
      </c>
      <c r="B1" s="102" t="s">
        <v>365</v>
      </c>
      <c r="C1" s="102" t="s">
        <v>366</v>
      </c>
      <c r="D1" s="103" t="s">
        <v>367</v>
      </c>
      <c r="E1" s="103" t="s">
        <v>2</v>
      </c>
      <c r="F1" s="101" t="s">
        <v>368</v>
      </c>
      <c r="G1" s="104"/>
      <c r="H1" s="104"/>
      <c r="I1" s="104"/>
      <c r="J1" s="104"/>
      <c r="K1" s="104"/>
      <c r="L1" s="104"/>
    </row>
    <row r="2" spans="1:12" ht="11.4">
      <c r="A2" s="104" t="s">
        <v>369</v>
      </c>
      <c r="B2" s="105">
        <v>8</v>
      </c>
      <c r="C2" s="105">
        <f>B$19/100*B2</f>
        <v>1536</v>
      </c>
      <c r="D2" s="106">
        <v>0</v>
      </c>
      <c r="E2" s="107">
        <f>C2*D2</f>
        <v>0</v>
      </c>
      <c r="F2" s="104"/>
      <c r="G2" s="104"/>
      <c r="H2" s="104"/>
      <c r="I2" s="104"/>
      <c r="J2" s="104"/>
      <c r="K2" s="104"/>
      <c r="L2" s="104"/>
    </row>
    <row r="3" spans="1:12" ht="11.4">
      <c r="A3" s="104" t="s">
        <v>370</v>
      </c>
      <c r="B3" s="105">
        <v>3</v>
      </c>
      <c r="C3" s="105">
        <f t="shared" ref="C3:C11" si="0">B$19/100*B3</f>
        <v>576</v>
      </c>
      <c r="D3" s="106">
        <v>0</v>
      </c>
      <c r="E3" s="107">
        <f t="shared" ref="E3:E11" si="1">C3*D3</f>
        <v>0</v>
      </c>
      <c r="F3" s="104"/>
      <c r="G3" s="104"/>
      <c r="H3" s="104"/>
      <c r="I3" s="104"/>
      <c r="J3" s="104"/>
      <c r="K3" s="104"/>
      <c r="L3" s="104"/>
    </row>
    <row r="4" spans="1:12" ht="11.4">
      <c r="A4" s="104" t="s">
        <v>371</v>
      </c>
      <c r="B4" s="105">
        <v>10</v>
      </c>
      <c r="C4" s="105">
        <f t="shared" si="0"/>
        <v>1920</v>
      </c>
      <c r="D4" s="106">
        <v>0</v>
      </c>
      <c r="E4" s="107">
        <f t="shared" si="1"/>
        <v>0</v>
      </c>
      <c r="F4" s="104" t="s">
        <v>372</v>
      </c>
      <c r="G4" s="104"/>
      <c r="H4" s="104"/>
      <c r="I4" s="104"/>
      <c r="J4" s="104"/>
      <c r="K4" s="104"/>
      <c r="L4" s="104"/>
    </row>
    <row r="5" spans="1:12" ht="11.4">
      <c r="A5" s="104" t="s">
        <v>373</v>
      </c>
      <c r="B5" s="105">
        <v>7</v>
      </c>
      <c r="C5" s="105">
        <f t="shared" si="0"/>
        <v>1344</v>
      </c>
      <c r="D5" s="106">
        <v>0</v>
      </c>
      <c r="E5" s="107">
        <f t="shared" si="1"/>
        <v>0</v>
      </c>
      <c r="F5" s="104" t="s">
        <v>374</v>
      </c>
      <c r="G5" s="104"/>
      <c r="H5" s="104"/>
      <c r="I5" s="104"/>
      <c r="J5" s="104"/>
      <c r="K5" s="104"/>
      <c r="L5" s="104"/>
    </row>
    <row r="6" spans="1:12" ht="11.4">
      <c r="A6" s="104" t="s">
        <v>375</v>
      </c>
      <c r="B6" s="105">
        <v>15</v>
      </c>
      <c r="C6" s="105">
        <f t="shared" si="0"/>
        <v>2880</v>
      </c>
      <c r="D6" s="106">
        <v>0</v>
      </c>
      <c r="E6" s="107">
        <f t="shared" si="1"/>
        <v>0</v>
      </c>
      <c r="F6" s="104"/>
      <c r="G6" s="104"/>
      <c r="H6" s="104"/>
      <c r="I6" s="104"/>
      <c r="J6" s="104"/>
      <c r="K6" s="104"/>
      <c r="L6" s="104"/>
    </row>
    <row r="7" spans="1:12" ht="11.4">
      <c r="A7" s="104" t="s">
        <v>376</v>
      </c>
      <c r="B7" s="105">
        <v>15</v>
      </c>
      <c r="C7" s="105">
        <f t="shared" si="0"/>
        <v>2880</v>
      </c>
      <c r="D7" s="106">
        <v>0</v>
      </c>
      <c r="E7" s="107">
        <f t="shared" si="1"/>
        <v>0</v>
      </c>
      <c r="F7" s="104"/>
      <c r="G7" s="104"/>
      <c r="H7" s="104"/>
      <c r="I7" s="104"/>
      <c r="J7" s="104"/>
      <c r="K7" s="104"/>
      <c r="L7" s="104"/>
    </row>
    <row r="8" spans="1:12" ht="11.4">
      <c r="A8" s="104" t="s">
        <v>377</v>
      </c>
      <c r="B8" s="105">
        <v>7</v>
      </c>
      <c r="C8" s="105">
        <f t="shared" si="0"/>
        <v>1344</v>
      </c>
      <c r="D8" s="106">
        <v>0</v>
      </c>
      <c r="E8" s="107">
        <f t="shared" si="1"/>
        <v>0</v>
      </c>
      <c r="F8" s="104" t="s">
        <v>378</v>
      </c>
      <c r="G8" s="104"/>
      <c r="H8" s="104"/>
      <c r="I8" s="104"/>
      <c r="J8" s="104"/>
      <c r="K8" s="104"/>
      <c r="L8" s="104"/>
    </row>
    <row r="9" spans="1:12" ht="11.4">
      <c r="A9" s="104" t="s">
        <v>379</v>
      </c>
      <c r="B9" s="105">
        <v>15</v>
      </c>
      <c r="C9" s="105">
        <f t="shared" si="0"/>
        <v>2880</v>
      </c>
      <c r="D9" s="106">
        <v>0</v>
      </c>
      <c r="E9" s="107">
        <f t="shared" si="1"/>
        <v>0</v>
      </c>
      <c r="F9" s="104"/>
      <c r="G9" s="104"/>
      <c r="H9" s="104"/>
      <c r="I9" s="104"/>
      <c r="J9" s="104"/>
      <c r="K9" s="104"/>
      <c r="L9" s="104"/>
    </row>
    <row r="10" spans="1:12" ht="11.4">
      <c r="A10" s="104" t="s">
        <v>380</v>
      </c>
      <c r="B10" s="105">
        <v>15</v>
      </c>
      <c r="C10" s="105">
        <f t="shared" si="0"/>
        <v>2880</v>
      </c>
      <c r="D10" s="106">
        <v>0</v>
      </c>
      <c r="E10" s="107">
        <f t="shared" si="1"/>
        <v>0</v>
      </c>
      <c r="F10" s="104"/>
      <c r="G10" s="104"/>
      <c r="H10" s="104"/>
      <c r="I10" s="104"/>
      <c r="J10" s="104"/>
      <c r="K10" s="104"/>
      <c r="L10" s="104"/>
    </row>
    <row r="11" spans="1:12" ht="11.4">
      <c r="A11" s="104" t="s">
        <v>381</v>
      </c>
      <c r="B11" s="105">
        <v>5</v>
      </c>
      <c r="C11" s="105">
        <f t="shared" si="0"/>
        <v>960</v>
      </c>
      <c r="D11" s="106">
        <v>0</v>
      </c>
      <c r="E11" s="107">
        <f t="shared" si="1"/>
        <v>0</v>
      </c>
      <c r="F11" s="104"/>
      <c r="G11" s="104"/>
      <c r="H11" s="104"/>
      <c r="I11" s="104"/>
      <c r="J11" s="104"/>
      <c r="K11" s="104"/>
      <c r="L11" s="104"/>
    </row>
    <row r="12" spans="1:12" ht="11.4">
      <c r="A12" s="104"/>
      <c r="B12" s="105"/>
      <c r="C12" s="105"/>
      <c r="D12" s="107"/>
      <c r="E12" s="107"/>
      <c r="F12" s="104"/>
      <c r="G12" s="104"/>
      <c r="H12" s="104"/>
      <c r="I12" s="104"/>
      <c r="J12" s="104"/>
      <c r="K12" s="104"/>
      <c r="L12" s="104"/>
    </row>
    <row r="13" spans="1:12" ht="11.4">
      <c r="A13" s="104"/>
      <c r="B13" s="102">
        <f>SUM(B2:B12)</f>
        <v>100</v>
      </c>
      <c r="C13" s="102">
        <f>SUM(C2:C12)</f>
        <v>19200</v>
      </c>
      <c r="D13" s="107"/>
      <c r="E13" s="103">
        <f>SUM(E2:E12)</f>
        <v>0</v>
      </c>
      <c r="F13" s="104"/>
      <c r="G13" s="104"/>
      <c r="H13" s="104"/>
      <c r="I13" s="104"/>
      <c r="J13" s="104"/>
      <c r="K13" s="104"/>
      <c r="L13" s="104"/>
    </row>
    <row r="14" spans="1:12" ht="11.4">
      <c r="A14" s="104"/>
      <c r="B14" s="105"/>
      <c r="C14" s="105"/>
      <c r="D14" s="107"/>
      <c r="E14" s="107"/>
      <c r="F14" s="104"/>
      <c r="G14" s="104"/>
      <c r="H14" s="104"/>
      <c r="I14" s="104"/>
      <c r="J14" s="104"/>
      <c r="K14" s="104"/>
      <c r="L14" s="104"/>
    </row>
    <row r="15" spans="1:12" ht="11.4">
      <c r="A15" s="101" t="s">
        <v>382</v>
      </c>
      <c r="B15" s="105"/>
      <c r="C15" s="105"/>
      <c r="D15" s="107"/>
      <c r="E15" s="107"/>
      <c r="F15" s="104"/>
      <c r="G15" s="104"/>
      <c r="H15" s="104"/>
      <c r="I15" s="104"/>
      <c r="J15" s="104"/>
      <c r="K15" s="104"/>
      <c r="L15" s="104"/>
    </row>
    <row r="16" spans="1:12" ht="11.4">
      <c r="A16" s="104" t="s">
        <v>383</v>
      </c>
      <c r="B16" s="105">
        <v>8</v>
      </c>
      <c r="C16" s="105"/>
      <c r="D16" s="107"/>
      <c r="E16" s="107"/>
      <c r="F16" s="104"/>
      <c r="G16" s="104"/>
      <c r="H16" s="104"/>
      <c r="I16" s="104"/>
      <c r="J16" s="104"/>
      <c r="K16" s="104"/>
      <c r="L16" s="104"/>
    </row>
    <row r="17" spans="1:12" ht="11.4">
      <c r="A17" s="104" t="s">
        <v>384</v>
      </c>
      <c r="B17" s="105">
        <v>20</v>
      </c>
      <c r="C17" s="105"/>
      <c r="D17" s="107"/>
      <c r="E17" s="107"/>
      <c r="F17" s="104"/>
      <c r="G17" s="104"/>
      <c r="H17" s="104"/>
      <c r="I17" s="104"/>
      <c r="J17" s="104"/>
      <c r="K17" s="104"/>
      <c r="L17" s="104"/>
    </row>
    <row r="18" spans="1:12" ht="11.4">
      <c r="A18" s="104" t="s">
        <v>385</v>
      </c>
      <c r="B18" s="105">
        <v>120</v>
      </c>
      <c r="C18" s="105"/>
      <c r="D18" s="107"/>
      <c r="E18" s="107"/>
      <c r="F18" s="104"/>
      <c r="G18" s="104"/>
      <c r="H18" s="104"/>
      <c r="I18" s="104"/>
      <c r="J18" s="104"/>
      <c r="K18" s="104"/>
      <c r="L18" s="104"/>
    </row>
    <row r="19" spans="1:12" ht="11.4">
      <c r="A19" s="104" t="s">
        <v>386</v>
      </c>
      <c r="B19" s="105">
        <f>B16*B17*B18</f>
        <v>19200</v>
      </c>
      <c r="C19" s="105"/>
      <c r="D19" s="107"/>
      <c r="E19" s="107"/>
      <c r="F19" s="104"/>
      <c r="G19" s="104"/>
      <c r="H19" s="104"/>
      <c r="I19" s="104"/>
      <c r="J19" s="104"/>
      <c r="K19" s="104"/>
      <c r="L19" s="104"/>
    </row>
    <row r="20" spans="1:12" ht="11.4">
      <c r="A20" s="104"/>
      <c r="B20" s="105"/>
      <c r="C20" s="105"/>
      <c r="D20" s="107"/>
      <c r="E20" s="107"/>
      <c r="F20" s="104"/>
      <c r="G20" s="104"/>
      <c r="H20" s="104"/>
      <c r="I20" s="104"/>
      <c r="J20" s="104"/>
      <c r="K20" s="104"/>
      <c r="L20" s="10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workbookViewId="0">
      <selection activeCell="I40" sqref="I40"/>
    </sheetView>
  </sheetViews>
  <sheetFormatPr defaultRowHeight="10.199999999999999"/>
  <cols>
    <col min="1" max="1" width="53" customWidth="1"/>
    <col min="2" max="2" width="11.7109375" customWidth="1"/>
    <col min="3" max="3" width="15.42578125" customWidth="1"/>
    <col min="4" max="4" width="12.42578125" customWidth="1"/>
    <col min="5" max="5" width="22.42578125" customWidth="1"/>
  </cols>
  <sheetData>
    <row r="1" spans="1:12" ht="13.8">
      <c r="A1" s="108" t="s">
        <v>432</v>
      </c>
      <c r="F1" s="104"/>
      <c r="G1" s="104"/>
      <c r="H1" s="104"/>
      <c r="I1" s="104"/>
      <c r="J1" s="104"/>
      <c r="K1" s="104"/>
      <c r="L1" s="104"/>
    </row>
    <row r="2" spans="1:12" ht="11.4">
      <c r="F2" s="104"/>
      <c r="G2" s="104"/>
      <c r="H2" s="104"/>
      <c r="I2" s="104"/>
      <c r="J2" s="104"/>
      <c r="K2" s="104"/>
      <c r="L2" s="104"/>
    </row>
    <row r="3" spans="1:12" ht="13.2">
      <c r="A3" s="99" t="s">
        <v>420</v>
      </c>
      <c r="B3" t="s">
        <v>421</v>
      </c>
      <c r="F3" s="104"/>
      <c r="G3" s="104"/>
      <c r="H3" s="104"/>
      <c r="I3" s="104"/>
      <c r="J3" s="104"/>
      <c r="K3" s="104"/>
      <c r="L3" s="104"/>
    </row>
    <row r="4" spans="1:12" ht="13.2">
      <c r="A4" s="99" t="s">
        <v>427</v>
      </c>
      <c r="F4" s="104"/>
      <c r="G4" s="104"/>
      <c r="H4" s="104"/>
      <c r="I4" s="104"/>
      <c r="J4" s="104"/>
      <c r="K4" s="104"/>
      <c r="L4" s="104"/>
    </row>
    <row r="5" spans="1:12" ht="11.4">
      <c r="F5" s="104"/>
      <c r="G5" s="104"/>
      <c r="H5" s="104"/>
      <c r="I5" s="104"/>
      <c r="J5" s="104"/>
      <c r="K5" s="104"/>
      <c r="L5" s="104"/>
    </row>
    <row r="6" spans="1:12" ht="11.4">
      <c r="A6" s="101" t="s">
        <v>422</v>
      </c>
      <c r="B6" s="123" t="s">
        <v>365</v>
      </c>
      <c r="C6" s="123" t="s">
        <v>366</v>
      </c>
      <c r="D6" s="124" t="s">
        <v>367</v>
      </c>
      <c r="E6" s="124" t="s">
        <v>2</v>
      </c>
      <c r="F6" s="104"/>
      <c r="G6" s="104"/>
      <c r="H6" s="104"/>
      <c r="I6" s="104"/>
      <c r="J6" s="104"/>
      <c r="K6" s="104"/>
      <c r="L6" s="104"/>
    </row>
    <row r="7" spans="1:12" ht="11.4">
      <c r="A7" s="104" t="s">
        <v>369</v>
      </c>
      <c r="B7" s="105">
        <v>5</v>
      </c>
      <c r="C7" s="105">
        <f>B$23/100*B7</f>
        <v>1440</v>
      </c>
      <c r="D7" s="106">
        <v>0</v>
      </c>
      <c r="E7" s="107">
        <f>C7*D7</f>
        <v>0</v>
      </c>
      <c r="F7" s="104"/>
      <c r="G7" s="104"/>
      <c r="H7" s="104"/>
      <c r="I7" s="104"/>
      <c r="J7" s="104"/>
      <c r="K7" s="104"/>
      <c r="L7" s="104"/>
    </row>
    <row r="8" spans="1:12" ht="11.4">
      <c r="A8" s="104" t="s">
        <v>371</v>
      </c>
      <c r="B8" s="105">
        <v>10</v>
      </c>
      <c r="C8" s="105">
        <f t="shared" ref="C8:C15" si="0">B$23/100*B8</f>
        <v>2880</v>
      </c>
      <c r="D8" s="106">
        <v>0</v>
      </c>
      <c r="E8" s="107">
        <f t="shared" ref="E8:E15" si="1">C8*D8</f>
        <v>0</v>
      </c>
      <c r="F8" s="104"/>
      <c r="G8" s="104"/>
      <c r="H8" s="104"/>
      <c r="I8" s="104"/>
      <c r="J8" s="104"/>
      <c r="K8" s="104"/>
      <c r="L8" s="104"/>
    </row>
    <row r="9" spans="1:12" ht="11.4">
      <c r="A9" s="104" t="s">
        <v>373</v>
      </c>
      <c r="B9" s="105">
        <v>5</v>
      </c>
      <c r="C9" s="105">
        <f t="shared" si="0"/>
        <v>1440</v>
      </c>
      <c r="D9" s="106">
        <v>0</v>
      </c>
      <c r="E9" s="107">
        <f t="shared" si="1"/>
        <v>0</v>
      </c>
      <c r="F9" s="104"/>
      <c r="G9" s="104"/>
      <c r="H9" s="104"/>
      <c r="I9" s="104"/>
      <c r="J9" s="104"/>
      <c r="K9" s="104"/>
      <c r="L9" s="104"/>
    </row>
    <row r="10" spans="1:12" ht="11.4">
      <c r="A10" s="104" t="s">
        <v>375</v>
      </c>
      <c r="B10" s="105">
        <v>15</v>
      </c>
      <c r="C10" s="105">
        <f t="shared" si="0"/>
        <v>4320</v>
      </c>
      <c r="D10" s="106">
        <v>0</v>
      </c>
      <c r="E10" s="107">
        <f t="shared" si="1"/>
        <v>0</v>
      </c>
      <c r="F10" s="104"/>
      <c r="G10" s="104"/>
      <c r="H10" s="104"/>
      <c r="I10" s="104"/>
      <c r="J10" s="104"/>
      <c r="K10" s="104"/>
      <c r="L10" s="104"/>
    </row>
    <row r="11" spans="1:12" ht="11.4">
      <c r="A11" s="104" t="s">
        <v>376</v>
      </c>
      <c r="B11" s="105">
        <v>20</v>
      </c>
      <c r="C11" s="105">
        <f t="shared" si="0"/>
        <v>5760</v>
      </c>
      <c r="D11" s="106">
        <v>0</v>
      </c>
      <c r="E11" s="107">
        <f t="shared" si="1"/>
        <v>0</v>
      </c>
      <c r="F11" s="104"/>
      <c r="G11" s="104"/>
      <c r="H11" s="104"/>
      <c r="I11" s="104"/>
      <c r="J11" s="104"/>
      <c r="K11" s="104"/>
      <c r="L11" s="104"/>
    </row>
    <row r="12" spans="1:12" ht="11.4">
      <c r="A12" s="104" t="s">
        <v>390</v>
      </c>
      <c r="B12" s="105">
        <v>10</v>
      </c>
      <c r="C12" s="105">
        <f t="shared" si="0"/>
        <v>2880</v>
      </c>
      <c r="D12" s="106">
        <v>0</v>
      </c>
      <c r="E12" s="107">
        <f t="shared" si="1"/>
        <v>0</v>
      </c>
      <c r="F12" s="104"/>
      <c r="G12" s="104"/>
      <c r="H12" s="104"/>
      <c r="I12" s="104"/>
      <c r="J12" s="104"/>
      <c r="K12" s="104"/>
      <c r="L12" s="104"/>
    </row>
    <row r="13" spans="1:12" ht="11.4">
      <c r="A13" s="104" t="s">
        <v>388</v>
      </c>
      <c r="B13" s="105">
        <v>20</v>
      </c>
      <c r="C13" s="105">
        <f t="shared" si="0"/>
        <v>5760</v>
      </c>
      <c r="D13" s="106">
        <v>0</v>
      </c>
      <c r="E13" s="107">
        <f t="shared" si="1"/>
        <v>0</v>
      </c>
      <c r="F13" s="104"/>
      <c r="G13" s="104"/>
      <c r="H13" s="104"/>
      <c r="I13" s="104"/>
      <c r="J13" s="104"/>
      <c r="K13" s="104"/>
      <c r="L13" s="104"/>
    </row>
    <row r="14" spans="1:12" ht="11.4">
      <c r="A14" s="104" t="s">
        <v>389</v>
      </c>
      <c r="B14" s="105">
        <v>10</v>
      </c>
      <c r="C14" s="105">
        <f t="shared" si="0"/>
        <v>2880</v>
      </c>
      <c r="D14" s="106">
        <v>0</v>
      </c>
      <c r="E14" s="107">
        <f t="shared" si="1"/>
        <v>0</v>
      </c>
      <c r="F14" s="104"/>
      <c r="G14" s="104"/>
      <c r="H14" s="104"/>
      <c r="I14" s="104"/>
      <c r="J14" s="104"/>
      <c r="K14" s="104"/>
      <c r="L14" s="104"/>
    </row>
    <row r="15" spans="1:12" ht="11.4">
      <c r="A15" s="104" t="s">
        <v>423</v>
      </c>
      <c r="B15" s="105">
        <v>5</v>
      </c>
      <c r="C15" s="105">
        <f t="shared" si="0"/>
        <v>1440</v>
      </c>
      <c r="D15" s="106">
        <v>0</v>
      </c>
      <c r="E15" s="107">
        <f t="shared" si="1"/>
        <v>0</v>
      </c>
      <c r="F15" s="104"/>
      <c r="G15" s="104"/>
      <c r="H15" s="104"/>
      <c r="I15" s="104"/>
      <c r="J15" s="104"/>
      <c r="K15" s="104"/>
      <c r="L15" s="104"/>
    </row>
    <row r="16" spans="1:12" ht="11.4">
      <c r="A16" s="104"/>
      <c r="B16" s="105"/>
      <c r="C16" s="105"/>
      <c r="D16" s="107"/>
      <c r="E16" s="107"/>
      <c r="F16" s="104"/>
      <c r="G16" s="104"/>
      <c r="H16" s="104"/>
      <c r="I16" s="104"/>
      <c r="J16" s="104"/>
      <c r="K16" s="104"/>
      <c r="L16" s="104"/>
    </row>
    <row r="17" spans="1:12" ht="11.4">
      <c r="A17" s="104"/>
      <c r="B17" s="102">
        <f>SUM(B7:B16)</f>
        <v>100</v>
      </c>
      <c r="C17" s="102">
        <f>SUM(C7:C16)</f>
        <v>28800</v>
      </c>
      <c r="D17" s="107"/>
      <c r="E17" s="103">
        <f>SUM(E7:E16)</f>
        <v>0</v>
      </c>
      <c r="F17" s="104"/>
      <c r="G17" s="104"/>
      <c r="H17" s="104"/>
      <c r="I17" s="104"/>
      <c r="J17" s="104"/>
      <c r="K17" s="104"/>
      <c r="L17" s="104"/>
    </row>
    <row r="18" spans="1:12" ht="11.4">
      <c r="A18" s="104"/>
      <c r="B18" s="105"/>
      <c r="C18" s="105"/>
      <c r="D18" s="107"/>
      <c r="E18" s="107"/>
      <c r="F18" s="104"/>
      <c r="G18" s="104"/>
      <c r="H18" s="104"/>
      <c r="I18" s="104"/>
      <c r="J18" s="104"/>
      <c r="K18" s="104"/>
      <c r="L18" s="104"/>
    </row>
    <row r="19" spans="1:12" ht="11.4">
      <c r="A19" s="101" t="s">
        <v>382</v>
      </c>
      <c r="B19" s="105"/>
      <c r="C19" s="105"/>
      <c r="D19" s="107"/>
      <c r="E19" s="107"/>
      <c r="F19" s="104"/>
      <c r="G19" s="104"/>
      <c r="H19" s="104"/>
      <c r="I19" s="104"/>
      <c r="J19" s="104"/>
      <c r="K19" s="104"/>
      <c r="L19" s="104"/>
    </row>
    <row r="20" spans="1:12" ht="11.4">
      <c r="A20" s="104" t="s">
        <v>391</v>
      </c>
      <c r="B20" s="105">
        <v>24</v>
      </c>
      <c r="C20" s="105"/>
      <c r="D20" s="107"/>
      <c r="E20" s="107"/>
      <c r="F20" s="104"/>
      <c r="G20" s="104"/>
      <c r="H20" s="104"/>
      <c r="I20" s="104"/>
      <c r="J20" s="104"/>
      <c r="K20" s="104"/>
      <c r="L20" s="104"/>
    </row>
    <row r="21" spans="1:12" ht="11.4">
      <c r="A21" s="104" t="s">
        <v>384</v>
      </c>
      <c r="B21" s="105">
        <v>10</v>
      </c>
      <c r="C21" s="105"/>
      <c r="D21" s="107"/>
      <c r="E21" s="107"/>
      <c r="F21" s="104"/>
      <c r="G21" s="104"/>
      <c r="H21" s="104"/>
      <c r="I21" s="104"/>
      <c r="J21" s="104"/>
      <c r="K21" s="104"/>
      <c r="L21" s="104"/>
    </row>
    <row r="22" spans="1:12" ht="11.4">
      <c r="A22" s="104" t="s">
        <v>424</v>
      </c>
      <c r="B22" s="105">
        <v>120</v>
      </c>
      <c r="C22" s="105"/>
      <c r="D22" s="107"/>
      <c r="E22" s="107"/>
    </row>
    <row r="23" spans="1:12" ht="11.4">
      <c r="A23" s="104" t="s">
        <v>386</v>
      </c>
      <c r="B23" s="105">
        <f>B20*B21*B22</f>
        <v>28800</v>
      </c>
      <c r="C23" s="105"/>
      <c r="D23" s="107"/>
      <c r="E23" s="107"/>
    </row>
    <row r="27" spans="1:12" ht="13.2">
      <c r="A27" s="99" t="s">
        <v>425</v>
      </c>
      <c r="B27" t="s">
        <v>426</v>
      </c>
    </row>
    <row r="29" spans="1:12" ht="11.4">
      <c r="A29" s="101" t="s">
        <v>422</v>
      </c>
      <c r="B29" s="123" t="s">
        <v>365</v>
      </c>
      <c r="C29" s="123" t="s">
        <v>366</v>
      </c>
      <c r="D29" s="124" t="s">
        <v>367</v>
      </c>
      <c r="E29" s="124" t="s">
        <v>2</v>
      </c>
    </row>
    <row r="30" spans="1:12" ht="11.4">
      <c r="A30" s="104" t="s">
        <v>369</v>
      </c>
      <c r="B30" s="105">
        <v>5</v>
      </c>
      <c r="C30" s="105">
        <f>B$46/100*B30</f>
        <v>180</v>
      </c>
      <c r="D30" s="106">
        <v>0</v>
      </c>
      <c r="E30" s="107">
        <f>C30*D30</f>
        <v>0</v>
      </c>
    </row>
    <row r="31" spans="1:12" ht="11.4">
      <c r="A31" s="104" t="s">
        <v>371</v>
      </c>
      <c r="B31" s="105">
        <v>10</v>
      </c>
      <c r="C31" s="105">
        <f t="shared" ref="C31:C38" si="2">B$46/100*B31</f>
        <v>360</v>
      </c>
      <c r="D31" s="106">
        <v>0</v>
      </c>
      <c r="E31" s="107">
        <f t="shared" ref="E31:E38" si="3">C31*D31</f>
        <v>0</v>
      </c>
    </row>
    <row r="32" spans="1:12" ht="11.4">
      <c r="A32" s="104" t="s">
        <v>373</v>
      </c>
      <c r="B32" s="105">
        <v>5</v>
      </c>
      <c r="C32" s="105">
        <f t="shared" si="2"/>
        <v>180</v>
      </c>
      <c r="D32" s="106">
        <v>0</v>
      </c>
      <c r="E32" s="107">
        <f t="shared" si="3"/>
        <v>0</v>
      </c>
    </row>
    <row r="33" spans="1:5" ht="11.4">
      <c r="A33" s="104" t="s">
        <v>375</v>
      </c>
      <c r="B33" s="105">
        <v>15</v>
      </c>
      <c r="C33" s="105">
        <f t="shared" si="2"/>
        <v>540</v>
      </c>
      <c r="D33" s="106">
        <v>0</v>
      </c>
      <c r="E33" s="107">
        <f t="shared" si="3"/>
        <v>0</v>
      </c>
    </row>
    <row r="34" spans="1:5" ht="11.4">
      <c r="A34" s="104" t="s">
        <v>376</v>
      </c>
      <c r="B34" s="105">
        <v>20</v>
      </c>
      <c r="C34" s="105">
        <f t="shared" si="2"/>
        <v>720</v>
      </c>
      <c r="D34" s="106">
        <v>0</v>
      </c>
      <c r="E34" s="107">
        <f t="shared" si="3"/>
        <v>0</v>
      </c>
    </row>
    <row r="35" spans="1:5" ht="11.4">
      <c r="A35" s="104" t="s">
        <v>390</v>
      </c>
      <c r="B35" s="105">
        <v>10</v>
      </c>
      <c r="C35" s="105">
        <f t="shared" si="2"/>
        <v>360</v>
      </c>
      <c r="D35" s="106">
        <v>0</v>
      </c>
      <c r="E35" s="107">
        <f t="shared" si="3"/>
        <v>0</v>
      </c>
    </row>
    <row r="36" spans="1:5" ht="11.4">
      <c r="A36" s="104" t="s">
        <v>388</v>
      </c>
      <c r="B36" s="105">
        <v>20</v>
      </c>
      <c r="C36" s="105">
        <f t="shared" si="2"/>
        <v>720</v>
      </c>
      <c r="D36" s="106">
        <v>0</v>
      </c>
      <c r="E36" s="107">
        <f t="shared" si="3"/>
        <v>0</v>
      </c>
    </row>
    <row r="37" spans="1:5" ht="11.4">
      <c r="A37" s="104" t="s">
        <v>389</v>
      </c>
      <c r="B37" s="105">
        <v>10</v>
      </c>
      <c r="C37" s="105">
        <f t="shared" si="2"/>
        <v>360</v>
      </c>
      <c r="D37" s="106">
        <v>0</v>
      </c>
      <c r="E37" s="107">
        <f t="shared" si="3"/>
        <v>0</v>
      </c>
    </row>
    <row r="38" spans="1:5" ht="11.4">
      <c r="A38" s="104" t="s">
        <v>423</v>
      </c>
      <c r="B38" s="105">
        <v>5</v>
      </c>
      <c r="C38" s="105">
        <f t="shared" si="2"/>
        <v>180</v>
      </c>
      <c r="D38" s="106">
        <v>0</v>
      </c>
      <c r="E38" s="107">
        <f t="shared" si="3"/>
        <v>0</v>
      </c>
    </row>
    <row r="39" spans="1:5" ht="11.4">
      <c r="A39" s="104"/>
      <c r="B39" s="105"/>
      <c r="C39" s="105"/>
      <c r="D39" s="107"/>
      <c r="E39" s="107"/>
    </row>
    <row r="40" spans="1:5" ht="11.4">
      <c r="A40" s="104"/>
      <c r="B40" s="102">
        <f>SUM(B30:B39)</f>
        <v>100</v>
      </c>
      <c r="C40" s="102">
        <f>SUM(C30:C39)</f>
        <v>3600</v>
      </c>
      <c r="D40" s="107"/>
      <c r="E40" s="103">
        <f>SUM(E30:E39)</f>
        <v>0</v>
      </c>
    </row>
    <row r="41" spans="1:5" ht="11.4">
      <c r="A41" s="104"/>
      <c r="B41" s="105"/>
      <c r="C41" s="105"/>
      <c r="D41" s="107"/>
      <c r="E41" s="107"/>
    </row>
    <row r="42" spans="1:5" ht="11.4">
      <c r="A42" s="101" t="s">
        <v>382</v>
      </c>
      <c r="B42" s="105"/>
      <c r="C42" s="105"/>
      <c r="D42" s="107"/>
      <c r="E42" s="107"/>
    </row>
    <row r="43" spans="1:5" ht="11.4">
      <c r="A43" s="104" t="s">
        <v>391</v>
      </c>
      <c r="B43" s="105">
        <v>6</v>
      </c>
      <c r="C43" s="105"/>
      <c r="D43" s="107"/>
      <c r="E43" s="107"/>
    </row>
    <row r="44" spans="1:5" ht="11.4">
      <c r="A44" s="104" t="s">
        <v>384</v>
      </c>
      <c r="B44" s="105">
        <v>5</v>
      </c>
      <c r="C44" s="105"/>
      <c r="D44" s="107"/>
      <c r="E44" s="107"/>
    </row>
    <row r="45" spans="1:5" ht="11.4">
      <c r="A45" s="104" t="s">
        <v>424</v>
      </c>
      <c r="B45" s="105">
        <v>120</v>
      </c>
      <c r="C45" s="105"/>
      <c r="D45" s="107"/>
      <c r="E45" s="107"/>
    </row>
    <row r="46" spans="1:5" ht="11.4">
      <c r="A46" s="104" t="s">
        <v>386</v>
      </c>
      <c r="B46" s="105">
        <f>B43*B44*B45</f>
        <v>3600</v>
      </c>
      <c r="C46" s="105"/>
      <c r="D46" s="107"/>
      <c r="E46" s="10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1</vt:i4>
      </vt:variant>
    </vt:vector>
  </HeadingPairs>
  <TitlesOfParts>
    <vt:vector size="8" baseType="lpstr">
      <vt:lpstr>1. Het voorblad</vt:lpstr>
      <vt:lpstr>2. Civiel en weg</vt:lpstr>
      <vt:lpstr>3. TTI op basis van LFV's</vt:lpstr>
      <vt:lpstr>4. Bereikbaarheid</vt:lpstr>
      <vt:lpstr>5. Overheadkosten realisatie</vt:lpstr>
      <vt:lpstr>6. Ref.project uitwerkingsfase</vt:lpstr>
      <vt:lpstr>7. Ref.project 3BT ontwikkeling</vt:lpstr>
      <vt:lpstr>'2. Civiel en weg'!Onderb_Benoemde_directe_bouwkosten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Appelman, Gerard (GPO)</dc:creator>
  <cp:lastModifiedBy>Pelt, Ronald van (GPO)</cp:lastModifiedBy>
  <cp:lastPrinted>2020-01-06T10:44:14Z</cp:lastPrinted>
  <dcterms:created xsi:type="dcterms:W3CDTF">2019-05-01T11:55:18Z</dcterms:created>
  <dcterms:modified xsi:type="dcterms:W3CDTF">2020-01-09T12:55:20Z</dcterms:modified>
</cp:coreProperties>
</file>