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Catering 2025/5. NvI/NvI 3/"/>
    </mc:Choice>
  </mc:AlternateContent>
  <xr:revisionPtr revIDLastSave="2" documentId="8_{524693E3-0B15-4DAB-8605-9E236A3CD4DA}" xr6:coauthVersionLast="47" xr6:coauthVersionMax="47" xr10:uidLastSave="{8AC70FAB-3511-4EAE-A91B-6F342957BBFC}"/>
  <bookViews>
    <workbookView xWindow="-120" yWindow="-120" windowWidth="29040" windowHeight="15720" tabRatio="943" xr2:uid="{10FB964C-A0B6-44A7-AA09-DAF53769973B}"/>
  </bookViews>
  <sheets>
    <sheet name="prijzenblad" sheetId="1" r:id="rId1"/>
    <sheet name="afname 2025 fruit" sheetId="6" r:id="rId2"/>
    <sheet name="afname-aantallen per locatie" sheetId="2" r:id="rId3"/>
    <sheet name="huidig drankenassortiment" sheetId="4" r:id="rId4"/>
    <sheet name="Overnamegegevens" sheetId="3" r:id="rId5"/>
    <sheet name="Afname aantallen B en E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" l="1"/>
  <c r="C5" i="6"/>
  <c r="C4" i="6"/>
  <c r="C3" i="6"/>
  <c r="C2" i="6"/>
  <c r="B11" i="2"/>
  <c r="C11" i="2"/>
  <c r="D11" i="2"/>
  <c r="E11" i="2"/>
  <c r="F11" i="2"/>
  <c r="G11" i="2"/>
  <c r="H11" i="2"/>
  <c r="B8" i="5" l="1"/>
  <c r="C32" i="1" l="1"/>
  <c r="C31" i="1"/>
  <c r="C30" i="1"/>
  <c r="C29" i="1"/>
  <c r="C28" i="1"/>
  <c r="C16" i="1"/>
  <c r="E16" i="1" s="1"/>
  <c r="C17" i="1"/>
  <c r="E17" i="1" s="1"/>
  <c r="C15" i="1"/>
  <c r="E15" i="1" s="1"/>
  <c r="C23" i="1" l="1"/>
  <c r="E23" i="1" s="1"/>
  <c r="C22" i="1"/>
  <c r="E22" i="1" s="1"/>
  <c r="C21" i="1"/>
  <c r="E21" i="1" s="1"/>
  <c r="C20" i="1"/>
  <c r="E20" i="1" s="1"/>
  <c r="C19" i="1"/>
  <c r="E19" i="1" s="1"/>
  <c r="C18" i="1"/>
  <c r="E18" i="1" s="1"/>
  <c r="E31" i="1"/>
  <c r="E32" i="1"/>
  <c r="E30" i="1"/>
  <c r="E29" i="1"/>
  <c r="E28" i="1"/>
  <c r="F34" i="1" l="1"/>
  <c r="F25" i="1"/>
  <c r="G36" i="1" l="1"/>
</calcChain>
</file>

<file path=xl/sharedStrings.xml><?xml version="1.0" encoding="utf-8"?>
<sst xmlns="http://schemas.openxmlformats.org/spreadsheetml/2006/main" count="195" uniqueCount="148">
  <si>
    <t>Snackgroente</t>
  </si>
  <si>
    <t>Lunch</t>
  </si>
  <si>
    <t>Melk</t>
  </si>
  <si>
    <t>Notenkoek</t>
  </si>
  <si>
    <t>Smoothie</t>
  </si>
  <si>
    <t>Yoghurt</t>
  </si>
  <si>
    <t>Ontbijt</t>
  </si>
  <si>
    <t>Omschrijving*</t>
  </si>
  <si>
    <t>* zie ook het PvE voor alle eisen</t>
  </si>
  <si>
    <t>Onderdeel</t>
  </si>
  <si>
    <t>Totaal</t>
  </si>
  <si>
    <t>** deze aantallen zijn afgenomen bij het leerlingaantal van 2025, namelijk 2678 leerlingen</t>
  </si>
  <si>
    <t>Aantal per schooljaar**</t>
  </si>
  <si>
    <t>Tussendoortjes</t>
  </si>
  <si>
    <t>Capadosestraat</t>
  </si>
  <si>
    <t>Glasblazerslaan</t>
  </si>
  <si>
    <t>Hooftskade</t>
  </si>
  <si>
    <t>Vermeerstraat</t>
  </si>
  <si>
    <t>Windjammersingel</t>
  </si>
  <si>
    <t>Zusterstraat</t>
  </si>
  <si>
    <t>Mackaystraat</t>
  </si>
  <si>
    <t xml:space="preserve"> *** inclusief alle kosten voor huur, materialen, personeel, inkoop, levering, interne logistiek en andere niet genoemde kosten die behoren bij cateringwerkzaamheden</t>
  </si>
  <si>
    <t>Totaal inschrijfprijs***</t>
  </si>
  <si>
    <t>Een hygienisch gesloten beker halfvolle melk van de koe, 200 ml dagvers, niet gepasteuriseerd.</t>
  </si>
  <si>
    <t>keuze 3: krentenbol</t>
  </si>
  <si>
    <t>Een warm gerecht bestaande uit een groente- eiwit- en zetmeelcomponent en daarbij een saus, jus en/of smaakmaker in een portie passend bij de doelgroep, portionering op hoeveelheid mogelijk</t>
  </si>
  <si>
    <t>Omschrijving</t>
  </si>
  <si>
    <t>PRIJS 2026 incl BTW excl statiegeld</t>
  </si>
  <si>
    <t>Capri-Sun Multivit Zero</t>
  </si>
  <si>
    <t xml:space="preserve">Crystal clear lemon light </t>
  </si>
  <si>
    <t xml:space="preserve">Crystal clear peach light </t>
  </si>
  <si>
    <t>Hero cassis zero - blik</t>
  </si>
  <si>
    <t>Hero cassis zero - pet</t>
  </si>
  <si>
    <t>Lipton ice tea green zero</t>
  </si>
  <si>
    <t>Lipton ice tea peach zero</t>
  </si>
  <si>
    <t>Lipton ice tea sparkling zero</t>
  </si>
  <si>
    <t>Pepsi cola max - blik</t>
  </si>
  <si>
    <t>Pepsi cola max - pet</t>
  </si>
  <si>
    <t>Pepsi cola max lemon - blik</t>
  </si>
  <si>
    <t>Pepsi max cherry - blik</t>
  </si>
  <si>
    <t>Seven-up Free zero sugar - pet</t>
  </si>
  <si>
    <t>Seven-up zero sugar blik</t>
  </si>
  <si>
    <t>Sisi orange regular - blik</t>
  </si>
  <si>
    <t>Sisi orange regular - pet</t>
  </si>
  <si>
    <t>Sourcy mineraalwater blauw koolzuurvrij</t>
  </si>
  <si>
    <t>Sourcy mineraalwater rood</t>
  </si>
  <si>
    <t>Sourcy sprankelend citroen</t>
  </si>
  <si>
    <t>Sourcy vitaminewater granaatappel framboos</t>
  </si>
  <si>
    <t>Sourcy vitaminewater limoen lychee</t>
  </si>
  <si>
    <t>Sourcy vitaminewater mango guave</t>
  </si>
  <si>
    <t>Sourcy vitaminewater peer vlierbloesem</t>
  </si>
  <si>
    <t>Wicky</t>
  </si>
  <si>
    <t>Een hygienisch gesloten beker of flesje van 250 ml, met een drankje dat bestaat uit minimaal 2 soorten groente en fruit en zonder toegevoegde suikers. Er is een variatie van smaken mogelijk met een minimum van 3 smaken.</t>
  </si>
  <si>
    <t>Een open disposable beker halfvolle yoghurt van de koe, 150 ml dagvers, met daarbij een assortiment van minimaal 4 toppings bestaande uit minimaal diverse soorten granol en noten.</t>
  </si>
  <si>
    <t>Een portie groente van 60 gram, afwisselend bestaande uit minimaal 2 van de volgende groentes: kerstomaat, snackkomkommer, wortel, paprika. Gedurende het schooljaar komen alle groentes aan bod.</t>
  </si>
  <si>
    <t>Een assortiment fruit en snackgroente, gewassen en in schalen of kratten gepresenteerd, bestaande uit minimaal 7 soorten per dag. Voldoende om tot 15:30 uur dagelijks de keuze te hebben uit 3 soorten. Bestaande uit 60 stuks/porties.</t>
  </si>
  <si>
    <t>Een assortiment fruit en snackgroente, gewassen en in schalen of kratten gepresenteerd, bestaande uit minimaal 7 soorten per dag. Voldoende om tot 15:30 uur dagelijks de keuze te hebben uit 3 soorten. Bestaande uit 50 stuks/porties.</t>
  </si>
  <si>
    <t>Grijpfruit box 30</t>
  </si>
  <si>
    <t>Grijpfruit box 50</t>
  </si>
  <si>
    <t>Een assortiment fruit en snackgroente, gewassen en in schalen of kratten gepresenteerd, bestaande uit minimaal 7 soorten per dag. Voldoende om tot 15:30 uur dagelijks de keuze te hebben uit 3 soorten. Bestaande uit 40 stuks/porties.</t>
  </si>
  <si>
    <t>Een assortiment fruit, gewassen en in schalen of kratten gepresenteerd, bestaande uit  appels, peren, mandarijnen en bananen. Voldoende om tot 15:30 uur dagelijks de keuze te hebben uit alle die dag beschikbare soorten. Bestaande uit 50 stuks.</t>
  </si>
  <si>
    <t>Een assortiment fruit, gewassen en in schalen of kratten gepresenteerd, bestaande uit  appels, peren, mandarijnen en bananen. Voldoende om tot 15:30 uur dagelijks de keuze te hebben uit alle die dag beschikbare soorten. Bestaande uit 30 stuks.</t>
  </si>
  <si>
    <t>Standaardbox (60 stuks/porties)</t>
  </si>
  <si>
    <t>Standaardbox 50 stuks/porties</t>
  </si>
  <si>
    <t>Standaardbox 40</t>
  </si>
  <si>
    <t>Boxtype****</t>
  </si>
  <si>
    <t>omzet 2025</t>
  </si>
  <si>
    <t>Bananen voor eindexamenleerlingen</t>
  </si>
  <si>
    <t>Type</t>
  </si>
  <si>
    <t>Limonade voor Iftar leerlingen</t>
  </si>
  <si>
    <t>Dranken bij diplomering</t>
  </si>
  <si>
    <t>Prijzenblad</t>
  </si>
  <si>
    <t>Inschrijver</t>
  </si>
  <si>
    <t>Inschrijver vult de oranje cellen in.</t>
  </si>
  <si>
    <t>Er kunnen geen rechten worden ontleend aan de aantallen.</t>
  </si>
  <si>
    <t>Catering</t>
  </si>
  <si>
    <t>Johan de Witt College</t>
  </si>
  <si>
    <t>Keuze 1: zacht bolletje met beleg (vrije keuze uit minimaal belegen kaas 30+, kipfilet, gekookt ei, spread of salade, hummus en muhammara)</t>
  </si>
  <si>
    <t>keuze 2: driehoekige sandwich met sla en beleg (vrije keuze uit minimaal belegen kaas 30+, kipfilet, gekookt ei, spread of salade en vegetarische spread of vegetarisch beleg)</t>
  </si>
  <si>
    <t>Iftar maaltijden</t>
  </si>
  <si>
    <t>Totaalomzet leerlingen banqueting en evenementen</t>
  </si>
  <si>
    <t>Lunches</t>
  </si>
  <si>
    <t>Geboortedatum</t>
  </si>
  <si>
    <t>CAO</t>
  </si>
  <si>
    <t>Contract</t>
  </si>
  <si>
    <t>Ketennummer</t>
  </si>
  <si>
    <t>Datum afloop contract bepaalde tijd</t>
  </si>
  <si>
    <t>Datum in dienst (jubileumdatum)</t>
  </si>
  <si>
    <t>Datum in dienst CAO</t>
  </si>
  <si>
    <t>Datum op locatie</t>
  </si>
  <si>
    <t>Code</t>
  </si>
  <si>
    <t>Werkzaam op locatie</t>
  </si>
  <si>
    <t>Functienaam</t>
  </si>
  <si>
    <t>Contracturen per week</t>
  </si>
  <si>
    <t>Contractdagen per week</t>
  </si>
  <si>
    <t>Salarisschaal</t>
  </si>
  <si>
    <t>Functiejaren</t>
  </si>
  <si>
    <t>Bruto uurloon</t>
  </si>
  <si>
    <t>Salaris per maand</t>
  </si>
  <si>
    <t>Toeslag</t>
  </si>
  <si>
    <t xml:space="preserve">Persoonlijke toeslag per </t>
  </si>
  <si>
    <t>Vestigingstoeslag op verzoek opdrachtgever</t>
  </si>
  <si>
    <t>lopende afbouw regeling ja/nee</t>
  </si>
  <si>
    <t>Datum einde afbouwregeling</t>
  </si>
  <si>
    <t>Bijspaarregeling Ouderdomspensioen ja/ nee</t>
  </si>
  <si>
    <t xml:space="preserve">Reiskosten netto per gewerkte dag 
</t>
  </si>
  <si>
    <t xml:space="preserve">Persoonlijke toeslag reiskosten netto gewerkte per dag </t>
  </si>
  <si>
    <t>Vakantiedagen</t>
  </si>
  <si>
    <t>Vakantietoeslagen</t>
  </si>
  <si>
    <t>Datum uitdienst wn na wetenschap WG contractverlies</t>
  </si>
  <si>
    <t>Overgeplaatst wn na wetenschap WG contractverlies</t>
  </si>
  <si>
    <t>Arbeidsongeschikt sinds (i.v.t)</t>
  </si>
  <si>
    <t>Indien van toepassing WAO/WIA %</t>
  </si>
  <si>
    <t>Deelnemer gesloten Vut bestand ja/ nee</t>
  </si>
  <si>
    <t xml:space="preserve">Deelnemer coll. nabestaanden-pensioen ja/nee
</t>
  </si>
  <si>
    <t>Individueel na-bestaanden pensioen ja/nee</t>
  </si>
  <si>
    <t>Wasvergoeding netto per maand</t>
  </si>
  <si>
    <t>Deel B</t>
  </si>
  <si>
    <t>Onbepaalde tijd</t>
  </si>
  <si>
    <t>6929</t>
  </si>
  <si>
    <t>Johan de Witt Vermeerstraat</t>
  </si>
  <si>
    <t>Cateringmedewerker B</t>
  </si>
  <si>
    <t>Fg 3</t>
  </si>
  <si>
    <t>60133</t>
  </si>
  <si>
    <t>Johan de Witt Windjammersingel</t>
  </si>
  <si>
    <t>60027</t>
  </si>
  <si>
    <t>Johan de Witt Glasblazerslaan</t>
  </si>
  <si>
    <t>Jaarcontract</t>
  </si>
  <si>
    <t>60028</t>
  </si>
  <si>
    <t>Johan de Witt Capadosestraat</t>
  </si>
  <si>
    <t>6680</t>
  </si>
  <si>
    <t>Johan de Witt - locatie Zusterstraat</t>
  </si>
  <si>
    <t>6681</t>
  </si>
  <si>
    <t>Johan de Witt - locatie Hooftskade</t>
  </si>
  <si>
    <t>Cateringbeheerder A</t>
  </si>
  <si>
    <t>Fg 4</t>
  </si>
  <si>
    <t>Naam inschrijver</t>
  </si>
  <si>
    <t>Naam ondertekenaar</t>
  </si>
  <si>
    <t>Handtekening</t>
  </si>
  <si>
    <t>Datum</t>
  </si>
  <si>
    <t>Inhoud afgenomen boxen</t>
  </si>
  <si>
    <t>Soort afgenomen box</t>
  </si>
  <si>
    <t>aantal afgenomen boxen 2025</t>
  </si>
  <si>
    <t>**** voor het prijsvergelijk zijn de huidige boxen benoemd, hieraan kunnen geen rechten ontleend worden. Zie PvE voor aanvullende eisen in dienstverlening</t>
  </si>
  <si>
    <t>Prijs per stuk incl btw</t>
  </si>
  <si>
    <t>Totaalprijs per schooljaar incl btw</t>
  </si>
  <si>
    <t>Tarieven zijn inclusief btw.</t>
  </si>
  <si>
    <t>Stukken gesneden notenkoek of ontbijtkoek, in schalen gepresenteerd. Eén portie is een plak van 50 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</si>
</sst>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dd/mm/yyyy"/>
  </numFmts>
  <fonts count="18" x14ac:knownFonts="1">
    <font>
      <sz val="11"/>
      <color theme="1"/>
      <name val="Aptos Narrow"/>
      <family val="2"/>
      <scheme val="minor"/>
    </font>
    <font>
      <b/>
      <sz val="8.5"/>
      <color rgb="FFFFFFFF"/>
      <name val="Aptos"/>
      <family val="2"/>
    </font>
    <font>
      <sz val="8.5"/>
      <color theme="1"/>
      <name val="Aptos"/>
      <family val="2"/>
    </font>
    <font>
      <sz val="8.5"/>
      <color rgb="FFFFFFFF"/>
      <name val="Aptos"/>
      <family val="2"/>
    </font>
    <font>
      <sz val="10"/>
      <color rgb="FF000000"/>
      <name val="Aptos"/>
      <family val="2"/>
    </font>
    <font>
      <sz val="8.5"/>
      <color rgb="FF000000"/>
      <name val="Aptos"/>
      <family val="2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9"/>
      <color rgb="FFFFFFFF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F4761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EBEE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4" fontId="0" fillId="0" borderId="0" xfId="0" applyNumberFormat="1"/>
    <xf numFmtId="0" fontId="8" fillId="5" borderId="0" xfId="0" applyFont="1" applyFill="1"/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44" fontId="0" fillId="0" borderId="0" xfId="1" applyFont="1" applyProtection="1">
      <protection hidden="1"/>
    </xf>
    <xf numFmtId="0" fontId="12" fillId="0" borderId="0" xfId="0" applyFont="1" applyProtection="1">
      <protection hidden="1"/>
    </xf>
    <xf numFmtId="14" fontId="12" fillId="0" borderId="0" xfId="0" applyNumberFormat="1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0" fillId="6" borderId="0" xfId="0" applyFill="1" applyProtection="1">
      <protection locked="0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164" fontId="0" fillId="6" borderId="0" xfId="0" applyNumberFormat="1" applyFill="1" applyProtection="1">
      <protection locked="0"/>
    </xf>
    <xf numFmtId="0" fontId="8" fillId="5" borderId="0" xfId="0" applyFont="1" applyFill="1" applyAlignment="1">
      <alignment wrapText="1"/>
    </xf>
    <xf numFmtId="164" fontId="8" fillId="5" borderId="0" xfId="0" applyNumberFormat="1" applyFont="1" applyFill="1"/>
    <xf numFmtId="0" fontId="6" fillId="7" borderId="0" xfId="0" applyFont="1" applyFill="1" applyAlignment="1">
      <alignment wrapText="1"/>
    </xf>
    <xf numFmtId="164" fontId="6" fillId="7" borderId="0" xfId="0" applyNumberFormat="1" applyFont="1" applyFill="1"/>
    <xf numFmtId="44" fontId="0" fillId="0" borderId="0" xfId="1" applyFont="1" applyBorder="1" applyProtection="1">
      <protection hidden="1"/>
    </xf>
    <xf numFmtId="0" fontId="8" fillId="8" borderId="1" xfId="0" applyFont="1" applyFill="1" applyBorder="1" applyAlignment="1" applyProtection="1">
      <alignment horizontal="left" wrapText="1"/>
      <protection hidden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165" fontId="16" fillId="9" borderId="0" xfId="0" applyNumberFormat="1" applyFont="1" applyFill="1"/>
    <xf numFmtId="49" fontId="16" fillId="9" borderId="0" xfId="0" applyNumberFormat="1" applyFont="1" applyFill="1"/>
    <xf numFmtId="1" fontId="16" fillId="9" borderId="0" xfId="0" applyNumberFormat="1" applyFont="1" applyFill="1"/>
    <xf numFmtId="0" fontId="16" fillId="9" borderId="0" xfId="0" applyFont="1" applyFill="1"/>
    <xf numFmtId="2" fontId="16" fillId="9" borderId="0" xfId="0" applyNumberFormat="1" applyFont="1" applyFill="1"/>
    <xf numFmtId="14" fontId="16" fillId="9" borderId="0" xfId="0" applyNumberFormat="1" applyFont="1" applyFill="1"/>
    <xf numFmtId="17" fontId="16" fillId="10" borderId="0" xfId="0" applyNumberFormat="1" applyFont="1" applyFill="1"/>
    <xf numFmtId="49" fontId="15" fillId="11" borderId="0" xfId="0" applyNumberFormat="1" applyFont="1" applyFill="1" applyAlignment="1">
      <alignment horizontal="center" vertical="center" wrapText="1"/>
    </xf>
    <xf numFmtId="1" fontId="15" fillId="11" borderId="0" xfId="0" applyNumberFormat="1" applyFont="1" applyFill="1" applyAlignment="1">
      <alignment horizontal="center" vertical="center" wrapText="1"/>
    </xf>
    <xf numFmtId="2" fontId="15" fillId="11" borderId="0" xfId="0" applyNumberFormat="1" applyFont="1" applyFill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8" fillId="11" borderId="0" xfId="0" applyFont="1" applyFill="1"/>
    <xf numFmtId="44" fontId="8" fillId="11" borderId="0" xfId="0" applyNumberFormat="1" applyFont="1" applyFill="1"/>
    <xf numFmtId="0" fontId="6" fillId="11" borderId="0" xfId="0" applyFont="1" applyFill="1"/>
    <xf numFmtId="44" fontId="6" fillId="11" borderId="0" xfId="0" applyNumberFormat="1" applyFont="1" applyFill="1"/>
    <xf numFmtId="0" fontId="0" fillId="10" borderId="0" xfId="0" applyFill="1"/>
    <xf numFmtId="44" fontId="0" fillId="9" borderId="0" xfId="0" applyNumberFormat="1" applyFill="1"/>
    <xf numFmtId="44" fontId="0" fillId="6" borderId="1" xfId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left" wrapText="1"/>
    </xf>
    <xf numFmtId="0" fontId="5" fillId="4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3C06-EF55-410C-A277-CDAE7A56975F}">
  <dimension ref="A2:J47"/>
  <sheetViews>
    <sheetView tabSelected="1" workbookViewId="0">
      <selection activeCell="K10" sqref="K10"/>
    </sheetView>
  </sheetViews>
  <sheetFormatPr defaultRowHeight="15" x14ac:dyDescent="0.25"/>
  <cols>
    <col min="1" max="1" width="34" customWidth="1"/>
    <col min="2" max="2" width="55.5703125" style="1" bestFit="1" customWidth="1"/>
    <col min="3" max="3" width="12.28515625" style="1" bestFit="1" customWidth="1"/>
    <col min="4" max="4" width="20.85546875" style="2" bestFit="1" customWidth="1"/>
    <col min="5" max="5" width="32.140625" style="2" bestFit="1" customWidth="1"/>
    <col min="6" max="7" width="11.5703125" bestFit="1" customWidth="1"/>
  </cols>
  <sheetData>
    <row r="2" spans="1:5" s="6" customFormat="1" x14ac:dyDescent="0.25">
      <c r="A2" s="5" t="s">
        <v>76</v>
      </c>
      <c r="D2" s="7"/>
      <c r="E2" s="7"/>
    </row>
    <row r="3" spans="1:5" s="6" customFormat="1" x14ac:dyDescent="0.25">
      <c r="A3" s="8" t="s">
        <v>75</v>
      </c>
      <c r="D3" s="7"/>
      <c r="E3" s="7"/>
    </row>
    <row r="4" spans="1:5" s="6" customFormat="1" x14ac:dyDescent="0.25">
      <c r="A4" s="8" t="s">
        <v>71</v>
      </c>
      <c r="D4" s="7"/>
      <c r="E4" s="7"/>
    </row>
    <row r="5" spans="1:5" s="6" customFormat="1" x14ac:dyDescent="0.25">
      <c r="A5" s="9">
        <v>46069</v>
      </c>
      <c r="D5" s="7"/>
      <c r="E5" s="7"/>
    </row>
    <row r="6" spans="1:5" s="6" customFormat="1" x14ac:dyDescent="0.25">
      <c r="D6" s="7"/>
      <c r="E6" s="7"/>
    </row>
    <row r="7" spans="1:5" s="6" customFormat="1" x14ac:dyDescent="0.25">
      <c r="A7" s="10" t="s">
        <v>72</v>
      </c>
      <c r="B7" s="11"/>
      <c r="D7" s="7"/>
      <c r="E7" s="7"/>
    </row>
    <row r="8" spans="1:5" s="6" customFormat="1" x14ac:dyDescent="0.25">
      <c r="D8" s="7"/>
      <c r="E8" s="7"/>
    </row>
    <row r="9" spans="1:5" s="6" customFormat="1" x14ac:dyDescent="0.25">
      <c r="A9" s="12" t="s">
        <v>73</v>
      </c>
      <c r="D9" s="7"/>
      <c r="E9" s="7"/>
    </row>
    <row r="10" spans="1:5" s="6" customFormat="1" x14ac:dyDescent="0.25">
      <c r="A10" s="12" t="s">
        <v>74</v>
      </c>
      <c r="D10" s="7"/>
      <c r="E10" s="7"/>
    </row>
    <row r="11" spans="1:5" s="6" customFormat="1" x14ac:dyDescent="0.25">
      <c r="D11" s="7"/>
      <c r="E11" s="7"/>
    </row>
    <row r="12" spans="1:5" s="6" customFormat="1" x14ac:dyDescent="0.25">
      <c r="A12" s="13" t="s">
        <v>146</v>
      </c>
      <c r="D12" s="7"/>
      <c r="E12" s="7"/>
    </row>
    <row r="14" spans="1:5" ht="30" x14ac:dyDescent="0.25">
      <c r="A14" s="4" t="s">
        <v>9</v>
      </c>
      <c r="B14" s="15" t="s">
        <v>7</v>
      </c>
      <c r="C14" s="15" t="s">
        <v>12</v>
      </c>
      <c r="D14" s="16" t="s">
        <v>144</v>
      </c>
      <c r="E14" s="16" t="s">
        <v>145</v>
      </c>
    </row>
    <row r="15" spans="1:5" ht="45" x14ac:dyDescent="0.25">
      <c r="A15" t="s">
        <v>6</v>
      </c>
      <c r="B15" s="1" t="s">
        <v>77</v>
      </c>
      <c r="C15" s="1">
        <f>SUM('afname-aantallen per locatie'!$B$4:$B$10)/3</f>
        <v>64489</v>
      </c>
      <c r="D15" s="14"/>
      <c r="E15" s="2">
        <f>C15*D15</f>
        <v>0</v>
      </c>
    </row>
    <row r="16" spans="1:5" ht="45" x14ac:dyDescent="0.25">
      <c r="A16" t="s">
        <v>6</v>
      </c>
      <c r="B16" s="1" t="s">
        <v>78</v>
      </c>
      <c r="C16" s="1">
        <f>SUM('afname-aantallen per locatie'!$B$4:$B$10)/3</f>
        <v>64489</v>
      </c>
      <c r="D16" s="14"/>
      <c r="E16" s="2">
        <f t="shared" ref="E16:E17" si="0">C16*D16</f>
        <v>0</v>
      </c>
    </row>
    <row r="17" spans="1:7" x14ac:dyDescent="0.25">
      <c r="A17" t="s">
        <v>6</v>
      </c>
      <c r="B17" s="1" t="s">
        <v>24</v>
      </c>
      <c r="C17" s="1">
        <f>SUM('afname-aantallen per locatie'!$B$4:$B$10)/3</f>
        <v>64489</v>
      </c>
      <c r="D17" s="14"/>
      <c r="E17" s="2">
        <f t="shared" si="0"/>
        <v>0</v>
      </c>
    </row>
    <row r="18" spans="1:7" ht="60" x14ac:dyDescent="0.25">
      <c r="A18" t="s">
        <v>1</v>
      </c>
      <c r="B18" s="1" t="s">
        <v>25</v>
      </c>
      <c r="C18" s="1">
        <f>SUM('afname-aantallen per locatie'!C4:C10)</f>
        <v>63470</v>
      </c>
      <c r="D18" s="14"/>
      <c r="E18" s="2">
        <f t="shared" ref="E18:E23" si="1">C18*D18</f>
        <v>0</v>
      </c>
    </row>
    <row r="19" spans="1:7" ht="60" x14ac:dyDescent="0.25">
      <c r="A19" t="s">
        <v>0</v>
      </c>
      <c r="B19" s="1" t="s">
        <v>54</v>
      </c>
      <c r="C19" s="1">
        <f>SUM('afname-aantallen per locatie'!D4:D10)</f>
        <v>27496</v>
      </c>
      <c r="D19" s="14"/>
      <c r="E19" s="2">
        <f t="shared" si="1"/>
        <v>0</v>
      </c>
    </row>
    <row r="20" spans="1:7" ht="30" x14ac:dyDescent="0.25">
      <c r="A20" t="s">
        <v>2</v>
      </c>
      <c r="B20" s="1" t="s">
        <v>23</v>
      </c>
      <c r="C20" s="1">
        <f>SUM('afname-aantallen per locatie'!E4:E10)</f>
        <v>45153</v>
      </c>
      <c r="D20" s="14"/>
      <c r="E20" s="2">
        <f t="shared" si="1"/>
        <v>0</v>
      </c>
    </row>
    <row r="21" spans="1:7" ht="30" x14ac:dyDescent="0.25">
      <c r="A21" t="s">
        <v>3</v>
      </c>
      <c r="B21" s="1" t="s">
        <v>147</v>
      </c>
      <c r="C21" s="1">
        <f>SUM('afname-aantallen per locatie'!F4:F10)</f>
        <v>17830</v>
      </c>
      <c r="D21" s="14"/>
      <c r="E21" s="2">
        <f t="shared" si="1"/>
        <v>0</v>
      </c>
    </row>
    <row r="22" spans="1:7" ht="60" x14ac:dyDescent="0.25">
      <c r="A22" t="s">
        <v>4</v>
      </c>
      <c r="B22" s="1" t="s">
        <v>52</v>
      </c>
      <c r="C22" s="1">
        <f>SUM('afname-aantallen per locatie'!G4:G10)</f>
        <v>54165</v>
      </c>
      <c r="D22" s="14"/>
      <c r="E22" s="2">
        <f t="shared" si="1"/>
        <v>0</v>
      </c>
    </row>
    <row r="23" spans="1:7" ht="60" x14ac:dyDescent="0.25">
      <c r="A23" t="s">
        <v>5</v>
      </c>
      <c r="B23" s="1" t="s">
        <v>53</v>
      </c>
      <c r="C23" s="1">
        <f>SUM('afname-aantallen per locatie'!H4:H10)</f>
        <v>29739</v>
      </c>
      <c r="D23" s="14"/>
      <c r="E23" s="2">
        <f t="shared" si="1"/>
        <v>0</v>
      </c>
    </row>
    <row r="25" spans="1:7" x14ac:dyDescent="0.25">
      <c r="B25" s="17" t="s">
        <v>10</v>
      </c>
      <c r="C25" s="17"/>
      <c r="D25" s="18"/>
      <c r="E25" s="18"/>
      <c r="F25" s="18">
        <f>SUM(E15:E23)</f>
        <v>0</v>
      </c>
      <c r="G25" s="2"/>
    </row>
    <row r="27" spans="1:7" ht="30" x14ac:dyDescent="0.25">
      <c r="A27" s="4" t="s">
        <v>65</v>
      </c>
      <c r="B27" s="15" t="s">
        <v>7</v>
      </c>
      <c r="C27" s="15" t="s">
        <v>12</v>
      </c>
      <c r="D27" s="16" t="s">
        <v>144</v>
      </c>
      <c r="E27" s="16" t="s">
        <v>145</v>
      </c>
    </row>
    <row r="28" spans="1:7" ht="75" x14ac:dyDescent="0.25">
      <c r="A28" t="s">
        <v>62</v>
      </c>
      <c r="B28" s="1" t="s">
        <v>55</v>
      </c>
      <c r="C28" s="1">
        <f>(6)*11</f>
        <v>66</v>
      </c>
      <c r="D28" s="14"/>
      <c r="E28" s="2">
        <f>C28*D28</f>
        <v>0</v>
      </c>
    </row>
    <row r="29" spans="1:7" ht="75" x14ac:dyDescent="0.25">
      <c r="A29" t="s">
        <v>63</v>
      </c>
      <c r="B29" s="1" t="s">
        <v>56</v>
      </c>
      <c r="C29" s="1">
        <f>(12+6+6+12)*11</f>
        <v>396</v>
      </c>
      <c r="D29" s="14"/>
      <c r="E29" s="2">
        <f t="shared" ref="E29:E32" si="2">C29*D29</f>
        <v>0</v>
      </c>
    </row>
    <row r="30" spans="1:7" ht="75" x14ac:dyDescent="0.25">
      <c r="A30" t="s">
        <v>58</v>
      </c>
      <c r="B30" s="1" t="s">
        <v>60</v>
      </c>
      <c r="C30" s="1">
        <f>(24+12+24+24+60+24)*11</f>
        <v>1848</v>
      </c>
      <c r="D30" s="14"/>
      <c r="E30" s="2">
        <f t="shared" si="2"/>
        <v>0</v>
      </c>
    </row>
    <row r="31" spans="1:7" ht="75" x14ac:dyDescent="0.25">
      <c r="A31" t="s">
        <v>64</v>
      </c>
      <c r="B31" s="1" t="s">
        <v>59</v>
      </c>
      <c r="C31" s="1">
        <f>(12)*11</f>
        <v>132</v>
      </c>
      <c r="D31" s="14"/>
      <c r="E31" s="2">
        <f>C31*D31</f>
        <v>0</v>
      </c>
    </row>
    <row r="32" spans="1:7" ht="75" x14ac:dyDescent="0.25">
      <c r="A32" t="s">
        <v>57</v>
      </c>
      <c r="B32" s="1" t="s">
        <v>61</v>
      </c>
      <c r="C32" s="1">
        <f>(3+6)*11</f>
        <v>99</v>
      </c>
      <c r="D32" s="14"/>
      <c r="E32" s="2">
        <f t="shared" si="2"/>
        <v>0</v>
      </c>
    </row>
    <row r="34" spans="1:10" x14ac:dyDescent="0.25">
      <c r="B34" s="17" t="s">
        <v>10</v>
      </c>
      <c r="C34" s="17"/>
      <c r="D34" s="18"/>
      <c r="E34" s="18"/>
      <c r="F34" s="18">
        <f>SUM(E28:E32)</f>
        <v>0</v>
      </c>
    </row>
    <row r="35" spans="1:10" x14ac:dyDescent="0.25">
      <c r="F35" s="2"/>
    </row>
    <row r="36" spans="1:10" x14ac:dyDescent="0.25">
      <c r="B36" s="17" t="s">
        <v>22</v>
      </c>
      <c r="C36" s="17"/>
      <c r="D36" s="18"/>
      <c r="E36" s="18"/>
      <c r="F36" s="18"/>
      <c r="G36" s="18">
        <f>SUM(F25+F34)</f>
        <v>0</v>
      </c>
    </row>
    <row r="38" spans="1:10" x14ac:dyDescent="0.25">
      <c r="B38" s="1" t="s">
        <v>8</v>
      </c>
    </row>
    <row r="39" spans="1:10" x14ac:dyDescent="0.25">
      <c r="B39" s="47" t="s">
        <v>11</v>
      </c>
      <c r="C39" s="47"/>
      <c r="D39" s="47"/>
      <c r="E39" s="47"/>
    </row>
    <row r="40" spans="1:10" ht="15" customHeight="1" x14ac:dyDescent="0.25">
      <c r="B40" s="47" t="s">
        <v>21</v>
      </c>
      <c r="C40" s="47"/>
      <c r="D40" s="47"/>
      <c r="E40" s="47"/>
      <c r="F40" s="47"/>
      <c r="G40" s="47"/>
      <c r="H40" s="47"/>
      <c r="I40" s="47"/>
      <c r="J40" s="47"/>
    </row>
    <row r="41" spans="1:10" ht="14.45" customHeight="1" x14ac:dyDescent="0.25">
      <c r="B41" s="47" t="s">
        <v>143</v>
      </c>
      <c r="C41" s="47"/>
      <c r="D41" s="47"/>
      <c r="E41" s="47"/>
      <c r="F41" s="47"/>
      <c r="G41" s="47"/>
      <c r="H41" s="47"/>
    </row>
    <row r="43" spans="1:10" s="6" customFormat="1" x14ac:dyDescent="0.25">
      <c r="A43" s="20" t="s">
        <v>136</v>
      </c>
      <c r="B43" s="46"/>
      <c r="C43" s="46"/>
      <c r="D43" s="46"/>
      <c r="E43" s="46"/>
      <c r="F43" s="46"/>
      <c r="G43" s="46"/>
    </row>
    <row r="44" spans="1:10" s="6" customFormat="1" x14ac:dyDescent="0.25">
      <c r="A44" s="20" t="s">
        <v>137</v>
      </c>
      <c r="B44" s="46"/>
      <c r="C44" s="46"/>
      <c r="D44" s="46"/>
      <c r="E44" s="46"/>
      <c r="F44" s="46"/>
      <c r="G44" s="46"/>
    </row>
    <row r="45" spans="1:10" s="6" customFormat="1" ht="62.25" customHeight="1" x14ac:dyDescent="0.25">
      <c r="A45" s="20" t="s">
        <v>138</v>
      </c>
      <c r="B45" s="46"/>
      <c r="C45" s="46"/>
      <c r="D45" s="46"/>
      <c r="E45" s="46"/>
      <c r="F45" s="46"/>
      <c r="G45" s="46"/>
    </row>
    <row r="46" spans="1:10" s="6" customFormat="1" x14ac:dyDescent="0.25">
      <c r="A46" s="20" t="s">
        <v>139</v>
      </c>
      <c r="B46" s="46"/>
      <c r="C46" s="46"/>
      <c r="D46" s="46"/>
      <c r="E46" s="46"/>
      <c r="F46" s="46"/>
      <c r="G46" s="46"/>
    </row>
    <row r="47" spans="1:10" s="6" customFormat="1" x14ac:dyDescent="0.25">
      <c r="D47" s="19"/>
      <c r="E47" s="19"/>
    </row>
  </sheetData>
  <sheetProtection algorithmName="SHA-512" hashValue="Tq/9mZDJFYV4Mu3rydmVC06nDYRkgw2lXdAmbci/ZUZ+mHOYwaZRKP8C0wUJw+7jILKQcZcdjKxdFd/WDl9Egw==" saltValue="MTaynu+W5XWK5veSPLHfuQ==" spinCount="100000" sheet="1" objects="1" scenarios="1"/>
  <mergeCells count="7">
    <mergeCell ref="B43:G43"/>
    <mergeCell ref="B45:G45"/>
    <mergeCell ref="B46:G46"/>
    <mergeCell ref="B44:G44"/>
    <mergeCell ref="B39:E39"/>
    <mergeCell ref="B40:J40"/>
    <mergeCell ref="B41:H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CC54-AD37-4A8F-AE25-5CFA0A6E6B6F}">
  <dimension ref="A1:C6"/>
  <sheetViews>
    <sheetView workbookViewId="0">
      <selection activeCell="A6" sqref="A6"/>
    </sheetView>
  </sheetViews>
  <sheetFormatPr defaultColWidth="49.85546875" defaultRowHeight="15" x14ac:dyDescent="0.25"/>
  <cols>
    <col min="3" max="3" width="26.85546875" bestFit="1" customWidth="1"/>
  </cols>
  <sheetData>
    <row r="1" spans="1:3" x14ac:dyDescent="0.25">
      <c r="A1" t="s">
        <v>141</v>
      </c>
      <c r="B1" t="s">
        <v>140</v>
      </c>
      <c r="C1" t="s">
        <v>142</v>
      </c>
    </row>
    <row r="2" spans="1:3" ht="75" x14ac:dyDescent="0.25">
      <c r="A2" t="s">
        <v>62</v>
      </c>
      <c r="B2" s="1" t="s">
        <v>55</v>
      </c>
      <c r="C2" s="1">
        <f>(6)*11</f>
        <v>66</v>
      </c>
    </row>
    <row r="3" spans="1:3" ht="75" x14ac:dyDescent="0.25">
      <c r="A3" t="s">
        <v>63</v>
      </c>
      <c r="B3" s="1" t="s">
        <v>56</v>
      </c>
      <c r="C3" s="1">
        <f>(12+6+6+12)*11</f>
        <v>396</v>
      </c>
    </row>
    <row r="4" spans="1:3" ht="75" x14ac:dyDescent="0.25">
      <c r="A4" t="s">
        <v>58</v>
      </c>
      <c r="B4" s="1" t="s">
        <v>60</v>
      </c>
      <c r="C4" s="1">
        <f>(24+12+24+24+60+24)*11</f>
        <v>1848</v>
      </c>
    </row>
    <row r="5" spans="1:3" ht="75" x14ac:dyDescent="0.25">
      <c r="A5" t="s">
        <v>64</v>
      </c>
      <c r="B5" s="1" t="s">
        <v>59</v>
      </c>
      <c r="C5" s="1">
        <f>(12)*11</f>
        <v>132</v>
      </c>
    </row>
    <row r="6" spans="1:3" ht="75" x14ac:dyDescent="0.25">
      <c r="A6" t="s">
        <v>57</v>
      </c>
      <c r="B6" s="1" t="s">
        <v>61</v>
      </c>
      <c r="C6" s="1">
        <f>(3+6)*11</f>
        <v>99</v>
      </c>
    </row>
  </sheetData>
  <sheetProtection algorithmName="SHA-512" hashValue="zyULZmAfbOJ6qQ1lIcgO9EU/xbcODAzyAPQyoO1FMRzSUmB3KEOi2yPh5ORMtOnW2rF1/TMHMveTZire8ej3Kw==" saltValue="+C6iHHRsQn3VaqmiWMt9F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D231-6F89-4360-BBF0-C404B0839725}">
  <dimension ref="A2:H11"/>
  <sheetViews>
    <sheetView workbookViewId="0">
      <selection activeCell="K9" sqref="K9"/>
    </sheetView>
  </sheetViews>
  <sheetFormatPr defaultColWidth="22.7109375" defaultRowHeight="15" x14ac:dyDescent="0.25"/>
  <cols>
    <col min="1" max="1" width="16" bestFit="1" customWidth="1"/>
    <col min="2" max="2" width="7" bestFit="1" customWidth="1"/>
    <col min="3" max="3" width="6" bestFit="1" customWidth="1"/>
    <col min="4" max="4" width="10.42578125" bestFit="1" customWidth="1"/>
    <col min="5" max="5" width="5.28515625" bestFit="1" customWidth="1"/>
    <col min="6" max="6" width="8.42578125" bestFit="1" customWidth="1"/>
    <col min="7" max="7" width="7.5703125" bestFit="1" customWidth="1"/>
    <col min="8" max="8" width="6.28515625" bestFit="1" customWidth="1"/>
  </cols>
  <sheetData>
    <row r="2" spans="1:8" x14ac:dyDescent="0.25">
      <c r="A2" s="21"/>
      <c r="B2" s="21" t="s">
        <v>6</v>
      </c>
      <c r="C2" s="22" t="s">
        <v>1</v>
      </c>
      <c r="D2" s="49" t="s">
        <v>13</v>
      </c>
      <c r="E2" s="49"/>
      <c r="F2" s="49"/>
      <c r="G2" s="49"/>
      <c r="H2" s="49"/>
    </row>
    <row r="3" spans="1:8" x14ac:dyDescent="0.25">
      <c r="A3" s="23"/>
      <c r="B3" s="23"/>
      <c r="C3" s="23"/>
      <c r="D3" s="24" t="s">
        <v>0</v>
      </c>
      <c r="E3" s="24" t="s">
        <v>2</v>
      </c>
      <c r="F3" s="24" t="s">
        <v>3</v>
      </c>
      <c r="G3" s="24" t="s">
        <v>4</v>
      </c>
      <c r="H3" s="24" t="s">
        <v>5</v>
      </c>
    </row>
    <row r="4" spans="1:8" x14ac:dyDescent="0.25">
      <c r="A4" s="25" t="s">
        <v>14</v>
      </c>
      <c r="B4" s="26">
        <v>31735</v>
      </c>
      <c r="C4" s="26">
        <v>9300</v>
      </c>
      <c r="D4" s="26">
        <v>1860</v>
      </c>
      <c r="E4" s="26">
        <v>3808</v>
      </c>
      <c r="F4" s="26">
        <v>1590</v>
      </c>
      <c r="G4" s="26">
        <v>4057</v>
      </c>
      <c r="H4" s="26">
        <v>4835</v>
      </c>
    </row>
    <row r="5" spans="1:8" x14ac:dyDescent="0.25">
      <c r="A5" s="25" t="s">
        <v>15</v>
      </c>
      <c r="B5" s="26">
        <v>22627</v>
      </c>
      <c r="C5" s="26">
        <v>7590</v>
      </c>
      <c r="D5" s="26">
        <v>4275</v>
      </c>
      <c r="E5" s="26">
        <v>5000</v>
      </c>
      <c r="F5" s="26">
        <v>2790</v>
      </c>
      <c r="G5" s="26">
        <v>6995</v>
      </c>
      <c r="H5" s="26">
        <v>3563</v>
      </c>
    </row>
    <row r="6" spans="1:8" x14ac:dyDescent="0.25">
      <c r="A6" s="25" t="s">
        <v>16</v>
      </c>
      <c r="B6" s="26">
        <v>35798</v>
      </c>
      <c r="C6" s="26">
        <v>8565</v>
      </c>
      <c r="D6" s="26">
        <v>3249</v>
      </c>
      <c r="E6" s="26">
        <v>8470</v>
      </c>
      <c r="F6" s="26">
        <v>2680</v>
      </c>
      <c r="G6" s="26">
        <v>8000</v>
      </c>
      <c r="H6" s="26">
        <v>2604</v>
      </c>
    </row>
    <row r="7" spans="1:8" x14ac:dyDescent="0.25">
      <c r="A7" s="25" t="s">
        <v>17</v>
      </c>
      <c r="B7" s="26">
        <v>20855</v>
      </c>
      <c r="C7" s="26">
        <v>11250</v>
      </c>
      <c r="D7" s="26">
        <v>3070</v>
      </c>
      <c r="E7" s="26">
        <v>2904</v>
      </c>
      <c r="F7" s="26">
        <v>780</v>
      </c>
      <c r="G7" s="26">
        <v>2570</v>
      </c>
      <c r="H7" s="26">
        <v>5790</v>
      </c>
    </row>
    <row r="8" spans="1:8" x14ac:dyDescent="0.25">
      <c r="A8" s="25" t="s">
        <v>18</v>
      </c>
      <c r="B8" s="26">
        <v>26903</v>
      </c>
      <c r="C8" s="26">
        <v>10890</v>
      </c>
      <c r="D8" s="26">
        <v>4302</v>
      </c>
      <c r="E8" s="26">
        <v>6904</v>
      </c>
      <c r="F8" s="26">
        <v>3030</v>
      </c>
      <c r="G8" s="26">
        <v>3443</v>
      </c>
      <c r="H8" s="26">
        <v>5325</v>
      </c>
    </row>
    <row r="9" spans="1:8" x14ac:dyDescent="0.25">
      <c r="A9" s="25" t="s">
        <v>19</v>
      </c>
      <c r="B9" s="48">
        <v>55549</v>
      </c>
      <c r="C9" s="48">
        <v>15875</v>
      </c>
      <c r="D9" s="48">
        <v>10740</v>
      </c>
      <c r="E9" s="48">
        <v>18067</v>
      </c>
      <c r="F9" s="48">
        <v>6960</v>
      </c>
      <c r="G9" s="48">
        <v>29100</v>
      </c>
      <c r="H9" s="48">
        <v>7622</v>
      </c>
    </row>
    <row r="10" spans="1:8" x14ac:dyDescent="0.25">
      <c r="A10" s="25" t="s">
        <v>20</v>
      </c>
      <c r="B10" s="48"/>
      <c r="C10" s="48"/>
      <c r="D10" s="48"/>
      <c r="E10" s="48"/>
      <c r="F10" s="48"/>
      <c r="G10" s="48"/>
      <c r="H10" s="48"/>
    </row>
    <row r="11" spans="1:8" x14ac:dyDescent="0.25">
      <c r="A11" s="25"/>
      <c r="B11" s="26">
        <f t="shared" ref="B11:H11" si="0">SUM(B4:B10)</f>
        <v>193467</v>
      </c>
      <c r="C11" s="26">
        <f t="shared" si="0"/>
        <v>63470</v>
      </c>
      <c r="D11" s="26">
        <f t="shared" si="0"/>
        <v>27496</v>
      </c>
      <c r="E11" s="26">
        <f t="shared" si="0"/>
        <v>45153</v>
      </c>
      <c r="F11" s="26">
        <f t="shared" si="0"/>
        <v>17830</v>
      </c>
      <c r="G11" s="26">
        <f t="shared" si="0"/>
        <v>54165</v>
      </c>
      <c r="H11" s="26">
        <f t="shared" si="0"/>
        <v>29739</v>
      </c>
    </row>
  </sheetData>
  <sheetProtection algorithmName="SHA-512" hashValue="+CXqh60WZ8ve0tDNePgZcTo8pibnvkwMmiQL7Gx0xG6d2iqUKtafS7GUoOZm0jlF/RsD3It8UGiWtRu+2LJNeA==" saltValue="hVBj4XqqeTMSm9tjx4xDUA==" spinCount="100000" sheet="1" objects="1" scenarios="1"/>
  <mergeCells count="8">
    <mergeCell ref="G9:G10"/>
    <mergeCell ref="H9:H10"/>
    <mergeCell ref="D2:H2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0193-FDD6-40A8-97D3-24BAF6A0630F}">
  <dimension ref="A2:B26"/>
  <sheetViews>
    <sheetView workbookViewId="0">
      <selection activeCell="J23" sqref="J23"/>
    </sheetView>
  </sheetViews>
  <sheetFormatPr defaultRowHeight="15" x14ac:dyDescent="0.25"/>
  <cols>
    <col min="1" max="1" width="38" bestFit="1" customWidth="1"/>
    <col min="2" max="2" width="28.42578125" style="2" bestFit="1" customWidth="1"/>
  </cols>
  <sheetData>
    <row r="2" spans="1:2" x14ac:dyDescent="0.25">
      <c r="A2" s="38" t="s">
        <v>26</v>
      </c>
      <c r="B2" s="39" t="s">
        <v>27</v>
      </c>
    </row>
    <row r="3" spans="1:2" x14ac:dyDescent="0.25">
      <c r="A3" s="25" t="s">
        <v>28</v>
      </c>
      <c r="B3" s="27">
        <v>1.5</v>
      </c>
    </row>
    <row r="4" spans="1:2" x14ac:dyDescent="0.25">
      <c r="A4" s="25" t="s">
        <v>29</v>
      </c>
      <c r="B4" s="27">
        <v>1.95</v>
      </c>
    </row>
    <row r="5" spans="1:2" x14ac:dyDescent="0.25">
      <c r="A5" s="25" t="s">
        <v>30</v>
      </c>
      <c r="B5" s="27">
        <v>1.95</v>
      </c>
    </row>
    <row r="6" spans="1:2" x14ac:dyDescent="0.25">
      <c r="A6" s="25" t="s">
        <v>31</v>
      </c>
      <c r="B6" s="27">
        <v>1.65</v>
      </c>
    </row>
    <row r="7" spans="1:2" x14ac:dyDescent="0.25">
      <c r="A7" s="25" t="s">
        <v>32</v>
      </c>
      <c r="B7" s="27">
        <v>2.2999999999999998</v>
      </c>
    </row>
    <row r="8" spans="1:2" x14ac:dyDescent="0.25">
      <c r="A8" s="25" t="s">
        <v>33</v>
      </c>
      <c r="B8" s="27">
        <v>2.95</v>
      </c>
    </row>
    <row r="9" spans="1:2" x14ac:dyDescent="0.25">
      <c r="A9" s="25" t="s">
        <v>34</v>
      </c>
      <c r="B9" s="27">
        <v>2.95</v>
      </c>
    </row>
    <row r="10" spans="1:2" x14ac:dyDescent="0.25">
      <c r="A10" s="25" t="s">
        <v>35</v>
      </c>
      <c r="B10" s="27">
        <v>2.95</v>
      </c>
    </row>
    <row r="11" spans="1:2" x14ac:dyDescent="0.25">
      <c r="A11" s="25" t="s">
        <v>36</v>
      </c>
      <c r="B11" s="27">
        <v>1.65</v>
      </c>
    </row>
    <row r="12" spans="1:2" x14ac:dyDescent="0.25">
      <c r="A12" s="25" t="s">
        <v>37</v>
      </c>
      <c r="B12" s="27">
        <v>2.35</v>
      </c>
    </row>
    <row r="13" spans="1:2" x14ac:dyDescent="0.25">
      <c r="A13" s="25" t="s">
        <v>38</v>
      </c>
      <c r="B13" s="27">
        <v>1.65</v>
      </c>
    </row>
    <row r="14" spans="1:2" x14ac:dyDescent="0.25">
      <c r="A14" s="25" t="s">
        <v>39</v>
      </c>
      <c r="B14" s="27">
        <v>1.65</v>
      </c>
    </row>
    <row r="15" spans="1:2" x14ac:dyDescent="0.25">
      <c r="A15" s="25" t="s">
        <v>40</v>
      </c>
      <c r="B15" s="27">
        <v>2.35</v>
      </c>
    </row>
    <row r="16" spans="1:2" x14ac:dyDescent="0.25">
      <c r="A16" s="25" t="s">
        <v>41</v>
      </c>
      <c r="B16" s="27">
        <v>1.65</v>
      </c>
    </row>
    <row r="17" spans="1:2" x14ac:dyDescent="0.25">
      <c r="A17" s="25" t="s">
        <v>42</v>
      </c>
      <c r="B17" s="27">
        <v>1.65</v>
      </c>
    </row>
    <row r="18" spans="1:2" x14ac:dyDescent="0.25">
      <c r="A18" s="25" t="s">
        <v>43</v>
      </c>
      <c r="B18" s="27">
        <v>2.35</v>
      </c>
    </row>
    <row r="19" spans="1:2" x14ac:dyDescent="0.25">
      <c r="A19" s="25" t="s">
        <v>44</v>
      </c>
      <c r="B19" s="27">
        <v>1.5</v>
      </c>
    </row>
    <row r="20" spans="1:2" x14ac:dyDescent="0.25">
      <c r="A20" s="25" t="s">
        <v>45</v>
      </c>
      <c r="B20" s="27">
        <v>1.5</v>
      </c>
    </row>
    <row r="21" spans="1:2" x14ac:dyDescent="0.25">
      <c r="A21" s="25" t="s">
        <v>46</v>
      </c>
      <c r="B21" s="27">
        <v>1.95</v>
      </c>
    </row>
    <row r="22" spans="1:2" x14ac:dyDescent="0.25">
      <c r="A22" s="25" t="s">
        <v>47</v>
      </c>
      <c r="B22" s="27">
        <v>2.95</v>
      </c>
    </row>
    <row r="23" spans="1:2" x14ac:dyDescent="0.25">
      <c r="A23" s="25" t="s">
        <v>48</v>
      </c>
      <c r="B23" s="27">
        <v>2.95</v>
      </c>
    </row>
    <row r="24" spans="1:2" x14ac:dyDescent="0.25">
      <c r="A24" s="25" t="s">
        <v>49</v>
      </c>
      <c r="B24" s="27">
        <v>2.95</v>
      </c>
    </row>
    <row r="25" spans="1:2" x14ac:dyDescent="0.25">
      <c r="A25" s="25" t="s">
        <v>50</v>
      </c>
      <c r="B25" s="27">
        <v>2.95</v>
      </c>
    </row>
    <row r="26" spans="1:2" x14ac:dyDescent="0.25">
      <c r="A26" s="25" t="s">
        <v>51</v>
      </c>
      <c r="B26" s="27">
        <v>0.9</v>
      </c>
    </row>
  </sheetData>
  <sheetProtection algorithmName="SHA-512" hashValue="vBN6xFZNja/TD9ifx/orGX/tV4xWzifoqAy1xwK6KLEo3ytsw/EqH5AW+XtbTsVGK9vuZU6W9Cf4TFvgfbPRLg==" saltValue="52VfF1S3YHGbsOYiAGCDO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3685-5EE6-4FD6-9227-E7709260C2D8}">
  <dimension ref="A2:AI9"/>
  <sheetViews>
    <sheetView workbookViewId="0">
      <selection activeCell="F15" sqref="F15"/>
    </sheetView>
  </sheetViews>
  <sheetFormatPr defaultColWidth="33.85546875" defaultRowHeight="15" x14ac:dyDescent="0.25"/>
  <cols>
    <col min="1" max="1" width="11.7109375" bestFit="1" customWidth="1"/>
    <col min="2" max="2" width="5.42578125" bestFit="1" customWidth="1"/>
    <col min="3" max="3" width="11.7109375" bestFit="1" customWidth="1"/>
    <col min="4" max="4" width="10.42578125" bestFit="1" customWidth="1"/>
    <col min="5" max="5" width="25.85546875" bestFit="1" customWidth="1"/>
    <col min="6" max="6" width="23.85546875" bestFit="1" customWidth="1"/>
    <col min="7" max="7" width="15" bestFit="1" customWidth="1"/>
    <col min="8" max="8" width="12.42578125" bestFit="1" customWidth="1"/>
    <col min="9" max="9" width="5.140625" bestFit="1" customWidth="1"/>
    <col min="10" max="10" width="25" bestFit="1" customWidth="1"/>
    <col min="11" max="12" width="16.5703125" bestFit="1" customWidth="1"/>
    <col min="13" max="13" width="17.7109375" bestFit="1" customWidth="1"/>
    <col min="14" max="14" width="10.28515625" bestFit="1" customWidth="1"/>
    <col min="15" max="15" width="9.5703125" bestFit="1" customWidth="1"/>
    <col min="16" max="16" width="10.28515625" bestFit="1" customWidth="1"/>
    <col min="17" max="17" width="13.42578125" bestFit="1" customWidth="1"/>
    <col min="18" max="18" width="6.140625" bestFit="1" customWidth="1"/>
    <col min="19" max="19" width="17.42578125" bestFit="1" customWidth="1"/>
    <col min="20" max="20" width="31" bestFit="1" customWidth="1"/>
    <col min="21" max="21" width="22.5703125" bestFit="1" customWidth="1"/>
    <col min="22" max="22" width="20.5703125" bestFit="1" customWidth="1"/>
    <col min="23" max="23" width="32.28515625" bestFit="1" customWidth="1"/>
    <col min="24" max="24" width="24.140625" bestFit="1" customWidth="1"/>
    <col min="25" max="25" width="32.7109375" bestFit="1" customWidth="1"/>
    <col min="26" max="26" width="11" bestFit="1" customWidth="1"/>
    <col min="27" max="27" width="13.5703125" bestFit="1" customWidth="1"/>
    <col min="28" max="28" width="27.7109375" bestFit="1" customWidth="1"/>
    <col min="29" max="29" width="26.28515625" bestFit="1" customWidth="1"/>
    <col min="30" max="30" width="21.7109375" bestFit="1" customWidth="1"/>
    <col min="31" max="31" width="24.5703125" bestFit="1" customWidth="1"/>
    <col min="32" max="32" width="28.140625" bestFit="1" customWidth="1"/>
    <col min="34" max="34" width="31" bestFit="1" customWidth="1"/>
    <col min="35" max="35" width="23.140625" bestFit="1" customWidth="1"/>
  </cols>
  <sheetData>
    <row r="2" spans="1:35" ht="36" x14ac:dyDescent="0.25">
      <c r="A2" s="35" t="s">
        <v>82</v>
      </c>
      <c r="B2" s="35" t="s">
        <v>83</v>
      </c>
      <c r="C2" s="35" t="s">
        <v>84</v>
      </c>
      <c r="D2" s="36" t="s">
        <v>85</v>
      </c>
      <c r="E2" s="35" t="s">
        <v>86</v>
      </c>
      <c r="F2" s="35" t="s">
        <v>87</v>
      </c>
      <c r="G2" s="35" t="s">
        <v>88</v>
      </c>
      <c r="H2" s="35" t="s">
        <v>89</v>
      </c>
      <c r="I2" s="35" t="s">
        <v>90</v>
      </c>
      <c r="J2" s="35" t="s">
        <v>91</v>
      </c>
      <c r="K2" s="35" t="s">
        <v>92</v>
      </c>
      <c r="L2" s="37" t="s">
        <v>93</v>
      </c>
      <c r="M2" s="35" t="s">
        <v>94</v>
      </c>
      <c r="N2" s="35" t="s">
        <v>95</v>
      </c>
      <c r="O2" s="35" t="s">
        <v>96</v>
      </c>
      <c r="P2" s="35" t="s">
        <v>97</v>
      </c>
      <c r="Q2" s="35" t="s">
        <v>98</v>
      </c>
      <c r="R2" s="35" t="s">
        <v>99</v>
      </c>
      <c r="S2" s="35" t="s">
        <v>100</v>
      </c>
      <c r="T2" s="35" t="s">
        <v>101</v>
      </c>
      <c r="U2" s="35" t="s">
        <v>102</v>
      </c>
      <c r="V2" s="35" t="s">
        <v>103</v>
      </c>
      <c r="W2" s="35" t="s">
        <v>104</v>
      </c>
      <c r="X2" s="35" t="s">
        <v>105</v>
      </c>
      <c r="Y2" s="35" t="s">
        <v>106</v>
      </c>
      <c r="Z2" s="35" t="s">
        <v>107</v>
      </c>
      <c r="AA2" s="35" t="s">
        <v>108</v>
      </c>
      <c r="AB2" s="35" t="s">
        <v>109</v>
      </c>
      <c r="AC2" s="35" t="s">
        <v>110</v>
      </c>
      <c r="AD2" s="35" t="s">
        <v>111</v>
      </c>
      <c r="AE2" s="35" t="s">
        <v>112</v>
      </c>
      <c r="AF2" s="35" t="s">
        <v>113</v>
      </c>
      <c r="AG2" s="35" t="s">
        <v>114</v>
      </c>
      <c r="AH2" s="35" t="s">
        <v>115</v>
      </c>
      <c r="AI2" s="35" t="s">
        <v>116</v>
      </c>
    </row>
    <row r="3" spans="1:35" x14ac:dyDescent="0.25">
      <c r="A3" s="34">
        <v>30926</v>
      </c>
      <c r="B3" s="28" t="s">
        <v>117</v>
      </c>
      <c r="C3" s="29" t="s">
        <v>118</v>
      </c>
      <c r="D3" s="30">
        <v>0</v>
      </c>
      <c r="E3" s="31"/>
      <c r="F3" s="28">
        <v>45152</v>
      </c>
      <c r="G3" s="28">
        <v>45152</v>
      </c>
      <c r="H3" s="28">
        <v>45152</v>
      </c>
      <c r="I3" s="28" t="s">
        <v>119</v>
      </c>
      <c r="J3" s="28" t="s">
        <v>120</v>
      </c>
      <c r="K3" s="28" t="s">
        <v>121</v>
      </c>
      <c r="L3" s="32">
        <v>18.38</v>
      </c>
      <c r="M3" s="32">
        <v>5</v>
      </c>
      <c r="N3" s="28" t="s">
        <v>122</v>
      </c>
      <c r="O3" s="28"/>
      <c r="P3" s="32">
        <v>15.21</v>
      </c>
      <c r="Q3" s="32">
        <v>1211.4258</v>
      </c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>
        <v>5</v>
      </c>
    </row>
    <row r="4" spans="1:35" x14ac:dyDescent="0.25">
      <c r="A4" s="34">
        <v>28216</v>
      </c>
      <c r="B4" s="28" t="s">
        <v>117</v>
      </c>
      <c r="C4" s="28" t="s">
        <v>118</v>
      </c>
      <c r="D4" s="30">
        <v>0</v>
      </c>
      <c r="E4" s="31"/>
      <c r="F4" s="28">
        <v>44903</v>
      </c>
      <c r="G4" s="28">
        <v>45663</v>
      </c>
      <c r="H4" s="28">
        <v>44837</v>
      </c>
      <c r="I4" s="28" t="s">
        <v>123</v>
      </c>
      <c r="J4" s="28" t="s">
        <v>124</v>
      </c>
      <c r="K4" s="28" t="s">
        <v>121</v>
      </c>
      <c r="L4" s="32">
        <v>17.420000000000002</v>
      </c>
      <c r="M4" s="32">
        <v>5</v>
      </c>
      <c r="N4" s="28" t="s">
        <v>122</v>
      </c>
      <c r="O4" s="28"/>
      <c r="P4" s="32">
        <v>14.91</v>
      </c>
      <c r="Q4" s="32">
        <v>1125.5062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>
        <v>5</v>
      </c>
    </row>
    <row r="5" spans="1:35" x14ac:dyDescent="0.25">
      <c r="A5" s="34">
        <v>31778</v>
      </c>
      <c r="B5" s="28" t="s">
        <v>117</v>
      </c>
      <c r="C5" s="28" t="s">
        <v>118</v>
      </c>
      <c r="D5" s="30">
        <v>0</v>
      </c>
      <c r="E5" s="31"/>
      <c r="F5" s="28">
        <v>44445</v>
      </c>
      <c r="G5" s="28">
        <v>44445</v>
      </c>
      <c r="H5" s="28">
        <v>44445</v>
      </c>
      <c r="I5" s="28" t="s">
        <v>125</v>
      </c>
      <c r="J5" s="28" t="s">
        <v>126</v>
      </c>
      <c r="K5" s="28" t="s">
        <v>121</v>
      </c>
      <c r="L5" s="32">
        <v>19.71</v>
      </c>
      <c r="M5" s="32">
        <v>5</v>
      </c>
      <c r="N5" s="28" t="s">
        <v>122</v>
      </c>
      <c r="O5" s="28"/>
      <c r="P5" s="32">
        <v>15.38</v>
      </c>
      <c r="Q5" s="32">
        <v>1313.6058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>
        <v>0</v>
      </c>
    </row>
    <row r="6" spans="1:35" x14ac:dyDescent="0.25">
      <c r="A6" s="34">
        <v>32813</v>
      </c>
      <c r="B6" s="28" t="s">
        <v>117</v>
      </c>
      <c r="C6" s="28" t="s">
        <v>127</v>
      </c>
      <c r="D6" s="30">
        <v>3</v>
      </c>
      <c r="E6" s="33">
        <v>46102</v>
      </c>
      <c r="F6" s="28">
        <v>45160</v>
      </c>
      <c r="G6" s="28">
        <v>45160</v>
      </c>
      <c r="H6" s="28">
        <v>45160</v>
      </c>
      <c r="I6" s="28" t="s">
        <v>128</v>
      </c>
      <c r="J6" s="28" t="s">
        <v>129</v>
      </c>
      <c r="K6" s="28" t="s">
        <v>121</v>
      </c>
      <c r="L6" s="32">
        <v>18.38</v>
      </c>
      <c r="M6" s="32">
        <v>5</v>
      </c>
      <c r="N6" s="28" t="s">
        <v>122</v>
      </c>
      <c r="O6" s="28"/>
      <c r="P6" s="32">
        <v>15.21</v>
      </c>
      <c r="Q6" s="32">
        <v>1211.4258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>
        <v>0</v>
      </c>
    </row>
    <row r="7" spans="1:35" x14ac:dyDescent="0.25">
      <c r="A7" s="34">
        <v>30987</v>
      </c>
      <c r="B7" s="28" t="s">
        <v>117</v>
      </c>
      <c r="C7" s="28" t="s">
        <v>118</v>
      </c>
      <c r="D7" s="30">
        <v>0</v>
      </c>
      <c r="E7" s="31"/>
      <c r="F7" s="28">
        <v>45012</v>
      </c>
      <c r="G7" s="28">
        <v>45012</v>
      </c>
      <c r="H7" s="28">
        <v>45012</v>
      </c>
      <c r="I7" s="28" t="s">
        <v>130</v>
      </c>
      <c r="J7" s="28" t="s">
        <v>131</v>
      </c>
      <c r="K7" s="28" t="s">
        <v>121</v>
      </c>
      <c r="L7" s="32">
        <v>19.149999999999999</v>
      </c>
      <c r="M7" s="32">
        <v>5</v>
      </c>
      <c r="N7" s="28" t="s">
        <v>122</v>
      </c>
      <c r="O7" s="28"/>
      <c r="P7" s="32">
        <v>15.21</v>
      </c>
      <c r="Q7" s="32">
        <v>1262.1765</v>
      </c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>
        <v>5</v>
      </c>
    </row>
    <row r="8" spans="1:35" x14ac:dyDescent="0.25">
      <c r="A8" s="34">
        <v>30195</v>
      </c>
      <c r="B8" s="28" t="s">
        <v>117</v>
      </c>
      <c r="C8" s="28" t="s">
        <v>118</v>
      </c>
      <c r="D8" s="30">
        <v>0</v>
      </c>
      <c r="E8" s="31"/>
      <c r="F8" s="28">
        <v>45558</v>
      </c>
      <c r="G8" s="28">
        <v>45558</v>
      </c>
      <c r="H8" s="28">
        <v>45698</v>
      </c>
      <c r="I8" s="28" t="s">
        <v>132</v>
      </c>
      <c r="J8" s="28" t="s">
        <v>133</v>
      </c>
      <c r="K8" s="28" t="s">
        <v>121</v>
      </c>
      <c r="L8" s="32">
        <v>21.25</v>
      </c>
      <c r="M8" s="32">
        <v>5</v>
      </c>
      <c r="N8" s="28" t="s">
        <v>122</v>
      </c>
      <c r="O8" s="28"/>
      <c r="P8" s="32">
        <v>15.3</v>
      </c>
      <c r="Q8" s="32">
        <v>1408.875</v>
      </c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>
        <v>5</v>
      </c>
    </row>
    <row r="9" spans="1:35" x14ac:dyDescent="0.25">
      <c r="A9" s="34">
        <v>28277</v>
      </c>
      <c r="B9" s="28" t="s">
        <v>117</v>
      </c>
      <c r="C9" s="28" t="s">
        <v>118</v>
      </c>
      <c r="D9" s="30">
        <v>0</v>
      </c>
      <c r="E9" s="31"/>
      <c r="F9" s="28">
        <v>43439</v>
      </c>
      <c r="G9" s="28">
        <v>43439</v>
      </c>
      <c r="H9" s="28">
        <v>44440</v>
      </c>
      <c r="I9" s="28" t="s">
        <v>130</v>
      </c>
      <c r="J9" s="28" t="s">
        <v>131</v>
      </c>
      <c r="K9" s="28" t="s">
        <v>134</v>
      </c>
      <c r="L9" s="32">
        <v>20.8</v>
      </c>
      <c r="M9" s="32">
        <v>5</v>
      </c>
      <c r="N9" s="28" t="s">
        <v>135</v>
      </c>
      <c r="O9" s="28"/>
      <c r="P9" s="32">
        <v>16.84</v>
      </c>
      <c r="Q9" s="32">
        <v>1517.8453333333334</v>
      </c>
      <c r="R9" s="31"/>
      <c r="S9" s="31"/>
      <c r="T9" s="31"/>
      <c r="U9" s="31"/>
      <c r="V9" s="31"/>
      <c r="W9" s="31"/>
      <c r="X9" s="31">
        <v>2.71</v>
      </c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>
        <v>0</v>
      </c>
    </row>
  </sheetData>
  <sheetProtection algorithmName="SHA-512" hashValue="h0GHAY3PjCg1XZFoGif1qtSKjxu01ydj47s0VBfW1H8joQed68BkdDjprfUNMi5PQFWC/kqLv7SctTuYR4PpUg==" saltValue="ZMISshowREitcaW7y/rJiQ==" spinCount="100000" sheet="1" objects="1" scenarios="1"/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11AA-45A8-478C-A3FD-857338979812}">
  <dimension ref="A2:B8"/>
  <sheetViews>
    <sheetView workbookViewId="0">
      <selection activeCell="F27" sqref="F27"/>
    </sheetView>
  </sheetViews>
  <sheetFormatPr defaultRowHeight="15" x14ac:dyDescent="0.25"/>
  <cols>
    <col min="1" max="1" width="47.28515625" bestFit="1" customWidth="1"/>
    <col min="2" max="2" width="11.5703125" style="3" bestFit="1" customWidth="1"/>
  </cols>
  <sheetData>
    <row r="2" spans="1:2" x14ac:dyDescent="0.25">
      <c r="A2" s="40" t="s">
        <v>68</v>
      </c>
      <c r="B2" s="41" t="s">
        <v>66</v>
      </c>
    </row>
    <row r="3" spans="1:2" x14ac:dyDescent="0.25">
      <c r="A3" s="44" t="s">
        <v>79</v>
      </c>
      <c r="B3" s="45">
        <v>7300</v>
      </c>
    </row>
    <row r="4" spans="1:2" x14ac:dyDescent="0.25">
      <c r="A4" s="44" t="s">
        <v>67</v>
      </c>
      <c r="B4" s="45">
        <v>526</v>
      </c>
    </row>
    <row r="5" spans="1:2" x14ac:dyDescent="0.25">
      <c r="A5" s="44" t="s">
        <v>69</v>
      </c>
      <c r="B5" s="45">
        <v>450</v>
      </c>
    </row>
    <row r="6" spans="1:2" x14ac:dyDescent="0.25">
      <c r="A6" s="44" t="s">
        <v>70</v>
      </c>
      <c r="B6" s="45">
        <v>540</v>
      </c>
    </row>
    <row r="7" spans="1:2" x14ac:dyDescent="0.25">
      <c r="A7" s="44" t="s">
        <v>81</v>
      </c>
      <c r="B7" s="45">
        <v>1000</v>
      </c>
    </row>
    <row r="8" spans="1:2" x14ac:dyDescent="0.25">
      <c r="A8" s="42" t="s">
        <v>80</v>
      </c>
      <c r="B8" s="43">
        <f>SUM(B3:B7)</f>
        <v>9816</v>
      </c>
    </row>
  </sheetData>
  <sheetProtection algorithmName="SHA-512" hashValue="htdzVYGvJBM3+FFdqb44zcosrPIQxETQnQwRG5uVm2oCyDg/uKihkggRUpfeGZBiDbJxLU1+gNlQv3+z5xjl8Q==" saltValue="9zi80sd21rIYfxV2q1SQK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05F80C-6DC7-4F72-B7F7-A5E40052F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CFC0E-729C-4729-ADBF-9839DAC414A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5753AB3A-8765-4349-BE1F-8E2D4FCCB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prijzenblad</vt:lpstr>
      <vt:lpstr>afname 2025 fruit</vt:lpstr>
      <vt:lpstr>afname-aantallen per locatie</vt:lpstr>
      <vt:lpstr>huidig drankenassortiment</vt:lpstr>
      <vt:lpstr>Overnamegegevens</vt:lpstr>
      <vt:lpstr>Afname aantallen B en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Marika Wicinska | Adjust</cp:lastModifiedBy>
  <dcterms:created xsi:type="dcterms:W3CDTF">2026-01-26T15:23:26Z</dcterms:created>
  <dcterms:modified xsi:type="dcterms:W3CDTF">2026-03-16T14:40:05Z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