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d-my.sharepoint.com/personal/ruth_van_daalen_schouwen-duiveland_nl/Documents/Ruth/AA AANBESTEDING 2025 Brandverz/"/>
    </mc:Choice>
  </mc:AlternateContent>
  <xr:revisionPtr revIDLastSave="0" documentId="8_{CD8586A5-AEFB-45D3-8B22-43F446B77E2D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General Info" sheetId="1" state="hidden" r:id="rId1"/>
    <sheet name="Polisblad" sheetId="4" state="hidden" r:id="rId2"/>
    <sheet name="Stand 01-01-2025" sheetId="2" r:id="rId3"/>
  </sheets>
  <definedNames>
    <definedName name="_xlnm.Print_Area" localSheetId="0">'General Info'!$A$3:$D$21</definedName>
    <definedName name="_xlnm.Print_Area" localSheetId="1">Polisblad!$A$1:$L$26</definedName>
    <definedName name="_xlnm.Print_Area" localSheetId="2">'Stand 01-01-2025'!$A$1:$M$12</definedName>
    <definedName name="_xlnm.Print_Titles" localSheetId="2">'Stand 01-01-2025'!$1:$5</definedName>
    <definedName name="afrdoor">'General Info'!#REF!</definedName>
    <definedName name="afrind">'General Info'!$B$22</definedName>
    <definedName name="cad">'Stand 01-01-2025'!#REF!</definedName>
    <definedName name="df">'Stand 01-01-2025'!#REF!</definedName>
    <definedName name="Eurokoers">'General Info'!#REF!</definedName>
    <definedName name="ign">'General Info'!$C$5</definedName>
    <definedName name="igo">'General Info'!$C$6</definedName>
    <definedName name="iin">'General Info'!$C$9</definedName>
    <definedName name="iio">'General Info'!$C$10</definedName>
    <definedName name="index">'Stand 01-01-2025'!#REF!</definedName>
    <definedName name="perc">#REF!</definedName>
    <definedName name="premie2005">'General Info'!#REF!</definedName>
    <definedName name="premie2008">'General Info'!#REF!</definedName>
    <definedName name="premieAVD">'General Info'!#REF!</definedName>
    <definedName name="premieGMB">'General Info'!#REF!</definedName>
    <definedName name="premieoud">'General Info'!#REF!</definedName>
    <definedName name="premieOWS">'General Info'!#REF!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K14" i="4"/>
  <c r="J14" i="4"/>
  <c r="F11" i="4" l="1"/>
  <c r="F10" i="4"/>
  <c r="F13" i="4"/>
  <c r="F6" i="4"/>
  <c r="F7" i="4"/>
  <c r="Q12" i="2" l="1"/>
  <c r="Q7" i="2"/>
  <c r="U12" i="2"/>
  <c r="U7" i="2"/>
  <c r="U8" i="2"/>
  <c r="U9" i="2"/>
  <c r="Q8" i="2"/>
  <c r="Q9" i="2"/>
  <c r="B22" i="1"/>
  <c r="L12" i="2" l="1"/>
  <c r="K7" i="2"/>
  <c r="L9" i="2"/>
  <c r="K9" i="2"/>
  <c r="L8" i="2"/>
  <c r="W8" i="2" s="1"/>
  <c r="K8" i="2"/>
  <c r="L7" i="2"/>
  <c r="K12" i="2"/>
  <c r="E13" i="4"/>
  <c r="G13" i="4" s="1"/>
  <c r="AA12" i="2"/>
  <c r="AA7" i="2"/>
  <c r="AA8" i="2"/>
  <c r="AA9" i="2"/>
  <c r="Z7" i="2"/>
  <c r="Z8" i="2"/>
  <c r="Z9" i="2"/>
  <c r="D11" i="4"/>
  <c r="C10" i="4"/>
  <c r="D7" i="4"/>
  <c r="C6" i="4"/>
  <c r="A3" i="4"/>
  <c r="A2" i="4"/>
  <c r="M8" i="2" l="1"/>
  <c r="AC9" i="2"/>
  <c r="AC8" i="2"/>
  <c r="AC7" i="2"/>
  <c r="M12" i="2"/>
  <c r="M9" i="2"/>
  <c r="M7" i="2"/>
  <c r="E20" i="4"/>
  <c r="V8" i="2"/>
  <c r="Y8" i="2" s="1"/>
  <c r="W9" i="2"/>
  <c r="W7" i="2"/>
  <c r="W12" i="2"/>
  <c r="E7" i="4" l="1"/>
  <c r="G7" i="4" s="1"/>
  <c r="E6" i="4"/>
  <c r="G6" i="4" s="1"/>
  <c r="E11" i="4"/>
  <c r="G11" i="4" s="1"/>
  <c r="E10" i="4"/>
  <c r="G10" i="4" s="1"/>
  <c r="V9" i="2"/>
  <c r="Y9" i="2" s="1"/>
  <c r="V7" i="2"/>
  <c r="Y7" i="2" s="1"/>
  <c r="G15" i="4" l="1"/>
  <c r="E15" i="4"/>
  <c r="L9" i="4" l="1"/>
  <c r="L10" i="4"/>
  <c r="L11" i="4"/>
  <c r="L12" i="4"/>
  <c r="L8" i="4"/>
  <c r="L14" i="4" l="1"/>
  <c r="V12" i="2"/>
  <c r="Y12" i="2" s="1"/>
  <c r="Z12" i="2"/>
  <c r="AC12" i="2" s="1"/>
  <c r="E21" i="4" l="1"/>
  <c r="E22" i="4" s="1"/>
  <c r="E23" i="4"/>
  <c r="E24" i="4" l="1"/>
</calcChain>
</file>

<file path=xl/sharedStrings.xml><?xml version="1.0" encoding="utf-8"?>
<sst xmlns="http://schemas.openxmlformats.org/spreadsheetml/2006/main" count="128" uniqueCount="79">
  <si>
    <t>Omschrijving:</t>
  </si>
  <si>
    <t>Gebouwen</t>
  </si>
  <si>
    <t>Inventaris:</t>
  </si>
  <si>
    <t>Totaal</t>
  </si>
  <si>
    <t>Totaal:</t>
  </si>
  <si>
    <t>Primair Onderwijs:</t>
  </si>
  <si>
    <t>Gemeentelijk Bezit</t>
  </si>
  <si>
    <t>in EUR:</t>
  </si>
  <si>
    <t>Index-cijfers</t>
  </si>
  <si>
    <t>Afronding index:</t>
  </si>
  <si>
    <t>Instructies:</t>
  </si>
  <si>
    <t>Wijzigingen van bestaande objecten:</t>
  </si>
  <si>
    <t>In de desbetreffende regels alleen de bedragen in de kolommen L t/m P waar nodig overschrijven.</t>
  </si>
  <si>
    <t>Afvoeringen van bestaande objecten</t>
  </si>
  <si>
    <t>In de desbetreffende regels alleen de bedragen in de kolommen L t/m P waar nodig overschrijven met het getal 0.</t>
  </si>
  <si>
    <t>Opname van nieuwe objecten:</t>
  </si>
  <si>
    <t>In deze spreadsheet zijn een aantal reserve regels aangemaakt die beginnen met de omschrijving:</t>
  </si>
  <si>
    <t>"Nieuw". Neem zo'n regel en overschrijf de tekst in de eerste twee kolommen, a en b en vul in de kolommen</t>
  </si>
  <si>
    <t>L t/m P tenslotte de bedragen in.</t>
  </si>
  <si>
    <t>met de nieuwe bedragen. Het mutatieverschil wordt vanzelf berekend.</t>
  </si>
  <si>
    <t xml:space="preserve"> </t>
  </si>
  <si>
    <t xml:space="preserve">Gemeentelijk Bezit: </t>
  </si>
  <si>
    <t>TG Gebouwen nieuw</t>
  </si>
  <si>
    <t>TG Gebouwen oud</t>
  </si>
  <si>
    <t>TB Inv nieuw</t>
  </si>
  <si>
    <t>TG</t>
  </si>
  <si>
    <t>TB</t>
  </si>
  <si>
    <t>De regel zelf dient in de spredsheet te blijven staan.</t>
  </si>
  <si>
    <t>Inventaris</t>
  </si>
  <si>
    <t>Plaats:</t>
  </si>
  <si>
    <t>Zierikzee</t>
  </si>
  <si>
    <t>Adres:</t>
  </si>
  <si>
    <t>Laan van St. Hilaire 2</t>
  </si>
  <si>
    <t>Lange Blokweg 27a</t>
  </si>
  <si>
    <t>Meelstraat 4-10</t>
  </si>
  <si>
    <t>Verzekeraars</t>
  </si>
  <si>
    <t xml:space="preserve">TG Gebouwen </t>
  </si>
  <si>
    <t>TB Inv oud</t>
  </si>
  <si>
    <t>TB inv</t>
  </si>
  <si>
    <t xml:space="preserve">Onderwijs: </t>
  </si>
  <si>
    <t xml:space="preserve">voormalig stadhuis, zijnde een Rijksmonument, Stadhuismuseum, Stadhuistoren en bijgebouwen </t>
  </si>
  <si>
    <t>Gemeentehuis, zie taxatierapport 6-12-2021</t>
  </si>
  <si>
    <t>sportcentrum/zwembad incl. zuiveringsinstallatie, vs excl.BTW, zie taxatierapport 13-01-2022</t>
  </si>
  <si>
    <t xml:space="preserve">Hatfieldpark 1,2 en 3 (NIEUWBOUW)   </t>
  </si>
  <si>
    <t xml:space="preserve">Hatfieldpark 1 (bibliotheek), nr. 2 nieuwbouw (Pontes/Pieter Zeeman), nr. 3 nieuwbouw (De Meie).Zie taxatierapport 21-2-2023 </t>
  </si>
  <si>
    <t>Opruimingskosten</t>
  </si>
  <si>
    <t>Stand per 1 januari 2025 (na indexering)</t>
  </si>
  <si>
    <t>Stand per 31 december 2024 (Hier mutaties bijwerken)</t>
  </si>
  <si>
    <t>Stand per 1 januari 2024</t>
  </si>
  <si>
    <t>Mutaties 2024-2025</t>
  </si>
  <si>
    <t>mutaties 2024</t>
  </si>
  <si>
    <t>Index per 1 januari 2025:</t>
  </si>
  <si>
    <t>Stand per 1 januari 2025:</t>
  </si>
  <si>
    <t>Omschrijving</t>
  </si>
  <si>
    <t>Jaar</t>
  </si>
  <si>
    <t>Indexcijfer</t>
  </si>
  <si>
    <t>Premietarieven</t>
  </si>
  <si>
    <t>Premie o/oo:</t>
  </si>
  <si>
    <t>premieGM</t>
  </si>
  <si>
    <t>premieOW</t>
  </si>
  <si>
    <t>Aandeel</t>
  </si>
  <si>
    <t>premie in o/oo</t>
  </si>
  <si>
    <t>premie nominaal</t>
  </si>
  <si>
    <t>Door tussentijds afronden kan dit eindtotaal verschillen van het eindtotaal zoals in de tabel hiernaast. De tabel is hierin leidend</t>
  </si>
  <si>
    <t>Dit is een dooreenpremie gebaseerd op het gewogen premie promillage zoals berekent in het "Polisblad" tabblad.</t>
  </si>
  <si>
    <t>Indexering per 1 januari  2024:</t>
  </si>
  <si>
    <t>Gebouwen:</t>
  </si>
  <si>
    <t>-</t>
  </si>
  <si>
    <t>Specificatie Polisblad d.d. 1 januari 2025</t>
  </si>
  <si>
    <t xml:space="preserve">Gemeente Schouwen-Duiveland - Inspectieverslagen en/of rapporten met een verzekerde waarde vanaf EUR 15.000.000,- </t>
  </si>
  <si>
    <t>Inspectieverslagen en/of rapport aanwezig</t>
  </si>
  <si>
    <t>Zijn er aanbevelingen gedaan</t>
  </si>
  <si>
    <t>aanbevelingen opgevolgd</t>
  </si>
  <si>
    <t>Indien nee, is dit voornemen er nog</t>
  </si>
  <si>
    <t>Zo nee, waarom niet</t>
  </si>
  <si>
    <t>Zo ja, wanneer en op welke wijze</t>
  </si>
  <si>
    <t>Heeft er na opvolging van preventie nog een herinspectie plaatsgevonden</t>
  </si>
  <si>
    <t xml:space="preserve">Ja 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</si>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</sst>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#,##0.000"/>
    <numFmt numFmtId="166" formatCode="#,##0.0000"/>
    <numFmt numFmtId="167" formatCode="#,##0.00000"/>
    <numFmt numFmtId="168" formatCode="_-[$EUR]\ * #,##0.00_-;_-[$EUR]\ * #,##0.00\-;_-[$EUR]\ * &quot;-&quot;??_-;_-@_-"/>
    <numFmt numFmtId="169" formatCode="_-[$€-413]\ * #,##0.00_-;_-[$€-413]\ * #,##0.00\-;_-[$€-413]\ * &quot;-&quot;??_-;_-@_-"/>
    <numFmt numFmtId="170" formatCode="_-* #,##0.0000_-;\-* #,##0.0000_-;_-* &quot;-&quot;??_-;_-@_-"/>
    <numFmt numFmtId="171" formatCode="_ [$EUR]\ * #,##0.00_ ;_ [$EUR]\ * \-#,##0.00_ ;_ [$EUR]\ * &quot;-&quot;??_ ;_ @_ "/>
    <numFmt numFmtId="172" formatCode="0.0000\ \‰"/>
  </numFmts>
  <fonts count="37">
    <font>
      <sz val="10"/>
      <name val="Times New Roman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2"/>
      <name val="Univers (W1)"/>
      <family val="2"/>
    </font>
    <font>
      <sz val="12"/>
      <name val="Univers (W1)"/>
      <family val="2"/>
    </font>
    <font>
      <b/>
      <i/>
      <sz val="10"/>
      <name val="Univers (W1)"/>
      <family val="2"/>
    </font>
    <font>
      <b/>
      <i/>
      <sz val="18"/>
      <name val="Univers (W1)"/>
      <family val="2"/>
    </font>
    <font>
      <sz val="18"/>
      <name val="Univers (W1)"/>
      <family val="2"/>
    </font>
    <font>
      <sz val="11"/>
      <name val="Univers (W1)"/>
      <family val="2"/>
    </font>
    <font>
      <sz val="8"/>
      <color indexed="8"/>
      <name val="Univers (W1)"/>
      <family val="2"/>
    </font>
    <font>
      <b/>
      <i/>
      <sz val="12"/>
      <color indexed="8"/>
      <name val="Univers (W1)"/>
    </font>
    <font>
      <sz val="10"/>
      <color indexed="8"/>
      <name val="Times New Roman"/>
      <family val="1"/>
    </font>
    <font>
      <b/>
      <i/>
      <sz val="10"/>
      <color indexed="8"/>
      <name val="Univers (W1)"/>
      <family val="2"/>
    </font>
    <font>
      <sz val="8"/>
      <color indexed="8"/>
      <name val="Univers (W1)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2"/>
      <color indexed="10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b/>
      <i/>
      <u/>
      <sz val="10"/>
      <name val="Arial"/>
      <family val="2"/>
    </font>
    <font>
      <b/>
      <sz val="10"/>
      <name val="Arial"/>
      <family val="2"/>
    </font>
    <font>
      <b/>
      <sz val="8"/>
      <name val="Univers (W1)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i/>
      <sz val="8"/>
      <name val="Univers (W1)"/>
    </font>
    <font>
      <b/>
      <i/>
      <sz val="8"/>
      <name val="Univers (W1)"/>
    </font>
    <font>
      <sz val="8"/>
      <name val="Univers (W1)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163">
    <xf numFmtId="0" fontId="0" fillId="0" borderId="0" xfId="0"/>
    <xf numFmtId="164" fontId="6" fillId="0" borderId="0" xfId="1" quotePrefix="1" applyFont="1" applyAlignment="1">
      <alignment horizontal="left"/>
    </xf>
    <xf numFmtId="164" fontId="7" fillId="0" borderId="0" xfId="1" quotePrefix="1" applyFont="1" applyAlignment="1">
      <alignment horizontal="left"/>
    </xf>
    <xf numFmtId="4" fontId="5" fillId="0" borderId="0" xfId="1" applyNumberFormat="1" applyFont="1" applyAlignment="1">
      <alignment horizontal="left"/>
    </xf>
    <xf numFmtId="1" fontId="5" fillId="0" borderId="0" xfId="1" applyNumberFormat="1" applyFont="1" applyAlignment="1">
      <alignment horizontal="left"/>
    </xf>
    <xf numFmtId="4" fontId="2" fillId="0" borderId="0" xfId="1" applyNumberFormat="1" applyFont="1" applyAlignment="1">
      <alignment horizontal="left"/>
    </xf>
    <xf numFmtId="1" fontId="2" fillId="0" borderId="0" xfId="1" applyNumberFormat="1" applyFont="1" applyAlignment="1">
      <alignment horizontal="left"/>
    </xf>
    <xf numFmtId="4" fontId="8" fillId="0" borderId="0" xfId="1" applyNumberFormat="1" applyFont="1" applyAlignment="1">
      <alignment horizontal="left"/>
    </xf>
    <xf numFmtId="1" fontId="8" fillId="0" borderId="0" xfId="1" applyNumberFormat="1" applyFont="1" applyAlignment="1">
      <alignment horizontal="left"/>
    </xf>
    <xf numFmtId="3" fontId="9" fillId="0" borderId="0" xfId="0" applyNumberFormat="1" applyFont="1" applyAlignment="1">
      <alignment horizontal="center"/>
    </xf>
    <xf numFmtId="4" fontId="9" fillId="0" borderId="0" xfId="0" applyNumberFormat="1" applyFont="1"/>
    <xf numFmtId="1" fontId="9" fillId="0" borderId="0" xfId="0" applyNumberFormat="1" applyFont="1"/>
    <xf numFmtId="168" fontId="5" fillId="0" borderId="0" xfId="1" applyNumberFormat="1" applyFont="1" applyAlignment="1">
      <alignment horizontal="left"/>
    </xf>
    <xf numFmtId="168" fontId="2" fillId="0" borderId="0" xfId="1" applyNumberFormat="1" applyFont="1" applyAlignment="1">
      <alignment horizontal="left"/>
    </xf>
    <xf numFmtId="168" fontId="8" fillId="0" borderId="0" xfId="1" applyNumberFormat="1" applyFont="1" applyAlignment="1">
      <alignment horizontal="left"/>
    </xf>
    <xf numFmtId="168" fontId="9" fillId="0" borderId="0" xfId="0" applyNumberFormat="1" applyFont="1"/>
    <xf numFmtId="168" fontId="0" fillId="0" borderId="0" xfId="0" applyNumberFormat="1"/>
    <xf numFmtId="164" fontId="12" fillId="0" borderId="0" xfId="1" applyFont="1" applyAlignment="1">
      <alignment vertical="top"/>
    </xf>
    <xf numFmtId="164" fontId="14" fillId="0" borderId="3" xfId="1" applyFont="1" applyFill="1" applyBorder="1" applyAlignment="1">
      <alignment vertical="top"/>
    </xf>
    <xf numFmtId="164" fontId="14" fillId="0" borderId="1" xfId="1" applyFont="1" applyBorder="1" applyAlignment="1">
      <alignment vertical="top"/>
    </xf>
    <xf numFmtId="164" fontId="10" fillId="0" borderId="3" xfId="1" applyFont="1" applyBorder="1" applyAlignment="1">
      <alignment vertical="top"/>
    </xf>
    <xf numFmtId="164" fontId="10" fillId="0" borderId="1" xfId="1" applyFont="1" applyBorder="1" applyAlignment="1">
      <alignment vertical="top"/>
    </xf>
    <xf numFmtId="164" fontId="18" fillId="0" borderId="1" xfId="1" applyFont="1" applyBorder="1" applyAlignment="1">
      <alignment vertical="top"/>
    </xf>
    <xf numFmtId="164" fontId="12" fillId="0" borderId="0" xfId="1" applyFont="1" applyFill="1" applyAlignment="1">
      <alignment vertical="top"/>
    </xf>
    <xf numFmtId="164" fontId="12" fillId="0" borderId="0" xfId="1" applyFont="1" applyAlignment="1">
      <alignment horizontal="left" vertical="top"/>
    </xf>
    <xf numFmtId="164" fontId="12" fillId="0" borderId="0" xfId="1" applyFont="1" applyAlignment="1">
      <alignment vertical="top" wrapText="1"/>
    </xf>
    <xf numFmtId="2" fontId="15" fillId="3" borderId="7" xfId="1" quotePrefix="1" applyNumberFormat="1" applyFont="1" applyFill="1" applyBorder="1" applyAlignment="1">
      <alignment horizontal="left" vertical="top"/>
    </xf>
    <xf numFmtId="164" fontId="15" fillId="3" borderId="8" xfId="1" quotePrefix="1" applyFont="1" applyFill="1" applyBorder="1" applyAlignment="1">
      <alignment horizontal="center" vertical="top" wrapText="1"/>
    </xf>
    <xf numFmtId="164" fontId="16" fillId="3" borderId="8" xfId="1" applyFont="1" applyFill="1" applyBorder="1" applyAlignment="1">
      <alignment vertical="top"/>
    </xf>
    <xf numFmtId="164" fontId="12" fillId="3" borderId="8" xfId="1" applyFont="1" applyFill="1" applyBorder="1" applyAlignment="1">
      <alignment vertical="top"/>
    </xf>
    <xf numFmtId="164" fontId="22" fillId="3" borderId="0" xfId="1" applyFont="1" applyFill="1" applyBorder="1" applyAlignment="1">
      <alignment vertical="top"/>
    </xf>
    <xf numFmtId="164" fontId="19" fillId="0" borderId="0" xfId="1" applyFont="1" applyAlignment="1">
      <alignment vertical="top"/>
    </xf>
    <xf numFmtId="164" fontId="20" fillId="0" borderId="0" xfId="1" applyFont="1" applyAlignment="1">
      <alignment vertical="top"/>
    </xf>
    <xf numFmtId="164" fontId="21" fillId="0" borderId="0" xfId="1" applyFont="1" applyAlignment="1">
      <alignment vertical="top"/>
    </xf>
    <xf numFmtId="1" fontId="17" fillId="4" borderId="5" xfId="1" applyNumberFormat="1" applyFont="1" applyFill="1" applyBorder="1" applyAlignment="1">
      <alignment vertical="top"/>
    </xf>
    <xf numFmtId="1" fontId="17" fillId="4" borderId="9" xfId="1" applyNumberFormat="1" applyFont="1" applyFill="1" applyBorder="1" applyAlignment="1">
      <alignment vertical="top"/>
    </xf>
    <xf numFmtId="164" fontId="14" fillId="0" borderId="1" xfId="1" applyFont="1" applyBorder="1" applyAlignment="1" applyProtection="1">
      <alignment vertical="top"/>
      <protection locked="0"/>
    </xf>
    <xf numFmtId="164" fontId="10" fillId="0" borderId="1" xfId="1" applyFont="1" applyBorder="1" applyAlignment="1" applyProtection="1">
      <alignment vertical="top"/>
      <protection locked="0"/>
    </xf>
    <xf numFmtId="49" fontId="15" fillId="3" borderId="8" xfId="1" quotePrefix="1" applyNumberFormat="1" applyFont="1" applyFill="1" applyBorder="1" applyAlignment="1">
      <alignment horizontal="center" vertical="top" wrapText="1"/>
    </xf>
    <xf numFmtId="49" fontId="12" fillId="0" borderId="0" xfId="1" applyNumberFormat="1" applyFont="1" applyAlignment="1">
      <alignment vertical="top" wrapText="1"/>
    </xf>
    <xf numFmtId="164" fontId="12" fillId="3" borderId="8" xfId="1" applyFont="1" applyFill="1" applyBorder="1" applyAlignment="1" applyProtection="1">
      <alignment vertical="top"/>
    </xf>
    <xf numFmtId="1" fontId="17" fillId="4" borderId="9" xfId="1" applyNumberFormat="1" applyFont="1" applyFill="1" applyBorder="1" applyAlignment="1" applyProtection="1">
      <alignment vertical="top"/>
    </xf>
    <xf numFmtId="164" fontId="10" fillId="0" borderId="1" xfId="1" applyFont="1" applyBorder="1" applyAlignment="1" applyProtection="1">
      <alignment vertical="top"/>
    </xf>
    <xf numFmtId="164" fontId="14" fillId="0" borderId="1" xfId="1" applyFont="1" applyBorder="1" applyAlignment="1" applyProtection="1">
      <alignment vertical="top"/>
    </xf>
    <xf numFmtId="164" fontId="18" fillId="0" borderId="1" xfId="1" applyFont="1" applyBorder="1" applyAlignment="1" applyProtection="1">
      <alignment vertical="top"/>
    </xf>
    <xf numFmtId="164" fontId="12" fillId="0" borderId="0" xfId="1" applyFont="1" applyAlignment="1" applyProtection="1">
      <alignment vertical="top"/>
    </xf>
    <xf numFmtId="164" fontId="19" fillId="0" borderId="0" xfId="1" applyFont="1" applyAlignment="1" applyProtection="1">
      <alignment vertical="top"/>
    </xf>
    <xf numFmtId="164" fontId="24" fillId="0" borderId="1" xfId="1" applyFont="1" applyBorder="1" applyAlignment="1" applyProtection="1">
      <alignment vertical="top"/>
      <protection locked="0"/>
    </xf>
    <xf numFmtId="164" fontId="23" fillId="0" borderId="1" xfId="1" applyFont="1" applyBorder="1" applyAlignment="1" applyProtection="1">
      <alignment vertical="top"/>
      <protection locked="0"/>
    </xf>
    <xf numFmtId="164" fontId="18" fillId="0" borderId="3" xfId="1" applyFont="1" applyBorder="1" applyAlignment="1">
      <alignment vertical="top"/>
    </xf>
    <xf numFmtId="3" fontId="4" fillId="0" borderId="0" xfId="1" quotePrefix="1" applyNumberFormat="1" applyFont="1" applyAlignment="1">
      <alignment horizontal="left"/>
    </xf>
    <xf numFmtId="0" fontId="12" fillId="5" borderId="6" xfId="0" applyFont="1" applyFill="1" applyBorder="1" applyAlignment="1">
      <alignment horizontal="left" vertical="top"/>
    </xf>
    <xf numFmtId="0" fontId="25" fillId="0" borderId="0" xfId="0" applyFont="1" applyAlignment="1">
      <alignment vertical="top"/>
    </xf>
    <xf numFmtId="169" fontId="26" fillId="0" borderId="2" xfId="0" applyNumberFormat="1" applyFont="1" applyBorder="1" applyAlignment="1">
      <alignment vertical="top"/>
    </xf>
    <xf numFmtId="4" fontId="2" fillId="0" borderId="0" xfId="0" quotePrefix="1" applyNumberFormat="1" applyFont="1" applyAlignment="1">
      <alignment horizontal="left"/>
    </xf>
    <xf numFmtId="1" fontId="2" fillId="0" borderId="0" xfId="0" quotePrefix="1" applyNumberFormat="1" applyFont="1" applyAlignment="1">
      <alignment horizontal="left"/>
    </xf>
    <xf numFmtId="4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25" fillId="0" borderId="0" xfId="0" applyFont="1"/>
    <xf numFmtId="168" fontId="25" fillId="0" borderId="0" xfId="0" applyNumberFormat="1" applyFont="1"/>
    <xf numFmtId="4" fontId="26" fillId="0" borderId="0" xfId="0" applyNumberFormat="1" applyFont="1"/>
    <xf numFmtId="3" fontId="25" fillId="0" borderId="0" xfId="0" applyNumberFormat="1" applyFont="1" applyAlignment="1">
      <alignment horizontal="center"/>
    </xf>
    <xf numFmtId="4" fontId="25" fillId="0" borderId="0" xfId="0" applyNumberFormat="1" applyFont="1"/>
    <xf numFmtId="1" fontId="25" fillId="0" borderId="0" xfId="0" applyNumberFormat="1" applyFont="1"/>
    <xf numFmtId="4" fontId="25" fillId="0" borderId="0" xfId="0" quotePrefix="1" applyNumberFormat="1" applyFont="1" applyAlignment="1">
      <alignment horizontal="center"/>
    </xf>
    <xf numFmtId="3" fontId="28" fillId="0" borderId="0" xfId="0" applyNumberFormat="1" applyFont="1"/>
    <xf numFmtId="3" fontId="25" fillId="0" borderId="0" xfId="0" applyNumberFormat="1" applyFont="1"/>
    <xf numFmtId="167" fontId="25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center"/>
    </xf>
    <xf numFmtId="1" fontId="26" fillId="0" borderId="0" xfId="0" applyNumberFormat="1" applyFont="1"/>
    <xf numFmtId="4" fontId="25" fillId="0" borderId="0" xfId="0" applyNumberFormat="1" applyFont="1" applyAlignment="1">
      <alignment horizontal="center"/>
    </xf>
    <xf numFmtId="4" fontId="30" fillId="9" borderId="4" xfId="0" applyNumberFormat="1" applyFont="1" applyFill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171" fontId="3" fillId="0" borderId="4" xfId="0" applyNumberFormat="1" applyFont="1" applyBorder="1" applyAlignment="1">
      <alignment vertical="top"/>
    </xf>
    <xf numFmtId="9" fontId="30" fillId="9" borderId="4" xfId="3" applyFont="1" applyFill="1" applyBorder="1" applyAlignment="1">
      <alignment vertical="top"/>
    </xf>
    <xf numFmtId="166" fontId="30" fillId="9" borderId="4" xfId="0" applyNumberFormat="1" applyFont="1" applyFill="1" applyBorder="1" applyAlignment="1">
      <alignment vertical="top"/>
    </xf>
    <xf numFmtId="171" fontId="30" fillId="9" borderId="4" xfId="0" applyNumberFormat="1" applyFont="1" applyFill="1" applyBorder="1" applyAlignment="1">
      <alignment vertical="top"/>
    </xf>
    <xf numFmtId="44" fontId="25" fillId="0" borderId="0" xfId="2" applyFont="1"/>
    <xf numFmtId="44" fontId="26" fillId="0" borderId="2" xfId="2" applyFont="1" applyBorder="1"/>
    <xf numFmtId="44" fontId="25" fillId="0" borderId="17" xfId="2" applyFont="1" applyBorder="1"/>
    <xf numFmtId="44" fontId="29" fillId="0" borderId="2" xfId="2" applyFont="1" applyBorder="1"/>
    <xf numFmtId="44" fontId="25" fillId="0" borderId="0" xfId="2" applyFont="1" applyAlignment="1">
      <alignment horizontal="center"/>
    </xf>
    <xf numFmtId="165" fontId="33" fillId="0" borderId="0" xfId="0" applyNumberFormat="1" applyFont="1" applyAlignment="1">
      <alignment horizontal="left" vertical="top" wrapText="1"/>
    </xf>
    <xf numFmtId="4" fontId="34" fillId="0" borderId="0" xfId="0" applyNumberFormat="1" applyFont="1" applyAlignment="1">
      <alignment vertical="top"/>
    </xf>
    <xf numFmtId="4" fontId="35" fillId="0" borderId="12" xfId="0" applyNumberFormat="1" applyFont="1" applyBorder="1"/>
    <xf numFmtId="1" fontId="35" fillId="0" borderId="12" xfId="0" applyNumberFormat="1" applyFont="1" applyBorder="1"/>
    <xf numFmtId="4" fontId="36" fillId="0" borderId="12" xfId="0" applyNumberFormat="1" applyFont="1" applyBorder="1"/>
    <xf numFmtId="1" fontId="36" fillId="0" borderId="12" xfId="0" applyNumberFormat="1" applyFont="1" applyBorder="1"/>
    <xf numFmtId="4" fontId="36" fillId="0" borderId="0" xfId="0" applyNumberFormat="1" applyFont="1"/>
    <xf numFmtId="1" fontId="36" fillId="0" borderId="0" xfId="0" applyNumberFormat="1" applyFont="1"/>
    <xf numFmtId="0" fontId="35" fillId="0" borderId="10" xfId="0" applyFont="1" applyBorder="1" applyAlignment="1">
      <alignment vertical="top"/>
    </xf>
    <xf numFmtId="0" fontId="35" fillId="0" borderId="15" xfId="0" applyFont="1" applyBorder="1" applyAlignment="1">
      <alignment horizontal="center" vertical="top"/>
    </xf>
    <xf numFmtId="0" fontId="36" fillId="0" borderId="1" xfId="0" applyFont="1" applyBorder="1" applyAlignment="1">
      <alignment vertical="top"/>
    </xf>
    <xf numFmtId="170" fontId="36" fillId="0" borderId="16" xfId="1" applyNumberFormat="1" applyFont="1" applyBorder="1" applyAlignment="1">
      <alignment vertical="top"/>
    </xf>
    <xf numFmtId="0" fontId="36" fillId="0" borderId="10" xfId="0" applyFont="1" applyBorder="1" applyAlignment="1">
      <alignment horizontal="left" vertical="top"/>
    </xf>
    <xf numFmtId="0" fontId="36" fillId="0" borderId="15" xfId="0" applyFont="1" applyBorder="1" applyAlignment="1">
      <alignment horizontal="right" vertical="top"/>
    </xf>
    <xf numFmtId="164" fontId="12" fillId="0" borderId="3" xfId="1" applyFont="1" applyBorder="1" applyAlignment="1">
      <alignment vertical="top"/>
    </xf>
    <xf numFmtId="164" fontId="12" fillId="0" borderId="3" xfId="1" applyFont="1" applyFill="1" applyBorder="1" applyAlignment="1">
      <alignment vertical="top"/>
    </xf>
    <xf numFmtId="1" fontId="17" fillId="4" borderId="20" xfId="1" applyNumberFormat="1" applyFont="1" applyFill="1" applyBorder="1" applyAlignment="1">
      <alignment vertical="top"/>
    </xf>
    <xf numFmtId="164" fontId="10" fillId="0" borderId="21" xfId="1" applyFont="1" applyBorder="1" applyAlignment="1">
      <alignment vertical="top"/>
    </xf>
    <xf numFmtId="164" fontId="14" fillId="0" borderId="21" xfId="1" applyFont="1" applyFill="1" applyBorder="1" applyAlignment="1">
      <alignment vertical="top"/>
    </xf>
    <xf numFmtId="164" fontId="18" fillId="0" borderId="21" xfId="1" applyFont="1" applyBorder="1" applyAlignment="1">
      <alignment vertical="top"/>
    </xf>
    <xf numFmtId="164" fontId="14" fillId="0" borderId="21" xfId="1" applyFont="1" applyFill="1" applyBorder="1" applyAlignment="1" applyProtection="1">
      <alignment vertical="top"/>
      <protection locked="0"/>
    </xf>
    <xf numFmtId="164" fontId="23" fillId="0" borderId="21" xfId="1" applyFont="1" applyBorder="1" applyAlignment="1" applyProtection="1">
      <alignment vertical="top"/>
      <protection locked="0"/>
    </xf>
    <xf numFmtId="164" fontId="24" fillId="0" borderId="21" xfId="1" applyFont="1" applyBorder="1" applyAlignment="1" applyProtection="1">
      <alignment vertical="top"/>
      <protection locked="0"/>
    </xf>
    <xf numFmtId="1" fontId="17" fillId="4" borderId="7" xfId="1" applyNumberFormat="1" applyFont="1" applyFill="1" applyBorder="1" applyAlignment="1">
      <alignment vertical="top"/>
    </xf>
    <xf numFmtId="1" fontId="17" fillId="4" borderId="22" xfId="1" applyNumberFormat="1" applyFont="1" applyFill="1" applyBorder="1" applyAlignment="1">
      <alignment vertical="top"/>
    </xf>
    <xf numFmtId="1" fontId="17" fillId="4" borderId="23" xfId="1" applyNumberFormat="1" applyFont="1" applyFill="1" applyBorder="1" applyAlignment="1">
      <alignment vertical="top"/>
    </xf>
    <xf numFmtId="1" fontId="17" fillId="4" borderId="23" xfId="1" applyNumberFormat="1" applyFont="1" applyFill="1" applyBorder="1" applyAlignment="1" applyProtection="1">
      <alignment vertical="top"/>
    </xf>
    <xf numFmtId="1" fontId="17" fillId="4" borderId="24" xfId="1" applyNumberFormat="1" applyFont="1" applyFill="1" applyBorder="1" applyAlignment="1">
      <alignment vertical="top"/>
    </xf>
    <xf numFmtId="0" fontId="32" fillId="0" borderId="0" xfId="0" applyFont="1"/>
    <xf numFmtId="1" fontId="32" fillId="0" borderId="0" xfId="0" applyNumberFormat="1" applyFont="1"/>
    <xf numFmtId="4" fontId="31" fillId="0" borderId="0" xfId="0" applyNumberFormat="1" applyFont="1"/>
    <xf numFmtId="44" fontId="31" fillId="0" borderId="0" xfId="2" applyFont="1"/>
    <xf numFmtId="172" fontId="31" fillId="0" borderId="0" xfId="0" applyNumberFormat="1" applyFont="1" applyAlignment="1">
      <alignment horizontal="center" vertical="top"/>
    </xf>
    <xf numFmtId="44" fontId="31" fillId="0" borderId="0" xfId="2" applyFont="1" applyAlignment="1">
      <alignment vertical="top"/>
    </xf>
    <xf numFmtId="1" fontId="17" fillId="4" borderId="25" xfId="1" applyNumberFormat="1" applyFont="1" applyFill="1" applyBorder="1" applyAlignment="1">
      <alignment vertical="top"/>
    </xf>
    <xf numFmtId="1" fontId="17" fillId="4" borderId="26" xfId="1" applyNumberFormat="1" applyFont="1" applyFill="1" applyBorder="1" applyAlignment="1">
      <alignment vertical="top"/>
    </xf>
    <xf numFmtId="164" fontId="10" fillId="0" borderId="27" xfId="1" applyFont="1" applyBorder="1" applyAlignment="1" applyProtection="1">
      <alignment vertical="top"/>
      <protection locked="0"/>
    </xf>
    <xf numFmtId="164" fontId="24" fillId="0" borderId="27" xfId="1" applyFont="1" applyBorder="1" applyAlignment="1" applyProtection="1">
      <alignment vertical="top"/>
      <protection locked="0"/>
    </xf>
    <xf numFmtId="164" fontId="24" fillId="0" borderId="27" xfId="1" applyFont="1" applyFill="1" applyBorder="1" applyAlignment="1" applyProtection="1">
      <alignment vertical="top"/>
      <protection locked="0"/>
    </xf>
    <xf numFmtId="164" fontId="23" fillId="0" borderId="27" xfId="1" applyFont="1" applyBorder="1" applyAlignment="1" applyProtection="1">
      <alignment vertical="top"/>
      <protection locked="0"/>
    </xf>
    <xf numFmtId="164" fontId="14" fillId="0" borderId="27" xfId="1" applyFont="1" applyFill="1" applyBorder="1" applyAlignment="1" applyProtection="1">
      <alignment vertical="top"/>
      <protection locked="0"/>
    </xf>
    <xf numFmtId="1" fontId="17" fillId="4" borderId="12" xfId="1" applyNumberFormat="1" applyFont="1" applyFill="1" applyBorder="1" applyAlignment="1">
      <alignment vertical="top"/>
    </xf>
    <xf numFmtId="1" fontId="17" fillId="4" borderId="12" xfId="1" applyNumberFormat="1" applyFont="1" applyFill="1" applyBorder="1" applyAlignment="1">
      <alignment vertical="top" wrapText="1"/>
    </xf>
    <xf numFmtId="164" fontId="13" fillId="0" borderId="12" xfId="1" applyFont="1" applyBorder="1" applyAlignment="1" applyProtection="1">
      <alignment horizontal="left" vertical="top"/>
      <protection locked="0"/>
    </xf>
    <xf numFmtId="164" fontId="13" fillId="0" borderId="12" xfId="1" applyFont="1" applyBorder="1" applyAlignment="1" applyProtection="1">
      <alignment vertical="top" wrapText="1"/>
      <protection locked="0"/>
    </xf>
    <xf numFmtId="49" fontId="13" fillId="0" borderId="12" xfId="1" applyNumberFormat="1" applyFont="1" applyBorder="1" applyAlignment="1" applyProtection="1">
      <alignment vertical="top" wrapText="1"/>
      <protection locked="0"/>
    </xf>
    <xf numFmtId="164" fontId="10" fillId="0" borderId="12" xfId="1" applyFont="1" applyBorder="1" applyAlignment="1" applyProtection="1">
      <alignment vertical="top"/>
      <protection locked="0"/>
    </xf>
    <xf numFmtId="164" fontId="23" fillId="0" borderId="12" xfId="1" quotePrefix="1" applyFont="1" applyBorder="1" applyAlignment="1" applyProtection="1">
      <alignment horizontal="left" vertical="top"/>
      <protection locked="0"/>
    </xf>
    <xf numFmtId="164" fontId="24" fillId="0" borderId="12" xfId="1" applyFont="1" applyBorder="1" applyAlignment="1" applyProtection="1">
      <alignment vertical="top" wrapText="1"/>
      <protection locked="0"/>
    </xf>
    <xf numFmtId="49" fontId="24" fillId="0" borderId="12" xfId="1" applyNumberFormat="1" applyFont="1" applyBorder="1" applyAlignment="1" applyProtection="1">
      <alignment vertical="top" wrapText="1"/>
      <protection locked="0"/>
    </xf>
    <xf numFmtId="164" fontId="24" fillId="0" borderId="12" xfId="1" quotePrefix="1" applyFont="1" applyFill="1" applyBorder="1" applyAlignment="1" applyProtection="1">
      <alignment horizontal="left" vertical="top"/>
      <protection locked="0"/>
    </xf>
    <xf numFmtId="164" fontId="24" fillId="0" borderId="12" xfId="1" quotePrefix="1" applyFont="1" applyFill="1" applyBorder="1" applyAlignment="1" applyProtection="1">
      <alignment horizontal="left" vertical="top" wrapText="1"/>
      <protection locked="0"/>
    </xf>
    <xf numFmtId="49" fontId="24" fillId="0" borderId="12" xfId="1" applyNumberFormat="1" applyFont="1" applyFill="1" applyBorder="1" applyAlignment="1" applyProtection="1">
      <alignment horizontal="left" vertical="top" wrapText="1"/>
      <protection locked="0"/>
    </xf>
    <xf numFmtId="49" fontId="14" fillId="0" borderId="12" xfId="1" applyNumberFormat="1" applyFont="1" applyFill="1" applyBorder="1" applyAlignment="1" applyProtection="1">
      <alignment horizontal="left" vertical="top" wrapText="1"/>
      <protection locked="0"/>
    </xf>
    <xf numFmtId="164" fontId="14" fillId="0" borderId="12" xfId="1" applyFont="1" applyFill="1" applyBorder="1" applyAlignment="1" applyProtection="1">
      <alignment vertical="top"/>
      <protection locked="0"/>
    </xf>
    <xf numFmtId="164" fontId="14" fillId="0" borderId="12" xfId="1" applyFont="1" applyBorder="1" applyAlignment="1" applyProtection="1">
      <alignment vertical="top"/>
      <protection locked="0"/>
    </xf>
    <xf numFmtId="164" fontId="24" fillId="8" borderId="12" xfId="1" applyFont="1" applyFill="1" applyBorder="1" applyAlignment="1">
      <alignment horizontal="left" vertical="top"/>
    </xf>
    <xf numFmtId="164" fontId="24" fillId="8" borderId="12" xfId="1" applyFont="1" applyFill="1" applyBorder="1" applyAlignment="1">
      <alignment vertical="top" wrapText="1"/>
    </xf>
    <xf numFmtId="49" fontId="24" fillId="8" borderId="12" xfId="1" applyNumberFormat="1" applyFont="1" applyFill="1" applyBorder="1" applyAlignment="1">
      <alignment vertical="top" wrapText="1"/>
    </xf>
    <xf numFmtId="164" fontId="18" fillId="8" borderId="12" xfId="1" applyFont="1" applyFill="1" applyBorder="1" applyAlignment="1">
      <alignment vertical="top"/>
    </xf>
    <xf numFmtId="164" fontId="14" fillId="0" borderId="12" xfId="1" quotePrefix="1" applyFont="1" applyFill="1" applyBorder="1" applyAlignment="1" applyProtection="1">
      <alignment horizontal="left" vertical="top"/>
      <protection locked="0"/>
    </xf>
    <xf numFmtId="164" fontId="14" fillId="0" borderId="12" xfId="1" applyFont="1" applyFill="1" applyBorder="1" applyAlignment="1" applyProtection="1">
      <alignment horizontal="left" vertical="top" wrapText="1"/>
      <protection locked="0"/>
    </xf>
    <xf numFmtId="4" fontId="30" fillId="0" borderId="12" xfId="0" applyNumberFormat="1" applyFont="1" applyBorder="1" applyAlignment="1">
      <alignment horizontal="center"/>
    </xf>
    <xf numFmtId="0" fontId="30" fillId="0" borderId="13" xfId="0" applyFont="1" applyBorder="1" applyAlignment="1">
      <alignment horizontal="center" vertical="top"/>
    </xf>
    <xf numFmtId="0" fontId="30" fillId="0" borderId="14" xfId="0" applyFont="1" applyBorder="1" applyAlignment="1">
      <alignment horizontal="center" vertical="top"/>
    </xf>
    <xf numFmtId="164" fontId="11" fillId="10" borderId="18" xfId="1" applyFont="1" applyFill="1" applyBorder="1" applyAlignment="1">
      <alignment horizontal="center" vertical="top"/>
    </xf>
    <xf numFmtId="164" fontId="11" fillId="10" borderId="19" xfId="1" applyFont="1" applyFill="1" applyBorder="1" applyAlignment="1">
      <alignment horizontal="center" vertical="top"/>
    </xf>
    <xf numFmtId="164" fontId="11" fillId="10" borderId="11" xfId="1" applyFont="1" applyFill="1" applyBorder="1" applyAlignment="1">
      <alignment horizontal="center" vertical="top"/>
    </xf>
    <xf numFmtId="164" fontId="11" fillId="8" borderId="18" xfId="1" applyFont="1" applyFill="1" applyBorder="1" applyAlignment="1">
      <alignment horizontal="center" vertical="top"/>
    </xf>
    <xf numFmtId="164" fontId="11" fillId="8" borderId="19" xfId="1" applyFont="1" applyFill="1" applyBorder="1" applyAlignment="1">
      <alignment horizontal="center" vertical="top"/>
    </xf>
    <xf numFmtId="164" fontId="11" fillId="8" borderId="11" xfId="1" applyFont="1" applyFill="1" applyBorder="1" applyAlignment="1">
      <alignment horizontal="center" vertical="top"/>
    </xf>
    <xf numFmtId="164" fontId="11" fillId="7" borderId="18" xfId="1" applyFont="1" applyFill="1" applyBorder="1" applyAlignment="1">
      <alignment horizontal="center" vertical="top"/>
    </xf>
    <xf numFmtId="164" fontId="11" fillId="7" borderId="19" xfId="1" applyFont="1" applyFill="1" applyBorder="1" applyAlignment="1">
      <alignment horizontal="center" vertical="top"/>
    </xf>
    <xf numFmtId="164" fontId="11" fillId="7" borderId="11" xfId="1" applyFont="1" applyFill="1" applyBorder="1" applyAlignment="1">
      <alignment horizontal="center" vertical="top"/>
    </xf>
    <xf numFmtId="164" fontId="11" fillId="6" borderId="5" xfId="1" applyFont="1" applyFill="1" applyBorder="1" applyAlignment="1">
      <alignment horizontal="center" vertical="top"/>
    </xf>
    <xf numFmtId="164" fontId="11" fillId="6" borderId="6" xfId="1" applyFont="1" applyFill="1" applyBorder="1" applyAlignment="1">
      <alignment horizontal="center" vertical="top"/>
    </xf>
    <xf numFmtId="164" fontId="11" fillId="6" borderId="28" xfId="1" applyFont="1" applyFill="1" applyBorder="1" applyAlignment="1">
      <alignment horizontal="center" vertical="top"/>
    </xf>
    <xf numFmtId="164" fontId="11" fillId="2" borderId="18" xfId="1" applyFont="1" applyFill="1" applyBorder="1" applyAlignment="1">
      <alignment horizontal="center" vertical="top"/>
    </xf>
    <xf numFmtId="164" fontId="11" fillId="2" borderId="19" xfId="1" applyFont="1" applyFill="1" applyBorder="1" applyAlignment="1">
      <alignment horizontal="center" vertical="top"/>
    </xf>
    <xf numFmtId="164" fontId="11" fillId="2" borderId="11" xfId="1" applyFont="1" applyFill="1" applyBorder="1" applyAlignment="1">
      <alignment horizontal="center" vertical="top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FF"/>
      <color rgb="FF66FFFF"/>
      <color rgb="FFFF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7"/>
  <sheetViews>
    <sheetView zoomScaleNormal="100" workbookViewId="0">
      <selection activeCell="F26" sqref="F26"/>
    </sheetView>
  </sheetViews>
  <sheetFormatPr defaultColWidth="9.296875" defaultRowHeight="12.5"/>
  <cols>
    <col min="1" max="1" width="43" style="56" customWidth="1"/>
    <col min="2" max="2" width="14.19921875" style="57" customWidth="1"/>
    <col min="3" max="3" width="20" style="56" customWidth="1"/>
    <col min="4" max="4" width="22.296875" style="56" customWidth="1"/>
    <col min="5" max="103" width="13.69921875" style="56" customWidth="1"/>
    <col min="104" max="16384" width="9.296875" style="56"/>
  </cols>
  <sheetData>
    <row r="1" spans="1:4">
      <c r="A1" s="54"/>
      <c r="B1" s="55"/>
    </row>
    <row r="3" spans="1:4">
      <c r="A3" s="145" t="s">
        <v>8</v>
      </c>
      <c r="B3" s="145"/>
      <c r="C3" s="145"/>
    </row>
    <row r="4" spans="1:4">
      <c r="A4" s="85" t="s">
        <v>53</v>
      </c>
      <c r="B4" s="86" t="s">
        <v>54</v>
      </c>
      <c r="C4" s="85" t="s">
        <v>55</v>
      </c>
    </row>
    <row r="5" spans="1:4">
      <c r="A5" s="87" t="s">
        <v>22</v>
      </c>
      <c r="B5" s="88">
        <v>2025</v>
      </c>
      <c r="C5" s="87">
        <v>133.4</v>
      </c>
      <c r="D5" s="58"/>
    </row>
    <row r="6" spans="1:4">
      <c r="A6" s="87" t="s">
        <v>23</v>
      </c>
      <c r="B6" s="88">
        <v>2024</v>
      </c>
      <c r="C6" s="87">
        <v>128.4</v>
      </c>
      <c r="D6" s="58"/>
    </row>
    <row r="7" spans="1:4" hidden="1">
      <c r="A7" s="87" t="s">
        <v>23</v>
      </c>
      <c r="B7" s="88">
        <v>2018</v>
      </c>
      <c r="C7" s="87">
        <v>123.7</v>
      </c>
      <c r="D7" s="58"/>
    </row>
    <row r="8" spans="1:4" hidden="1">
      <c r="A8" s="87" t="s">
        <v>36</v>
      </c>
      <c r="B8" s="88">
        <v>2017</v>
      </c>
      <c r="C8" s="87">
        <v>121.1</v>
      </c>
      <c r="D8" s="58"/>
    </row>
    <row r="9" spans="1:4">
      <c r="A9" s="87" t="s">
        <v>24</v>
      </c>
      <c r="B9" s="88">
        <v>2025</v>
      </c>
      <c r="C9" s="87">
        <v>129.6</v>
      </c>
      <c r="D9" s="58"/>
    </row>
    <row r="10" spans="1:4">
      <c r="A10" s="87" t="s">
        <v>37</v>
      </c>
      <c r="B10" s="88">
        <v>2024</v>
      </c>
      <c r="C10" s="87">
        <v>124.4</v>
      </c>
      <c r="D10" s="58"/>
    </row>
    <row r="11" spans="1:4" hidden="1">
      <c r="A11" s="89" t="s">
        <v>37</v>
      </c>
      <c r="B11" s="90">
        <v>2018</v>
      </c>
      <c r="C11" s="56">
        <v>116.3</v>
      </c>
      <c r="D11" s="58"/>
    </row>
    <row r="12" spans="1:4" hidden="1">
      <c r="A12" s="89" t="s">
        <v>38</v>
      </c>
      <c r="B12" s="90">
        <v>2015</v>
      </c>
      <c r="C12" s="56">
        <v>114.7</v>
      </c>
      <c r="D12" s="58"/>
    </row>
    <row r="13" spans="1:4">
      <c r="A13" s="89"/>
      <c r="B13" s="89"/>
    </row>
    <row r="14" spans="1:4">
      <c r="A14" s="89"/>
      <c r="B14" s="90"/>
    </row>
    <row r="15" spans="1:4">
      <c r="A15" s="146" t="s">
        <v>56</v>
      </c>
      <c r="B15" s="147"/>
    </row>
    <row r="16" spans="1:4">
      <c r="A16" s="91" t="s">
        <v>0</v>
      </c>
      <c r="B16" s="92" t="s">
        <v>57</v>
      </c>
    </row>
    <row r="17" spans="1:3">
      <c r="A17" s="93" t="s">
        <v>58</v>
      </c>
      <c r="B17" s="94">
        <f>SUMPRODUCT(Polisblad!K8:K12,Polisblad!J8:J12)</f>
        <v>0</v>
      </c>
      <c r="C17" s="84" t="s">
        <v>64</v>
      </c>
    </row>
    <row r="18" spans="1:3">
      <c r="A18" s="93" t="s">
        <v>59</v>
      </c>
      <c r="B18" s="94">
        <f>SUMPRODUCT(Polisblad!K8:K12,Polisblad!J8:J12)</f>
        <v>0</v>
      </c>
    </row>
    <row r="19" spans="1:3">
      <c r="A19" s="95"/>
      <c r="B19" s="96"/>
    </row>
    <row r="20" spans="1:3">
      <c r="A20" s="89"/>
      <c r="B20" s="89"/>
    </row>
    <row r="21" spans="1:3">
      <c r="A21" s="89"/>
      <c r="B21" s="90"/>
    </row>
    <row r="22" spans="1:3">
      <c r="A22" s="89" t="s">
        <v>9</v>
      </c>
      <c r="B22" s="89">
        <f>-3</f>
        <v>-3</v>
      </c>
    </row>
    <row r="23" spans="1:3">
      <c r="A23" s="89"/>
      <c r="B23" s="90"/>
    </row>
    <row r="24" spans="1:3">
      <c r="A24" s="89"/>
      <c r="B24" s="90"/>
    </row>
    <row r="25" spans="1:3">
      <c r="A25" s="89"/>
      <c r="B25" s="90"/>
    </row>
    <row r="26" spans="1:3">
      <c r="A26" s="89"/>
      <c r="B26" s="90"/>
    </row>
    <row r="27" spans="1:3">
      <c r="A27" s="89"/>
      <c r="B27" s="90"/>
    </row>
  </sheetData>
  <sheetProtection algorithmName="SHA-512" hashValue="076OfFKBZDqjri2PgRczwzFsmHEhyQ/J0emImMt/bYIVxG42uQu+0qfyMRXscZU+iQ1B0YR3kzoLK8m2rX3GlQ==" saltValue="gFvKo0SDPLUYJDEEE7wCZw==" spinCount="100000" sheet="1" objects="1" scenarios="1"/>
  <mergeCells count="2">
    <mergeCell ref="A3:C3"/>
    <mergeCell ref="A15:B15"/>
  </mergeCells>
  <phoneticPr fontId="0" type="noConversion"/>
  <printOptions gridLines="1" gridLinesSet="0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>
    <oddHeader>&amp;A</oddHeader>
    <oddFooter xml:space="preserve">&amp;L&amp;F
Uniek nr. e-ABS
XXXXXXXXXXXXXXXXXXX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51"/>
  <sheetViews>
    <sheetView zoomScaleNormal="100" workbookViewId="0">
      <selection activeCell="F26" sqref="F26"/>
    </sheetView>
  </sheetViews>
  <sheetFormatPr defaultRowHeight="13"/>
  <cols>
    <col min="1" max="1" width="7.296875" customWidth="1"/>
    <col min="2" max="2" width="33.296875" customWidth="1"/>
    <col min="3" max="3" width="8.19921875" customWidth="1"/>
    <col min="4" max="4" width="7.796875" customWidth="1"/>
    <col min="5" max="5" width="33.296875" style="16" bestFit="1" customWidth="1"/>
    <col min="6" max="6" width="15" customWidth="1"/>
    <col min="7" max="7" width="28" customWidth="1"/>
    <col min="8" max="8" width="31" customWidth="1"/>
    <col min="9" max="9" width="41.19921875" style="16" bestFit="1" customWidth="1"/>
    <col min="10" max="10" width="8.69921875" bestFit="1" customWidth="1"/>
    <col min="11" max="11" width="14.69921875" bestFit="1" customWidth="1"/>
    <col min="12" max="12" width="16.796875" bestFit="1" customWidth="1"/>
  </cols>
  <sheetData>
    <row r="1" spans="1:12" ht="15.5">
      <c r="A1" s="50" t="s">
        <v>68</v>
      </c>
      <c r="B1" s="3"/>
      <c r="C1" s="4"/>
      <c r="D1" s="4"/>
      <c r="E1" s="12"/>
      <c r="F1" s="3"/>
      <c r="G1" s="3"/>
      <c r="H1" s="3"/>
    </row>
    <row r="2" spans="1:12">
      <c r="A2" s="1" t="e">
        <f>'Stand 01-01-2025'!#REF!</f>
        <v>#REF!</v>
      </c>
      <c r="B2" s="5"/>
      <c r="C2" s="6"/>
      <c r="D2" s="6"/>
      <c r="E2" s="13"/>
      <c r="F2" s="5"/>
      <c r="G2" s="5"/>
      <c r="H2" s="5"/>
    </row>
    <row r="3" spans="1:12" ht="22.5">
      <c r="A3" s="2" t="str">
        <f>'Stand 01-01-2025'!A1</f>
        <v xml:space="preserve">Gemeente Schouwen-Duiveland - Inspectieverslagen en/of rapporten met een verzekerde waarde vanaf EUR 15.000.000,- </v>
      </c>
      <c r="B3" s="7"/>
      <c r="C3" s="8"/>
      <c r="D3" s="8"/>
      <c r="E3" s="14"/>
      <c r="F3" s="7"/>
      <c r="G3" s="7"/>
      <c r="H3" s="7"/>
    </row>
    <row r="4" spans="1:12" ht="14">
      <c r="A4" s="9"/>
      <c r="B4" s="10"/>
      <c r="C4" s="11"/>
      <c r="D4" s="11"/>
      <c r="E4" s="15"/>
      <c r="F4" s="10"/>
      <c r="G4" s="10"/>
      <c r="H4" s="10"/>
    </row>
    <row r="5" spans="1:12" s="59" customFormat="1" ht="13.5" thickBot="1">
      <c r="A5" s="66" t="s">
        <v>20</v>
      </c>
      <c r="B5" s="61" t="s">
        <v>6</v>
      </c>
      <c r="C5" s="64" t="s">
        <v>25</v>
      </c>
      <c r="D5" s="64" t="s">
        <v>26</v>
      </c>
      <c r="E5" s="60"/>
      <c r="F5" s="65"/>
      <c r="G5" s="65"/>
      <c r="H5" s="65"/>
      <c r="I5" s="60"/>
    </row>
    <row r="6" spans="1:12" s="59" customFormat="1" ht="13.5" thickBot="1">
      <c r="A6" s="67">
        <v>1</v>
      </c>
      <c r="B6" s="113" t="s">
        <v>1</v>
      </c>
      <c r="C6" s="111">
        <f>ign</f>
        <v>133.4</v>
      </c>
      <c r="D6" s="112"/>
      <c r="E6" s="114" t="e">
        <f>'Stand 01-01-2025'!#REF!</f>
        <v>#REF!</v>
      </c>
      <c r="F6" s="115">
        <f>'General Info'!B17</f>
        <v>0</v>
      </c>
      <c r="G6" s="116" t="e">
        <f>ROUND(E6*F6/1000,2)</f>
        <v>#REF!</v>
      </c>
      <c r="H6" s="68"/>
      <c r="I6" s="72" t="s">
        <v>35</v>
      </c>
      <c r="J6" s="72" t="s">
        <v>60</v>
      </c>
      <c r="K6" s="72" t="s">
        <v>61</v>
      </c>
      <c r="L6" s="72" t="s">
        <v>62</v>
      </c>
    </row>
    <row r="7" spans="1:12" s="59" customFormat="1" ht="13.5" thickBot="1">
      <c r="A7" s="67"/>
      <c r="B7" s="113" t="s">
        <v>2</v>
      </c>
      <c r="C7" s="112"/>
      <c r="D7" s="111">
        <f>iin</f>
        <v>129.6</v>
      </c>
      <c r="E7" s="114" t="e">
        <f>'Stand 01-01-2025'!#REF!</f>
        <v>#REF!</v>
      </c>
      <c r="F7" s="115">
        <f>'General Info'!B17</f>
        <v>0</v>
      </c>
      <c r="G7" s="116" t="e">
        <f>ROUND(E7*F7/1000,2)</f>
        <v>#REF!</v>
      </c>
      <c r="H7" s="68"/>
      <c r="I7" s="73"/>
      <c r="J7" s="73"/>
      <c r="K7" s="73"/>
      <c r="L7" s="73"/>
    </row>
    <row r="8" spans="1:12" s="59" customFormat="1" ht="13.5" thickBot="1">
      <c r="A8" s="67"/>
      <c r="B8" s="63"/>
      <c r="C8" s="112"/>
      <c r="D8" s="111"/>
      <c r="E8" s="78"/>
      <c r="F8" s="68"/>
      <c r="G8" s="82"/>
      <c r="H8" s="68"/>
      <c r="I8"/>
      <c r="J8"/>
      <c r="K8"/>
      <c r="L8" s="74" t="e">
        <f>ROUND($E$15*(K8/1000)*J8,2)</f>
        <v>#REF!</v>
      </c>
    </row>
    <row r="9" spans="1:12" s="59" customFormat="1" ht="13.5" thickBot="1">
      <c r="A9" s="67"/>
      <c r="B9" s="61" t="s">
        <v>5</v>
      </c>
      <c r="C9" s="112"/>
      <c r="D9" s="112"/>
      <c r="E9" s="78"/>
      <c r="F9" s="69"/>
      <c r="G9" s="82"/>
      <c r="H9" s="69"/>
      <c r="I9"/>
      <c r="J9"/>
      <c r="K9"/>
      <c r="L9" s="74" t="e">
        <f t="shared" ref="L9:L12" si="0">ROUND($E$15*(K9/1000)*J9,2)</f>
        <v>#REF!</v>
      </c>
    </row>
    <row r="10" spans="1:12" s="59" customFormat="1" ht="13.5" thickBot="1">
      <c r="A10" s="67">
        <v>2</v>
      </c>
      <c r="B10" s="113" t="s">
        <v>1</v>
      </c>
      <c r="C10" s="111">
        <f>ign</f>
        <v>133.4</v>
      </c>
      <c r="D10" s="112"/>
      <c r="E10" s="114" t="e">
        <f>'Stand 01-01-2025'!#REF!</f>
        <v>#REF!</v>
      </c>
      <c r="F10" s="115">
        <f>'General Info'!B18</f>
        <v>0</v>
      </c>
      <c r="G10" s="116" t="e">
        <f>ROUND(E10*F10/1000,2)</f>
        <v>#REF!</v>
      </c>
      <c r="H10" s="68"/>
      <c r="I10"/>
      <c r="J10"/>
      <c r="K10"/>
      <c r="L10" s="74" t="e">
        <f t="shared" si="0"/>
        <v>#REF!</v>
      </c>
    </row>
    <row r="11" spans="1:12" s="59" customFormat="1" ht="13.5" thickBot="1">
      <c r="A11" s="67"/>
      <c r="B11" s="113" t="s">
        <v>28</v>
      </c>
      <c r="C11" s="112"/>
      <c r="D11" s="111">
        <f>iin</f>
        <v>129.6</v>
      </c>
      <c r="E11" s="114" t="e">
        <f>'Stand 01-01-2025'!#REF!</f>
        <v>#REF!</v>
      </c>
      <c r="F11" s="115">
        <f>'General Info'!B18</f>
        <v>0</v>
      </c>
      <c r="G11" s="116" t="e">
        <f>ROUND(E11*F11/1000,2)</f>
        <v>#REF!</v>
      </c>
      <c r="H11" s="68"/>
      <c r="I11"/>
      <c r="J11"/>
      <c r="K11"/>
      <c r="L11" s="74" t="e">
        <f t="shared" si="0"/>
        <v>#REF!</v>
      </c>
    </row>
    <row r="12" spans="1:12" s="59" customFormat="1" ht="13.5" thickBot="1">
      <c r="A12" s="67"/>
      <c r="B12" s="63"/>
      <c r="C12" s="64"/>
      <c r="D12" s="64"/>
      <c r="E12" s="78"/>
      <c r="F12" s="69"/>
      <c r="G12" s="82"/>
      <c r="H12" s="69"/>
      <c r="I12"/>
      <c r="J12"/>
      <c r="K12"/>
      <c r="L12" s="74" t="e">
        <f t="shared" si="0"/>
        <v>#REF!</v>
      </c>
    </row>
    <row r="13" spans="1:12" s="59" customFormat="1" ht="13.5" thickBot="1">
      <c r="A13" s="67">
        <v>3</v>
      </c>
      <c r="B13" s="61" t="s">
        <v>45</v>
      </c>
      <c r="C13" s="64"/>
      <c r="D13" s="64"/>
      <c r="E13" s="114" t="e">
        <f>'Stand 01-01-2025'!#REF!</f>
        <v>#REF!</v>
      </c>
      <c r="F13" s="115">
        <f>'General Info'!B17</f>
        <v>0</v>
      </c>
      <c r="G13" s="116" t="e">
        <f>ROUND(E13*F13/1000,2)</f>
        <v>#REF!</v>
      </c>
      <c r="H13" s="69"/>
      <c r="I13" s="73"/>
      <c r="J13" s="73"/>
      <c r="K13" s="73"/>
      <c r="L13" s="73"/>
    </row>
    <row r="14" spans="1:12" s="59" customFormat="1" thickBot="1">
      <c r="A14" s="67"/>
      <c r="B14" s="63"/>
      <c r="C14" s="64"/>
      <c r="D14" s="64"/>
      <c r="E14" s="78"/>
      <c r="F14" s="69"/>
      <c r="G14" s="82"/>
      <c r="H14" s="69"/>
      <c r="I14" s="72" t="s">
        <v>3</v>
      </c>
      <c r="J14" s="75">
        <f>SUM(J8:J13)</f>
        <v>0</v>
      </c>
      <c r="K14" s="76">
        <f>SUMPRODUCT(K8:K12,J8:J12)</f>
        <v>0</v>
      </c>
      <c r="L14" s="77" t="e">
        <f>SUM(L8:L12)</f>
        <v>#REF!</v>
      </c>
    </row>
    <row r="15" spans="1:12" s="59" customFormat="1" ht="13.5" thickBot="1">
      <c r="A15" s="62"/>
      <c r="B15" s="61" t="s">
        <v>4</v>
      </c>
      <c r="C15" s="70"/>
      <c r="D15" s="70"/>
      <c r="E15" s="79" t="e">
        <f>SUM(E6:E13)</f>
        <v>#REF!</v>
      </c>
      <c r="F15" s="71"/>
      <c r="G15" s="53" t="e">
        <f>SUM(G6:G14)</f>
        <v>#REF!</v>
      </c>
      <c r="H15" s="71"/>
      <c r="I15" s="60"/>
    </row>
    <row r="16" spans="1:12" s="59" customFormat="1" ht="40.5" thickTop="1">
      <c r="A16" s="67"/>
      <c r="B16" s="63"/>
      <c r="C16" s="64"/>
      <c r="D16" s="64"/>
      <c r="E16" s="60"/>
      <c r="F16" s="69"/>
      <c r="G16" s="83" t="s">
        <v>63</v>
      </c>
      <c r="H16" s="69"/>
      <c r="I16" s="60"/>
    </row>
    <row r="17" spans="1:9" s="59" customFormat="1" ht="12.5">
      <c r="A17" s="67"/>
      <c r="B17" s="63"/>
      <c r="C17" s="64"/>
      <c r="D17" s="64"/>
      <c r="E17" s="60"/>
      <c r="F17" s="69"/>
      <c r="G17" s="69"/>
      <c r="H17" s="69"/>
      <c r="I17" s="60"/>
    </row>
    <row r="18" spans="1:9" s="59" customFormat="1" ht="12.5">
      <c r="A18" s="67"/>
      <c r="B18" s="63"/>
      <c r="C18" s="64"/>
      <c r="D18" s="64"/>
      <c r="E18" s="60"/>
      <c r="I18" s="60"/>
    </row>
    <row r="19" spans="1:9" s="59" customFormat="1" ht="12.5">
      <c r="A19" s="67"/>
      <c r="B19" s="63"/>
      <c r="C19" s="64"/>
      <c r="D19" s="64"/>
      <c r="E19" s="60"/>
      <c r="F19" s="71"/>
      <c r="G19" s="71"/>
      <c r="H19" s="71"/>
      <c r="I19" s="60"/>
    </row>
    <row r="20" spans="1:9" s="59" customFormat="1" ht="12.5">
      <c r="B20" s="52" t="s">
        <v>48</v>
      </c>
      <c r="E20" s="78" t="e">
        <f>'Stand 01-01-2025'!#REF!</f>
        <v>#REF!</v>
      </c>
      <c r="I20" s="60"/>
    </row>
    <row r="21" spans="1:9" s="59" customFormat="1" ht="12.5">
      <c r="B21" s="52" t="s">
        <v>50</v>
      </c>
      <c r="E21" s="80" t="e">
        <f>cad</f>
        <v>#REF!</v>
      </c>
      <c r="I21" s="60"/>
    </row>
    <row r="22" spans="1:9" s="59" customFormat="1">
      <c r="B22" s="52" t="s">
        <v>20</v>
      </c>
      <c r="C22" s="61"/>
      <c r="D22" s="61"/>
      <c r="E22" s="78" t="e">
        <f>SUM(E20:E21)</f>
        <v>#REF!</v>
      </c>
      <c r="I22" s="60"/>
    </row>
    <row r="23" spans="1:9" s="59" customFormat="1" ht="12.5">
      <c r="B23" s="52" t="s">
        <v>51</v>
      </c>
      <c r="E23" s="78" t="e">
        <f>index</f>
        <v>#REF!</v>
      </c>
      <c r="I23" s="60"/>
    </row>
    <row r="24" spans="1:9" s="59" customFormat="1" ht="13.5" thickBot="1">
      <c r="B24" s="52" t="s">
        <v>52</v>
      </c>
      <c r="E24" s="81" t="e">
        <f>SUM(E22:E23)</f>
        <v>#REF!</v>
      </c>
      <c r="I24" s="60"/>
    </row>
    <row r="25" spans="1:9" s="59" customFormat="1" thickTop="1">
      <c r="E25" s="60"/>
      <c r="I25" s="60"/>
    </row>
    <row r="26" spans="1:9" s="59" customFormat="1" ht="12.5">
      <c r="E26" s="60"/>
      <c r="I26" s="60"/>
    </row>
    <row r="27" spans="1:9" s="59" customFormat="1" ht="12.5">
      <c r="E27" s="60"/>
      <c r="I27" s="60"/>
    </row>
    <row r="28" spans="1:9" s="59" customFormat="1" ht="12.5">
      <c r="E28" s="60"/>
      <c r="I28" s="60"/>
    </row>
    <row r="29" spans="1:9" s="59" customFormat="1" ht="12.5">
      <c r="E29" s="60"/>
      <c r="I29" s="60"/>
    </row>
    <row r="30" spans="1:9" s="59" customFormat="1" ht="12.5">
      <c r="E30" s="60"/>
      <c r="I30" s="60"/>
    </row>
    <row r="31" spans="1:9" s="59" customFormat="1" ht="12.5">
      <c r="E31" s="60"/>
      <c r="I31" s="60"/>
    </row>
    <row r="32" spans="1:9" s="59" customFormat="1" ht="12.5">
      <c r="E32" s="60"/>
      <c r="I32" s="60"/>
    </row>
    <row r="33" spans="5:9" s="59" customFormat="1" ht="12.5">
      <c r="E33" s="60"/>
      <c r="I33" s="60"/>
    </row>
    <row r="34" spans="5:9" s="59" customFormat="1" ht="12.5">
      <c r="E34" s="60"/>
      <c r="I34" s="60"/>
    </row>
    <row r="35" spans="5:9" s="59" customFormat="1" ht="12.5">
      <c r="E35" s="60"/>
      <c r="I35" s="60"/>
    </row>
    <row r="36" spans="5:9" s="59" customFormat="1" ht="12.5">
      <c r="E36" s="60"/>
      <c r="I36" s="60"/>
    </row>
    <row r="37" spans="5:9" s="59" customFormat="1" ht="12.5">
      <c r="E37" s="60"/>
      <c r="I37" s="60"/>
    </row>
    <row r="38" spans="5:9" s="59" customFormat="1" ht="12.5">
      <c r="E38" s="60"/>
      <c r="I38" s="60"/>
    </row>
    <row r="39" spans="5:9" s="59" customFormat="1" ht="12.5">
      <c r="E39" s="60"/>
      <c r="I39" s="60"/>
    </row>
    <row r="40" spans="5:9" s="59" customFormat="1" ht="12.5">
      <c r="E40" s="60"/>
      <c r="I40" s="60"/>
    </row>
    <row r="41" spans="5:9" s="59" customFormat="1" ht="12.5">
      <c r="E41" s="60"/>
      <c r="I41" s="60"/>
    </row>
    <row r="42" spans="5:9" s="59" customFormat="1" ht="12.5">
      <c r="E42" s="60"/>
      <c r="I42" s="60"/>
    </row>
    <row r="43" spans="5:9" s="59" customFormat="1" ht="12.5">
      <c r="E43" s="60"/>
      <c r="I43" s="60"/>
    </row>
    <row r="44" spans="5:9" s="59" customFormat="1" ht="12.5">
      <c r="E44" s="60"/>
      <c r="I44" s="60"/>
    </row>
    <row r="45" spans="5:9" s="59" customFormat="1" ht="12.5">
      <c r="E45" s="60"/>
      <c r="I45" s="60"/>
    </row>
    <row r="46" spans="5:9" s="59" customFormat="1" ht="12.5">
      <c r="E46" s="60"/>
      <c r="I46" s="60"/>
    </row>
    <row r="47" spans="5:9" s="59" customFormat="1" ht="12.5">
      <c r="E47" s="60"/>
      <c r="I47" s="60"/>
    </row>
    <row r="48" spans="5:9" s="59" customFormat="1" ht="12.5">
      <c r="E48" s="60"/>
      <c r="I48" s="60"/>
    </row>
    <row r="49" spans="5:9" s="59" customFormat="1" ht="12.5">
      <c r="E49" s="60"/>
      <c r="I49" s="60"/>
    </row>
    <row r="50" spans="5:9" s="59" customFormat="1" ht="12.5">
      <c r="E50" s="60"/>
      <c r="I50" s="60"/>
    </row>
    <row r="51" spans="5:9" s="59" customFormat="1" ht="12.5">
      <c r="E51" s="60"/>
      <c r="I51" s="60"/>
    </row>
  </sheetData>
  <phoneticPr fontId="0" type="noConversion"/>
  <printOptions horizontalCentered="1" gridLines="1" gridLinesSet="0"/>
  <pageMargins left="0.27559055118110237" right="0.19685039370078741" top="0.55118110236220474" bottom="0.98425196850393704" header="0.51181102362204722" footer="0.27559055118110237"/>
  <pageSetup paperSize="9" orientation="landscape" r:id="rId1"/>
  <headerFooter alignWithMargins="0">
    <oddFooter xml:space="preserve">&amp;L&amp;F
Uniek nr. e-ABS
XXXXXXXXXXXXXXXXXXX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H33"/>
  <sheetViews>
    <sheetView showZeros="0" tabSelected="1" zoomScaleNormal="100" workbookViewId="0">
      <pane ySplit="4" topLeftCell="A5" activePane="bottomLeft" state="frozen"/>
      <selection pane="bottomLeft" activeCell="E12" sqref="E12"/>
    </sheetView>
  </sheetViews>
  <sheetFormatPr defaultColWidth="9.296875" defaultRowHeight="13"/>
  <cols>
    <col min="1" max="1" width="26" style="17" customWidth="1"/>
    <col min="2" max="2" width="37.19921875" style="25" customWidth="1"/>
    <col min="3" max="3" width="11.5" style="25" customWidth="1"/>
    <col min="4" max="10" width="13.5" style="39" customWidth="1"/>
    <col min="11" max="12" width="16.296875" style="17" customWidth="1"/>
    <col min="13" max="13" width="19.296875" style="17" customWidth="1"/>
    <col min="14" max="14" width="18.19921875" style="17" hidden="1" customWidth="1"/>
    <col min="15" max="16" width="24" style="17" hidden="1" customWidth="1"/>
    <col min="17" max="17" width="31" style="45" hidden="1" customWidth="1"/>
    <col min="18" max="18" width="17" style="17" hidden="1" customWidth="1"/>
    <col min="19" max="20" width="19.296875" style="17" hidden="1" customWidth="1"/>
    <col min="21" max="25" width="18.796875" style="17" hidden="1" customWidth="1"/>
    <col min="26" max="26" width="17" style="17" hidden="1" customWidth="1"/>
    <col min="27" max="27" width="15.796875" style="17" hidden="1" customWidth="1"/>
    <col min="28" max="28" width="19" style="17" hidden="1" customWidth="1"/>
    <col min="29" max="29" width="14.796875" style="17" hidden="1" customWidth="1"/>
    <col min="30" max="35" width="9.296875" style="17" customWidth="1"/>
    <col min="36" max="16384" width="9.296875" style="17"/>
  </cols>
  <sheetData>
    <row r="1" spans="1:34" ht="23" thickBot="1">
      <c r="A1" s="26" t="s">
        <v>69</v>
      </c>
      <c r="B1" s="27"/>
      <c r="C1" s="27"/>
      <c r="D1" s="38"/>
      <c r="E1" s="38"/>
      <c r="F1" s="38"/>
      <c r="G1" s="38"/>
      <c r="H1" s="38"/>
      <c r="I1" s="38"/>
      <c r="J1" s="38"/>
      <c r="K1" s="28"/>
      <c r="L1" s="28"/>
      <c r="M1" s="28"/>
      <c r="N1" s="30"/>
      <c r="O1" s="29"/>
      <c r="P1" s="29"/>
      <c r="Q1" s="40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4" ht="16" thickBot="1">
      <c r="A2" s="51"/>
      <c r="B2" s="51"/>
      <c r="C2" s="51"/>
      <c r="D2" s="51"/>
      <c r="E2" s="51"/>
      <c r="F2" s="51"/>
      <c r="G2" s="51"/>
      <c r="H2" s="51"/>
      <c r="I2" s="51"/>
      <c r="J2" s="51"/>
      <c r="K2" s="157" t="s">
        <v>46</v>
      </c>
      <c r="L2" s="158"/>
      <c r="M2" s="159"/>
      <c r="N2" s="154" t="s">
        <v>47</v>
      </c>
      <c r="O2" s="155"/>
      <c r="P2" s="155"/>
      <c r="Q2" s="156"/>
      <c r="R2" s="151" t="s">
        <v>48</v>
      </c>
      <c r="S2" s="152"/>
      <c r="T2" s="152"/>
      <c r="U2" s="153"/>
      <c r="V2" s="148" t="s">
        <v>65</v>
      </c>
      <c r="W2" s="149"/>
      <c r="X2" s="149"/>
      <c r="Y2" s="150"/>
      <c r="Z2" s="160" t="s">
        <v>49</v>
      </c>
      <c r="AA2" s="161"/>
      <c r="AB2" s="161"/>
      <c r="AC2" s="162"/>
      <c r="AD2" s="97"/>
    </row>
    <row r="3" spans="1:34" ht="60">
      <c r="A3" s="124" t="s">
        <v>31</v>
      </c>
      <c r="B3" s="124" t="s">
        <v>0</v>
      </c>
      <c r="C3" s="124" t="s">
        <v>29</v>
      </c>
      <c r="D3" s="125" t="s">
        <v>70</v>
      </c>
      <c r="E3" s="125" t="s">
        <v>71</v>
      </c>
      <c r="F3" s="125" t="s">
        <v>72</v>
      </c>
      <c r="G3" s="125" t="s">
        <v>73</v>
      </c>
      <c r="H3" s="125" t="s">
        <v>74</v>
      </c>
      <c r="I3" s="125" t="s">
        <v>75</v>
      </c>
      <c r="J3" s="125" t="s">
        <v>76</v>
      </c>
      <c r="K3" s="124" t="s">
        <v>1</v>
      </c>
      <c r="L3" s="124" t="s">
        <v>2</v>
      </c>
      <c r="M3" s="124" t="s">
        <v>3</v>
      </c>
      <c r="N3" s="117" t="s">
        <v>1</v>
      </c>
      <c r="O3" s="35" t="s">
        <v>2</v>
      </c>
      <c r="P3" s="35" t="s">
        <v>45</v>
      </c>
      <c r="Q3" s="41" t="s">
        <v>3</v>
      </c>
      <c r="R3" s="99" t="s">
        <v>1</v>
      </c>
      <c r="S3" s="35" t="s">
        <v>2</v>
      </c>
      <c r="T3" s="35" t="s">
        <v>45</v>
      </c>
      <c r="U3" s="35" t="s">
        <v>3</v>
      </c>
      <c r="V3" s="99" t="s">
        <v>66</v>
      </c>
      <c r="W3" s="35" t="s">
        <v>2</v>
      </c>
      <c r="X3" s="35" t="s">
        <v>45</v>
      </c>
      <c r="Y3" s="35" t="s">
        <v>3</v>
      </c>
      <c r="Z3" s="34" t="s">
        <v>1</v>
      </c>
      <c r="AA3" s="35" t="s">
        <v>2</v>
      </c>
      <c r="AB3" s="35" t="s">
        <v>45</v>
      </c>
      <c r="AC3" s="35" t="s">
        <v>3</v>
      </c>
      <c r="AD3" s="97"/>
    </row>
    <row r="4" spans="1:34" ht="13.5" thickBot="1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 t="s">
        <v>7</v>
      </c>
      <c r="L4" s="124" t="s">
        <v>7</v>
      </c>
      <c r="M4" s="124" t="s">
        <v>7</v>
      </c>
      <c r="N4" s="118" t="s">
        <v>7</v>
      </c>
      <c r="O4" s="108" t="s">
        <v>7</v>
      </c>
      <c r="P4" s="108" t="s">
        <v>7</v>
      </c>
      <c r="Q4" s="109" t="s">
        <v>7</v>
      </c>
      <c r="R4" s="107" t="s">
        <v>7</v>
      </c>
      <c r="S4" s="108" t="s">
        <v>7</v>
      </c>
      <c r="T4" s="108" t="s">
        <v>7</v>
      </c>
      <c r="U4" s="108" t="s">
        <v>7</v>
      </c>
      <c r="V4" s="107" t="s">
        <v>7</v>
      </c>
      <c r="W4" s="108" t="s">
        <v>7</v>
      </c>
      <c r="X4" s="108" t="s">
        <v>7</v>
      </c>
      <c r="Y4" s="108" t="s">
        <v>7</v>
      </c>
      <c r="Z4" s="106" t="s">
        <v>7</v>
      </c>
      <c r="AA4" s="108" t="s">
        <v>7</v>
      </c>
      <c r="AB4" s="108" t="s">
        <v>7</v>
      </c>
      <c r="AC4" s="110" t="s">
        <v>7</v>
      </c>
      <c r="AD4" s="97"/>
    </row>
    <row r="5" spans="1:34">
      <c r="A5" s="126"/>
      <c r="B5" s="127"/>
      <c r="C5" s="127"/>
      <c r="D5" s="128"/>
      <c r="E5" s="128"/>
      <c r="F5" s="128"/>
      <c r="G5" s="128"/>
      <c r="H5" s="128"/>
      <c r="I5" s="128"/>
      <c r="J5" s="128"/>
      <c r="K5" s="129"/>
      <c r="L5" s="129"/>
      <c r="M5" s="129"/>
      <c r="N5" s="119"/>
      <c r="O5" s="37"/>
      <c r="P5" s="37"/>
      <c r="Q5" s="42"/>
      <c r="R5" s="100"/>
      <c r="S5" s="21"/>
      <c r="T5" s="21"/>
      <c r="U5" s="21"/>
      <c r="V5" s="100"/>
      <c r="W5" s="21"/>
      <c r="X5" s="21"/>
      <c r="Y5" s="21"/>
      <c r="Z5" s="20"/>
      <c r="AA5" s="21"/>
      <c r="AB5" s="21"/>
      <c r="AC5" s="21"/>
      <c r="AD5" s="97"/>
    </row>
    <row r="6" spans="1:34">
      <c r="A6" s="130" t="s">
        <v>21</v>
      </c>
      <c r="B6" s="131"/>
      <c r="C6" s="131"/>
      <c r="D6" s="132"/>
      <c r="E6" s="132"/>
      <c r="F6" s="132"/>
      <c r="G6" s="132"/>
      <c r="H6" s="132"/>
      <c r="I6" s="132"/>
      <c r="J6" s="132"/>
      <c r="K6" s="129"/>
      <c r="L6" s="129"/>
      <c r="M6" s="129"/>
      <c r="N6" s="120"/>
      <c r="O6" s="47"/>
      <c r="P6" s="47"/>
      <c r="Q6" s="42"/>
      <c r="R6" s="100"/>
      <c r="S6" s="21"/>
      <c r="T6" s="21"/>
      <c r="U6" s="21"/>
      <c r="V6" s="100"/>
      <c r="W6" s="21"/>
      <c r="X6" s="21"/>
      <c r="Y6" s="21"/>
      <c r="Z6" s="20"/>
      <c r="AA6" s="21"/>
      <c r="AB6" s="21"/>
      <c r="AC6" s="21"/>
      <c r="AD6" s="97"/>
    </row>
    <row r="7" spans="1:34">
      <c r="A7" s="133" t="s">
        <v>32</v>
      </c>
      <c r="B7" s="134" t="s">
        <v>41</v>
      </c>
      <c r="C7" s="134" t="s">
        <v>30</v>
      </c>
      <c r="D7" s="135" t="s">
        <v>78</v>
      </c>
      <c r="E7" s="135"/>
      <c r="F7" s="135"/>
      <c r="G7" s="135"/>
      <c r="H7" s="135"/>
      <c r="I7" s="135"/>
      <c r="J7" s="135"/>
      <c r="K7" s="137">
        <f t="shared" ref="K7:K9" si="0">ROUNDUP(N7*ign/igo,afrind)</f>
        <v>26343000</v>
      </c>
      <c r="L7" s="138">
        <f t="shared" ref="L7:L9" si="1">ROUNDUP(O7*iin/iio,afrind)</f>
        <v>7785000</v>
      </c>
      <c r="M7" s="138">
        <f t="shared" ref="M7:M9" si="2">SUM(K7:L7)</f>
        <v>34128000</v>
      </c>
      <c r="N7" s="121">
        <v>25355000</v>
      </c>
      <c r="O7" s="47">
        <v>7472000</v>
      </c>
      <c r="P7" s="47">
        <v>0</v>
      </c>
      <c r="Q7" s="43">
        <f t="shared" ref="Q7:Q9" si="3">SUM(N7+O7+P7)</f>
        <v>32827000</v>
      </c>
      <c r="R7" s="103">
        <v>25355000</v>
      </c>
      <c r="S7" s="36">
        <v>7472000</v>
      </c>
      <c r="T7" s="36">
        <v>0</v>
      </c>
      <c r="U7" s="43">
        <f t="shared" ref="U7:U9" si="4">SUM(R7+S7+T7)</f>
        <v>32827000</v>
      </c>
      <c r="V7" s="101">
        <f t="shared" ref="V7:V9" si="5">K7-N7</f>
        <v>988000</v>
      </c>
      <c r="W7" s="19">
        <f t="shared" ref="W7:W9" si="6">L7-O7</f>
        <v>313000</v>
      </c>
      <c r="X7" s="19">
        <v>0</v>
      </c>
      <c r="Y7" s="19">
        <f t="shared" ref="Y7:Y9" si="7">SUM(V7:W7)</f>
        <v>1301000</v>
      </c>
      <c r="Z7" s="18">
        <f t="shared" ref="Z7:Z9" si="8">N7-R7</f>
        <v>0</v>
      </c>
      <c r="AA7" s="19">
        <f t="shared" ref="AA7:AA9" si="9">O7-S7</f>
        <v>0</v>
      </c>
      <c r="AB7" s="19"/>
      <c r="AC7" s="19">
        <f t="shared" ref="AC7:AC9" si="10">SUM(Z7:AB7)</f>
        <v>0</v>
      </c>
      <c r="AD7" s="97"/>
    </row>
    <row r="8" spans="1:34" ht="20">
      <c r="A8" s="133" t="s">
        <v>33</v>
      </c>
      <c r="B8" s="134" t="s">
        <v>42</v>
      </c>
      <c r="C8" s="134" t="s">
        <v>30</v>
      </c>
      <c r="D8" s="135" t="s">
        <v>78</v>
      </c>
      <c r="E8" s="135"/>
      <c r="F8" s="135"/>
      <c r="G8" s="135"/>
      <c r="H8" s="135"/>
      <c r="I8" s="135"/>
      <c r="J8" s="135"/>
      <c r="K8" s="137">
        <f t="shared" si="0"/>
        <v>23944000</v>
      </c>
      <c r="L8" s="138">
        <f t="shared" si="1"/>
        <v>0</v>
      </c>
      <c r="M8" s="138">
        <f t="shared" si="2"/>
        <v>23944000</v>
      </c>
      <c r="N8" s="121">
        <v>23046000</v>
      </c>
      <c r="O8" s="47">
        <v>0</v>
      </c>
      <c r="P8" s="47">
        <v>0</v>
      </c>
      <c r="Q8" s="43">
        <f t="shared" si="3"/>
        <v>23046000</v>
      </c>
      <c r="R8" s="103">
        <v>23046000</v>
      </c>
      <c r="S8" s="36">
        <v>0</v>
      </c>
      <c r="T8" s="36">
        <v>0</v>
      </c>
      <c r="U8" s="43">
        <f t="shared" si="4"/>
        <v>23046000</v>
      </c>
      <c r="V8" s="101">
        <f t="shared" si="5"/>
        <v>898000</v>
      </c>
      <c r="W8" s="19">
        <f t="shared" si="6"/>
        <v>0</v>
      </c>
      <c r="X8" s="19">
        <v>0</v>
      </c>
      <c r="Y8" s="19">
        <f t="shared" si="7"/>
        <v>898000</v>
      </c>
      <c r="Z8" s="18">
        <f t="shared" si="8"/>
        <v>0</v>
      </c>
      <c r="AA8" s="19">
        <f t="shared" si="9"/>
        <v>0</v>
      </c>
      <c r="AB8" s="19"/>
      <c r="AC8" s="19">
        <f t="shared" si="10"/>
        <v>0</v>
      </c>
      <c r="AD8" s="97"/>
    </row>
    <row r="9" spans="1:34" ht="20">
      <c r="A9" s="133" t="s">
        <v>34</v>
      </c>
      <c r="B9" s="134" t="s">
        <v>40</v>
      </c>
      <c r="C9" s="134" t="s">
        <v>30</v>
      </c>
      <c r="D9" s="135" t="s">
        <v>78</v>
      </c>
      <c r="E9" s="135"/>
      <c r="F9" s="135"/>
      <c r="G9" s="135"/>
      <c r="H9" s="135"/>
      <c r="I9" s="135"/>
      <c r="J9" s="135"/>
      <c r="K9" s="137">
        <f t="shared" si="0"/>
        <v>22761000</v>
      </c>
      <c r="L9" s="138">
        <f t="shared" si="1"/>
        <v>131000</v>
      </c>
      <c r="M9" s="138">
        <f t="shared" si="2"/>
        <v>22892000</v>
      </c>
      <c r="N9" s="121">
        <v>21907000</v>
      </c>
      <c r="O9" s="47">
        <v>125000</v>
      </c>
      <c r="P9" s="47">
        <v>0</v>
      </c>
      <c r="Q9" s="43">
        <f t="shared" si="3"/>
        <v>22032000</v>
      </c>
      <c r="R9" s="103">
        <v>21907000</v>
      </c>
      <c r="S9" s="36">
        <v>125000</v>
      </c>
      <c r="T9" s="36">
        <v>0</v>
      </c>
      <c r="U9" s="43">
        <f t="shared" si="4"/>
        <v>22032000</v>
      </c>
      <c r="V9" s="101">
        <f t="shared" si="5"/>
        <v>854000</v>
      </c>
      <c r="W9" s="19">
        <f t="shared" si="6"/>
        <v>6000</v>
      </c>
      <c r="X9" s="19">
        <v>0</v>
      </c>
      <c r="Y9" s="19">
        <f t="shared" si="7"/>
        <v>860000</v>
      </c>
      <c r="Z9" s="18">
        <f t="shared" si="8"/>
        <v>0</v>
      </c>
      <c r="AA9" s="19">
        <f t="shared" si="9"/>
        <v>0</v>
      </c>
      <c r="AB9" s="19"/>
      <c r="AC9" s="19">
        <f t="shared" si="10"/>
        <v>0</v>
      </c>
      <c r="AD9" s="97"/>
    </row>
    <row r="10" spans="1:34">
      <c r="A10" s="139"/>
      <c r="B10" s="140"/>
      <c r="C10" s="140"/>
      <c r="D10" s="141"/>
      <c r="E10" s="141"/>
      <c r="F10" s="141"/>
      <c r="G10" s="141"/>
      <c r="H10" s="141"/>
      <c r="I10" s="141"/>
      <c r="J10" s="141"/>
      <c r="K10" s="142"/>
      <c r="L10" s="142"/>
      <c r="M10" s="142"/>
      <c r="N10" s="122"/>
      <c r="O10" s="48"/>
      <c r="P10" s="48"/>
      <c r="Q10" s="44"/>
      <c r="R10" s="104"/>
      <c r="S10" s="48"/>
      <c r="T10" s="48"/>
      <c r="U10" s="22"/>
      <c r="V10" s="102"/>
      <c r="W10" s="22"/>
      <c r="X10" s="22"/>
      <c r="Y10" s="22"/>
      <c r="Z10" s="49"/>
      <c r="AA10" s="22"/>
      <c r="AB10" s="22"/>
      <c r="AC10" s="22"/>
      <c r="AD10" s="97"/>
    </row>
    <row r="11" spans="1:34">
      <c r="A11" s="130" t="s">
        <v>39</v>
      </c>
      <c r="B11" s="131"/>
      <c r="C11" s="131"/>
      <c r="D11" s="132"/>
      <c r="E11" s="132"/>
      <c r="F11" s="132"/>
      <c r="G11" s="132"/>
      <c r="H11" s="132"/>
      <c r="I11" s="132"/>
      <c r="J11" s="132"/>
      <c r="K11" s="129"/>
      <c r="L11" s="129"/>
      <c r="M11" s="129"/>
      <c r="N11" s="120"/>
      <c r="O11" s="47"/>
      <c r="P11" s="47"/>
      <c r="Q11" s="42"/>
      <c r="R11" s="105"/>
      <c r="S11" s="47"/>
      <c r="T11" s="47"/>
      <c r="U11" s="21"/>
      <c r="V11" s="100"/>
      <c r="W11" s="21"/>
      <c r="X11" s="21"/>
      <c r="Y11" s="21"/>
      <c r="Z11" s="20"/>
      <c r="AA11" s="21"/>
      <c r="AB11" s="21"/>
      <c r="AC11" s="21"/>
      <c r="AD11" s="97"/>
    </row>
    <row r="12" spans="1:34" s="23" customFormat="1" ht="30">
      <c r="A12" s="143" t="s">
        <v>43</v>
      </c>
      <c r="B12" s="144" t="s">
        <v>44</v>
      </c>
      <c r="C12" s="144" t="s">
        <v>30</v>
      </c>
      <c r="D12" s="136" t="s">
        <v>78</v>
      </c>
      <c r="E12" s="136"/>
      <c r="F12" s="136"/>
      <c r="G12" s="136"/>
      <c r="H12" s="136"/>
      <c r="I12" s="136"/>
      <c r="J12" s="136"/>
      <c r="K12" s="137">
        <f t="shared" ref="K12" si="11">ROUNDUP(N12*ign/igo,afrind)</f>
        <v>35756000</v>
      </c>
      <c r="L12" s="138">
        <f t="shared" ref="L12" si="12">ROUNDUP(O12*iin/iio,afrind)</f>
        <v>9738000</v>
      </c>
      <c r="M12" s="138">
        <f t="shared" ref="M12" si="13">SUM(K12:L12)</f>
        <v>45494000</v>
      </c>
      <c r="N12" s="123">
        <v>34415000</v>
      </c>
      <c r="O12" s="36">
        <v>9347000</v>
      </c>
      <c r="P12" s="47">
        <v>0</v>
      </c>
      <c r="Q12" s="43">
        <f t="shared" ref="Q12" si="14">SUM(N12+O12+P12)</f>
        <v>43762000</v>
      </c>
      <c r="R12" s="103">
        <v>34415000</v>
      </c>
      <c r="S12" s="36">
        <v>9347000</v>
      </c>
      <c r="T12" s="36">
        <v>0</v>
      </c>
      <c r="U12" s="43">
        <f t="shared" ref="U12" si="15">SUM(R12+S12+T12)</f>
        <v>43762000</v>
      </c>
      <c r="V12" s="101">
        <f t="shared" ref="V12" si="16">K12-N12</f>
        <v>1341000</v>
      </c>
      <c r="W12" s="19">
        <f t="shared" ref="W12" si="17">L12-O12</f>
        <v>391000</v>
      </c>
      <c r="X12" s="19" t="s">
        <v>67</v>
      </c>
      <c r="Y12" s="19">
        <f t="shared" ref="Y12" si="18">SUM(V12:W12)</f>
        <v>1732000</v>
      </c>
      <c r="Z12" s="18">
        <f t="shared" ref="Z12" si="19">N12-R12</f>
        <v>0</v>
      </c>
      <c r="AA12" s="19">
        <f t="shared" ref="AA12" si="20">O12-S12</f>
        <v>0</v>
      </c>
      <c r="AB12" s="19"/>
      <c r="AC12" s="19">
        <f t="shared" ref="AC12" si="21">SUM(Z12:AB12)</f>
        <v>0</v>
      </c>
      <c r="AD12" s="98"/>
    </row>
    <row r="13" spans="1:34" ht="15.5" hidden="1">
      <c r="A13" s="24"/>
      <c r="N13" s="33" t="s">
        <v>10</v>
      </c>
    </row>
    <row r="14" spans="1:34" hidden="1">
      <c r="A14" s="24"/>
    </row>
    <row r="15" spans="1:34" hidden="1">
      <c r="A15" s="24"/>
      <c r="N15" s="32" t="s">
        <v>11</v>
      </c>
      <c r="O15" s="31"/>
      <c r="P15" s="31"/>
      <c r="Q15" s="46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spans="1:34" hidden="1">
      <c r="A16" s="24"/>
      <c r="N16" s="31" t="s">
        <v>12</v>
      </c>
      <c r="O16" s="31"/>
      <c r="P16" s="31"/>
      <c r="Q16" s="46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hidden="1">
      <c r="A17" s="24"/>
      <c r="N17" s="31" t="s">
        <v>19</v>
      </c>
      <c r="O17" s="31"/>
      <c r="P17" s="31"/>
      <c r="Q17" s="46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34" hidden="1">
      <c r="A18" s="24"/>
      <c r="N18" s="32" t="s">
        <v>13</v>
      </c>
      <c r="O18" s="31"/>
      <c r="P18" s="31"/>
      <c r="Q18" s="46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spans="1:34" hidden="1">
      <c r="A19" s="24"/>
      <c r="N19" s="31" t="s">
        <v>14</v>
      </c>
      <c r="O19" s="31"/>
      <c r="P19" s="31"/>
      <c r="Q19" s="46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spans="1:34" hidden="1">
      <c r="A20" s="24"/>
      <c r="N20" s="31" t="s">
        <v>27</v>
      </c>
      <c r="O20" s="31"/>
      <c r="P20" s="31"/>
      <c r="Q20" s="46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spans="1:34" hidden="1">
      <c r="N21" s="31"/>
      <c r="O21" s="31"/>
      <c r="P21" s="31"/>
      <c r="Q21" s="46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spans="1:34" hidden="1">
      <c r="N22" s="32" t="s">
        <v>15</v>
      </c>
      <c r="O22" s="31"/>
      <c r="P22" s="31"/>
      <c r="Q22" s="46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spans="1:34" hidden="1">
      <c r="N23" s="31" t="s">
        <v>16</v>
      </c>
      <c r="O23" s="31"/>
      <c r="P23" s="31"/>
      <c r="Q23" s="46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spans="1:34" hidden="1">
      <c r="N24" s="31" t="s">
        <v>17</v>
      </c>
      <c r="O24" s="31"/>
      <c r="P24" s="31"/>
      <c r="Q24" s="46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  <row r="25" spans="1:34" hidden="1">
      <c r="N25" s="31" t="s">
        <v>18</v>
      </c>
      <c r="O25" s="31"/>
      <c r="P25" s="31"/>
      <c r="Q25" s="46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</row>
    <row r="26" spans="1:34">
      <c r="N26" s="31"/>
      <c r="O26" s="31"/>
      <c r="P26" s="31"/>
      <c r="Q26" s="46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</row>
    <row r="27" spans="1:34">
      <c r="N27" s="31"/>
      <c r="O27" s="31"/>
      <c r="P27" s="31"/>
      <c r="Q27" s="46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</row>
    <row r="32" spans="1:34">
      <c r="A32" s="17" t="s">
        <v>77</v>
      </c>
    </row>
    <row r="33" spans="1:1">
      <c r="A33" s="17" t="s">
        <v>78</v>
      </c>
    </row>
  </sheetData>
  <mergeCells count="5">
    <mergeCell ref="V2:Y2"/>
    <mergeCell ref="R2:U2"/>
    <mergeCell ref="N2:Q2"/>
    <mergeCell ref="K2:M2"/>
    <mergeCell ref="Z2:AC2"/>
  </mergeCells>
  <phoneticPr fontId="0" type="noConversion"/>
  <dataValidations count="2">
    <dataValidation type="list" allowBlank="1" showInputMessage="1" showErrorMessage="1" sqref="D7:D12 E7:E12 F7:F12" xr:uid="{12301CB5-82A8-4133-B6BE-D1BABE72F1B0}">
      <formula1>$A$32:$A$33</formula1>
    </dataValidation>
    <dataValidation type="list" allowBlank="1" showInputMessage="1" showErrorMessage="1" sqref="J7:J12" xr:uid="{BDEC891D-8540-42F1-876A-51F1A169F79C}">
      <formula1>$A$31:$A$33</formula1>
    </dataValidation>
  </dataValidations>
  <printOptions horizontalCentered="1" gridLines="1" gridLinesSet="0"/>
  <pageMargins left="0.31496062992125984" right="0.27559055118110237" top="0.70866141732283472" bottom="0.74803149606299213" header="0.51181102362204722" footer="0.51181102362204722"/>
  <pageSetup paperSize="9" scale="60" orientation="landscape" r:id="rId1"/>
  <headerFooter alignWithMargins="0">
    <oddFooter>&amp;L&amp;F
Uniek nr. e-ABS XXXXXXXXXXXXXXXXXXX</oddFooter>
  </headerFooter>
  <rowBreaks count="1" manualBreakCount="1">
    <brk id="1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193A23E7E2B44985A506F097B7D0E9" ma:contentTypeVersion="15" ma:contentTypeDescription="Een nieuw document maken." ma:contentTypeScope="" ma:versionID="98e6a0d605e3e9cbf5f299b23e973d92">
  <xsd:schema xmlns:xsd="http://www.w3.org/2001/XMLSchema" xmlns:xs="http://www.w3.org/2001/XMLSchema" xmlns:p="http://schemas.microsoft.com/office/2006/metadata/properties" xmlns:ns2="c4d19593-8b8f-4892-9f89-4edf9c608510" xmlns:ns3="121a3525-ca54-48af-80e8-be2460db9c97" targetNamespace="http://schemas.microsoft.com/office/2006/metadata/properties" ma:root="true" ma:fieldsID="3dd7f9aa6c41e77b01614d61740542c0" ns2:_="" ns3:_="">
    <xsd:import namespace="c4d19593-8b8f-4892-9f89-4edf9c608510"/>
    <xsd:import namespace="121a3525-ca54-48af-80e8-be2460db9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9593-8b8f-4892-9f89-4edf9c608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a3525-ca54-48af-80e8-be2460db9c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97f42f-9e65-46f5-916f-137503c0190c}" ma:internalName="TaxCatchAll" ma:showField="CatchAllData" ma:web="121a3525-ca54-48af-80e8-be2460db9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1a3525-ca54-48af-80e8-be2460db9c97" xsi:nil="true"/>
    <lcf76f155ced4ddcb4097134ff3c332f xmlns="c4d19593-8b8f-4892-9f89-4edf9c608510">
      <Terms xmlns="http://schemas.microsoft.com/office/infopath/2007/PartnerControls"/>
    </lcf76f155ced4ddcb4097134ff3c332f>
  </documentManagement>
</p:properties>
</file>

<file path=customXml/item4.xml><?xml version="1.0" encoding="utf-8"?>
<titus xmlns="http://schemas.titus.com/TitusProperties/">
  <TitusGUID xmlns="">e372b54e-a517-4f91-8ba2-314174238e9d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0FA66AE2-154C-48F3-A1AA-2D92640DE5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E3BFE1-3296-474D-BFCF-9D84D501F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d19593-8b8f-4892-9f89-4edf9c608510"/>
    <ds:schemaRef ds:uri="121a3525-ca54-48af-80e8-be2460db9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1955F9-75EC-4207-97D2-9843A3B5BE83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a53cab7-bd3d-4ff0-abca-bdc5743d97e2"/>
    <ds:schemaRef ds:uri="http://schemas.microsoft.com/office/2006/metadata/properties"/>
    <ds:schemaRef ds:uri="121a3525-ca54-48af-80e8-be2460db9c97"/>
    <ds:schemaRef ds:uri="c4d19593-8b8f-4892-9f89-4edf9c608510"/>
  </ds:schemaRefs>
</ds:datastoreItem>
</file>

<file path=customXml/itemProps4.xml><?xml version="1.0" encoding="utf-8"?>
<ds:datastoreItem xmlns:ds="http://schemas.openxmlformats.org/officeDocument/2006/customXml" ds:itemID="{A059165A-DD08-4240-A880-B724A301E08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9</vt:i4>
      </vt:variant>
    </vt:vector>
  </HeadingPairs>
  <TitlesOfParts>
    <vt:vector size="12" baseType="lpstr">
      <vt:lpstr>General Info</vt:lpstr>
      <vt:lpstr>Polisblad</vt:lpstr>
      <vt:lpstr>Stand 01-01-2025</vt:lpstr>
      <vt:lpstr>'General Info'!Afdrukbereik</vt:lpstr>
      <vt:lpstr>Polisblad!Afdrukbereik</vt:lpstr>
      <vt:lpstr>'Stand 01-01-2025'!Afdrukbereik</vt:lpstr>
      <vt:lpstr>'Stand 01-01-2025'!Afdruktitels</vt:lpstr>
      <vt:lpstr>afrind</vt:lpstr>
      <vt:lpstr>ign</vt:lpstr>
      <vt:lpstr>igo</vt:lpstr>
      <vt:lpstr>iin</vt:lpstr>
      <vt:lpstr>iio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creator>C.J. van Doornewaard</dc:creator>
  <cp:lastModifiedBy>Ruth van Daalen</cp:lastModifiedBy>
  <cp:lastPrinted>2022-12-07T04:18:22Z</cp:lastPrinted>
  <dcterms:created xsi:type="dcterms:W3CDTF">2003-03-19T16:31:30Z</dcterms:created>
  <dcterms:modified xsi:type="dcterms:W3CDTF">2025-10-01T12:24:09Z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0x0101004A193A23E7E2B44985A506F097B7D0E9</vt:lpwstr>
  </property>
  <property fmtid="{D5CDD505-2E9C-101B-9397-08002B2CF9AE}" pid="3" name="TitusGUID">
    <vt:lpwstr>e372b54e-a517-4f91-8ba2-314174238e9d</vt:lpwstr>
  </property>
  <property fmtid="{D5CDD505-2E9C-101B-9397-08002B2CF9AE}" pid="4" name="AonClassification">
    <vt:lpwstr>ADC_class_200</vt:lpwstr>
  </property>
  <property fmtid="{D5CDD505-2E9C-101B-9397-08002B2CF9AE}" pid="5" name="MSIP_Label_9043f10a-881e-4653-a55e-02ca2cc829dc_Enabled">
    <vt:lpwstr>true</vt:lpwstr>
  </property>
  <property fmtid="{D5CDD505-2E9C-101B-9397-08002B2CF9AE}" pid="6" name="MSIP_Label_9043f10a-881e-4653-a55e-02ca2cc829dc_SetDate">
    <vt:lpwstr>2024-01-30T20:01:11Z</vt:lpwstr>
  </property>
  <property fmtid="{D5CDD505-2E9C-101B-9397-08002B2CF9AE}" pid="7" name="MSIP_Label_9043f10a-881e-4653-a55e-02ca2cc829dc_Method">
    <vt:lpwstr>Standard</vt:lpwstr>
  </property>
  <property fmtid="{D5CDD505-2E9C-101B-9397-08002B2CF9AE}" pid="8" name="MSIP_Label_9043f10a-881e-4653-a55e-02ca2cc829dc_Name">
    <vt:lpwstr>ADC_class_200</vt:lpwstr>
  </property>
  <property fmtid="{D5CDD505-2E9C-101B-9397-08002B2CF9AE}" pid="9" name="MSIP_Label_9043f10a-881e-4653-a55e-02ca2cc829dc_SiteId">
    <vt:lpwstr>94cfddbc-0627-494a-ad7a-29aea3aea832</vt:lpwstr>
  </property>
  <property fmtid="{D5CDD505-2E9C-101B-9397-08002B2CF9AE}" pid="10" name="MSIP_Label_9043f10a-881e-4653-a55e-02ca2cc829dc_ActionId">
    <vt:lpwstr>6def56be-c804-44a8-8104-c40110b653a6</vt:lpwstr>
  </property>
  <property fmtid="{D5CDD505-2E9C-101B-9397-08002B2CF9AE}" pid="11" name="MSIP_Label_9043f10a-881e-4653-a55e-02ca2cc829dc_ContentBits">
    <vt:lpwstr>0</vt:lpwstr>
  </property>
  <property fmtid="{D5CDD505-2E9C-101B-9397-08002B2CF9AE}" pid="12" name="MediaServiceImageTags">
    <vt:lpwstr/>
  </property>
</Properties>
</file>