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Afvalinzameling 2025/5. NvI/NvI 1/"/>
    </mc:Choice>
  </mc:AlternateContent>
  <xr:revisionPtr revIDLastSave="58" documentId="8_{6C175D5D-C656-403F-B3B9-503DFB728C49}" xr6:coauthVersionLast="47" xr6:coauthVersionMax="47" xr10:uidLastSave="{331AE799-7A50-4F8D-95C9-A5F21E1BDFAC}"/>
  <workbookProtection workbookAlgorithmName="SHA-512" workbookHashValue="wyMaIJpkvvMB6fze5znzmIn4/BNPLTZZCrHHdzaqCGiUWixXMO1V3JFtV18+Kprru2TdsifF8VP2fe7qbxtIgA==" workbookSaltValue="nAY6XAPK8qe/RZIPR7TRvg==" workbookSpinCount="100000" lockStructure="1"/>
  <bookViews>
    <workbookView xWindow="28680" yWindow="-120" windowWidth="29040" windowHeight="15720" activeTab="2" xr2:uid="{00000000-000D-0000-FFFF-FFFF00000000}"/>
  </bookViews>
  <sheets>
    <sheet name="Locatiescan" sheetId="6" r:id="rId1"/>
    <sheet name="Rolcontainers" sheetId="4" r:id="rId2"/>
    <sheet name="Overige containers" sheetId="5" r:id="rId3"/>
    <sheet name="Reiniging" sheetId="7" r:id="rId4"/>
    <sheet name="Totaaltelling" sheetId="1" r:id="rId5"/>
  </sheets>
  <definedNames>
    <definedName name="_xlnm._FilterDatabase" localSheetId="2" hidden="1">'Overige containers'!$A$5:$F$12</definedName>
    <definedName name="_xlnm._FilterDatabase" localSheetId="3" hidden="1">Reiniging!$A$5:$E$7</definedName>
    <definedName name="_xlnm._FilterDatabase" localSheetId="1" hidden="1">Rolcontainers!$A$5:$K$22</definedName>
    <definedName name="_xlnm.Print_Area" localSheetId="4">Totaaltelling!$A$1:$C$20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5" l="1"/>
  <c r="E7" i="7"/>
  <c r="E6" i="7"/>
  <c r="F6" i="5"/>
  <c r="K6" i="4"/>
  <c r="B12" i="1"/>
  <c r="F8" i="5"/>
  <c r="F10" i="5"/>
  <c r="F11" i="5"/>
  <c r="F12" i="5"/>
  <c r="F7" i="5"/>
  <c r="G7" i="4"/>
  <c r="K7" i="4" s="1"/>
  <c r="G8" i="4"/>
  <c r="K8" i="4" s="1"/>
  <c r="G9" i="4"/>
  <c r="K9" i="4" s="1"/>
  <c r="G10" i="4"/>
  <c r="K10" i="4" s="1"/>
  <c r="G11" i="4"/>
  <c r="K11" i="4" s="1"/>
  <c r="G12" i="4"/>
  <c r="K12" i="4" s="1"/>
  <c r="G13" i="4"/>
  <c r="K13" i="4" s="1"/>
  <c r="G14" i="4"/>
  <c r="K14" i="4" s="1"/>
  <c r="G15" i="4"/>
  <c r="K15" i="4" s="1"/>
  <c r="G16" i="4"/>
  <c r="K16" i="4" s="1"/>
  <c r="G17" i="4"/>
  <c r="K17" i="4" s="1"/>
  <c r="G18" i="4"/>
  <c r="K18" i="4" s="1"/>
  <c r="G19" i="4"/>
  <c r="K19" i="4" s="1"/>
  <c r="G20" i="4"/>
  <c r="G21" i="4"/>
  <c r="K21" i="4" s="1"/>
  <c r="G22" i="4"/>
  <c r="K22" i="4" s="1"/>
  <c r="G6" i="4"/>
  <c r="C7" i="6"/>
  <c r="C6" i="6"/>
  <c r="F13" i="5" l="1"/>
  <c r="E8" i="7"/>
  <c r="B10" i="1" s="1"/>
  <c r="K20" i="4"/>
  <c r="B11" i="1"/>
  <c r="K23" i="4" l="1"/>
  <c r="B9" i="1" l="1"/>
  <c r="B13" i="1" s="1"/>
</calcChain>
</file>

<file path=xl/sharedStrings.xml><?xml version="1.0" encoding="utf-8"?>
<sst xmlns="http://schemas.openxmlformats.org/spreadsheetml/2006/main" count="121" uniqueCount="66">
  <si>
    <t xml:space="preserve"> </t>
  </si>
  <si>
    <t>Inhoud containers 
(in liters)</t>
  </si>
  <si>
    <t>Soort container</t>
  </si>
  <si>
    <t>Huurprijs per container per maand (excl. BTW)</t>
  </si>
  <si>
    <t>Transportkosten per keer (excl. BTW)</t>
  </si>
  <si>
    <t>Ledigings-frequentie</t>
  </si>
  <si>
    <t>Gewicht in kg per lediging</t>
  </si>
  <si>
    <t>Op afroep</t>
  </si>
  <si>
    <t>Verwerkingskosten per kg (excl. BTW)</t>
  </si>
  <si>
    <t>Aantal</t>
  </si>
  <si>
    <t>Rolcontainers</t>
  </si>
  <si>
    <t>Overige containers</t>
  </si>
  <si>
    <t>Totaal (bedrag voor gunning)</t>
  </si>
  <si>
    <t>Naam Inschrijver</t>
  </si>
  <si>
    <t>Naam ondertekenaar</t>
  </si>
  <si>
    <t>Handtekening</t>
  </si>
  <si>
    <t>Datum</t>
  </si>
  <si>
    <t>Locatiescan</t>
  </si>
  <si>
    <t>Aantal locaties</t>
  </si>
  <si>
    <t>Totaal locatiescan (eenmalige kosten):</t>
  </si>
  <si>
    <t>Stichting Het Rijnlands Lyceum</t>
  </si>
  <si>
    <t>Bedrag over 4 jaar excl. BTW</t>
  </si>
  <si>
    <t>Locatie</t>
  </si>
  <si>
    <t>In te vullen door inschrijver</t>
  </si>
  <si>
    <t>Aanbesteding : Afvalinzameling</t>
  </si>
  <si>
    <t>Totale kosten rolcontainers per jaar</t>
  </si>
  <si>
    <t>Totaal kosten 
(exc. BTW)</t>
  </si>
  <si>
    <t>Bedrag per locatie 
Excl. BTW</t>
  </si>
  <si>
    <t xml:space="preserve">Locaties </t>
  </si>
  <si>
    <t>Rijnlands Lyceum Sassenheim</t>
  </si>
  <si>
    <t>Rijnlands Lyceum Wassenaar</t>
  </si>
  <si>
    <t>Afkorting locatie</t>
  </si>
  <si>
    <t>RLS</t>
  </si>
  <si>
    <t>RLO</t>
  </si>
  <si>
    <t>RLW</t>
  </si>
  <si>
    <t>ENMS</t>
  </si>
  <si>
    <t>ESH HRW</t>
  </si>
  <si>
    <t>ISH</t>
  </si>
  <si>
    <t>Rijnlands Lyceum Oegstgeest</t>
  </si>
  <si>
    <t>Eerste Nederlandse Montessori School</t>
  </si>
  <si>
    <t>Europese School Den Haag</t>
  </si>
  <si>
    <t>Internationale School of The Hague</t>
  </si>
  <si>
    <t>Restafval</t>
  </si>
  <si>
    <t>Ledigings-frequentie
per week</t>
  </si>
  <si>
    <t>Totaal kosten per jaar (exc. BTW)</t>
  </si>
  <si>
    <t>Aantal ledigingen per week</t>
  </si>
  <si>
    <t>ESH ODL</t>
  </si>
  <si>
    <t>Papier</t>
  </si>
  <si>
    <t>PD-plastic</t>
  </si>
  <si>
    <t>Glas</t>
  </si>
  <si>
    <t>Grof afval</t>
  </si>
  <si>
    <t>Vertrouwelijk papier</t>
  </si>
  <si>
    <t>Chemisch afval</t>
  </si>
  <si>
    <t>Aantal ledigingen totaal per jaar</t>
  </si>
  <si>
    <t>Huurkosten per jaar (excl. BTW)</t>
  </si>
  <si>
    <t>Totale kosten overige container per jaar (excl. BTW)</t>
  </si>
  <si>
    <t>Aantal
containers</t>
  </si>
  <si>
    <t>Inhoud containers 
(in liters) / Omvang</t>
  </si>
  <si>
    <t>3 m³</t>
  </si>
  <si>
    <t>nvt</t>
  </si>
  <si>
    <t>Afvalscheidingsbakken</t>
  </si>
  <si>
    <t>55-60 liter</t>
  </si>
  <si>
    <t>Reinigingsprijs per container per jaar (excl. BTW)</t>
  </si>
  <si>
    <t>Reinigings-frequentie</t>
  </si>
  <si>
    <t>Reiniging</t>
  </si>
  <si>
    <t>Rest 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</si>
</sst>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name val="Aptos"/>
      <family val="2"/>
    </font>
    <font>
      <b/>
      <sz val="14"/>
      <color theme="1"/>
      <name val="Calibri"/>
      <family val="2"/>
      <scheme val="minor"/>
    </font>
    <font>
      <b/>
      <i/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0" borderId="5" xfId="0" applyFont="1" applyBorder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8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44" fontId="10" fillId="5" borderId="1" xfId="0" applyNumberFormat="1" applyFont="1" applyFill="1" applyBorder="1" applyAlignment="1">
      <alignment horizontal="center" wrapText="1"/>
    </xf>
    <xf numFmtId="44" fontId="10" fillId="0" borderId="0" xfId="0" applyNumberFormat="1" applyFont="1" applyAlignment="1">
      <alignment horizontal="center" wrapText="1"/>
    </xf>
    <xf numFmtId="0" fontId="11" fillId="0" borderId="3" xfId="0" applyFont="1" applyBorder="1"/>
    <xf numFmtId="44" fontId="11" fillId="2" borderId="4" xfId="0" applyNumberFormat="1" applyFont="1" applyFill="1" applyBorder="1"/>
    <xf numFmtId="0" fontId="11" fillId="0" borderId="1" xfId="0" applyFont="1" applyBorder="1"/>
    <xf numFmtId="44" fontId="11" fillId="2" borderId="7" xfId="0" applyNumberFormat="1" applyFont="1" applyFill="1" applyBorder="1"/>
    <xf numFmtId="0" fontId="9" fillId="0" borderId="0" xfId="0" applyFont="1"/>
    <xf numFmtId="0" fontId="8" fillId="3" borderId="1" xfId="0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/>
    </xf>
    <xf numFmtId="0" fontId="9" fillId="4" borderId="1" xfId="0" applyFont="1" applyFill="1" applyBorder="1" applyAlignment="1" applyProtection="1">
      <alignment horizontal="center" vertical="center"/>
      <protection locked="0" hidden="1"/>
    </xf>
    <xf numFmtId="164" fontId="9" fillId="4" borderId="1" xfId="0" applyNumberFormat="1" applyFont="1" applyFill="1" applyBorder="1" applyAlignment="1" applyProtection="1">
      <alignment horizontal="right" vertical="center"/>
      <protection locked="0" hidden="1"/>
    </xf>
    <xf numFmtId="0" fontId="0" fillId="0" borderId="0" xfId="0" applyAlignment="1">
      <alignment horizontal="left"/>
    </xf>
    <xf numFmtId="0" fontId="7" fillId="0" borderId="0" xfId="0" applyFont="1"/>
    <xf numFmtId="0" fontId="11" fillId="2" borderId="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64" fontId="9" fillId="0" borderId="1" xfId="0" applyNumberFormat="1" applyFont="1" applyBorder="1"/>
    <xf numFmtId="44" fontId="10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  <xf numFmtId="164" fontId="0" fillId="0" borderId="0" xfId="0" applyNumberFormat="1"/>
    <xf numFmtId="44" fontId="10" fillId="0" borderId="0" xfId="0" applyNumberFormat="1" applyFont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44" fontId="10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4" fontId="10" fillId="5" borderId="6" xfId="0" applyNumberFormat="1" applyFont="1" applyFill="1" applyBorder="1" applyAlignment="1">
      <alignment horizontal="center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rijnlandslyceum.nl/sites/all/themes/default_kees/media/images/logo_rijnlands_lyceum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1021080</xdr:colOff>
      <xdr:row>1</xdr:row>
      <xdr:rowOff>5715</xdr:rowOff>
    </xdr:from>
    <xdr:to>
      <xdr:col>2</xdr:col>
      <xdr:colOff>1905</xdr:colOff>
      <xdr:row>4</xdr:row>
      <xdr:rowOff>72390</xdr:rowOff>
    </xdr:to>
    <xdr:pic>
      <xdr:nvPicPr>
        <xdr:cNvPr id="3" name="Afbeelding 2" descr="logo Stichting Rijnlands Lyceum">
          <a:extLst>
            <a:ext uri="{FF2B5EF4-FFF2-40B4-BE49-F238E27FC236}">
              <a16:creationId xmlns:a16="http://schemas.microsoft.com/office/drawing/2014/main" id="{C9E0244E-FC04-49E6-AD57-118A60468B5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080" y="188595"/>
          <a:ext cx="2124075" cy="615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showGridLines="0" zoomScaleNormal="100" workbookViewId="0">
      <selection activeCell="B35" sqref="B35"/>
    </sheetView>
  </sheetViews>
  <sheetFormatPr defaultRowHeight="14.4" x14ac:dyDescent="0.3"/>
  <cols>
    <col min="1" max="1" width="30.44140625" bestFit="1" customWidth="1"/>
    <col min="2" max="2" width="21" bestFit="1" customWidth="1"/>
    <col min="3" max="3" width="11" bestFit="1" customWidth="1"/>
  </cols>
  <sheetData>
    <row r="1" spans="1:4" ht="18" x14ac:dyDescent="0.35">
      <c r="A1" s="18" t="s">
        <v>17</v>
      </c>
    </row>
    <row r="3" spans="1:4" x14ac:dyDescent="0.3">
      <c r="A3" s="9"/>
      <c r="B3" s="19" t="s">
        <v>23</v>
      </c>
    </row>
    <row r="5" spans="1:4" ht="36" x14ac:dyDescent="0.3">
      <c r="A5" s="17" t="s">
        <v>18</v>
      </c>
      <c r="B5" s="20" t="s">
        <v>27</v>
      </c>
      <c r="C5" s="20" t="s">
        <v>26</v>
      </c>
    </row>
    <row r="6" spans="1:4" x14ac:dyDescent="0.3">
      <c r="A6" s="19">
        <v>7</v>
      </c>
      <c r="B6" s="23">
        <v>0</v>
      </c>
      <c r="C6" s="22">
        <f>A6*B6</f>
        <v>0</v>
      </c>
    </row>
    <row r="7" spans="1:4" x14ac:dyDescent="0.3">
      <c r="A7" s="47" t="s">
        <v>19</v>
      </c>
      <c r="B7" s="48"/>
      <c r="C7" s="21">
        <f>C6</f>
        <v>0</v>
      </c>
    </row>
    <row r="8" spans="1:4" x14ac:dyDescent="0.3">
      <c r="D8" s="11"/>
    </row>
    <row r="11" spans="1:4" x14ac:dyDescent="0.3">
      <c r="A11" s="20" t="s">
        <v>28</v>
      </c>
      <c r="B11" s="20" t="s">
        <v>31</v>
      </c>
    </row>
    <row r="12" spans="1:4" x14ac:dyDescent="0.3">
      <c r="A12" s="19" t="s">
        <v>29</v>
      </c>
      <c r="B12" s="19" t="s">
        <v>32</v>
      </c>
    </row>
    <row r="13" spans="1:4" x14ac:dyDescent="0.3">
      <c r="A13" s="19" t="s">
        <v>38</v>
      </c>
      <c r="B13" s="19" t="s">
        <v>33</v>
      </c>
    </row>
    <row r="14" spans="1:4" x14ac:dyDescent="0.3">
      <c r="A14" s="19" t="s">
        <v>30</v>
      </c>
      <c r="B14" s="19" t="s">
        <v>34</v>
      </c>
    </row>
    <row r="15" spans="1:4" x14ac:dyDescent="0.3">
      <c r="A15" s="19" t="s">
        <v>39</v>
      </c>
      <c r="B15" s="19" t="s">
        <v>35</v>
      </c>
    </row>
    <row r="16" spans="1:4" x14ac:dyDescent="0.3">
      <c r="A16" s="19" t="s">
        <v>40</v>
      </c>
      <c r="B16" s="19" t="s">
        <v>46</v>
      </c>
    </row>
    <row r="17" spans="1:2" x14ac:dyDescent="0.3">
      <c r="A17" s="19" t="s">
        <v>40</v>
      </c>
      <c r="B17" s="19" t="s">
        <v>36</v>
      </c>
    </row>
    <row r="18" spans="1:2" x14ac:dyDescent="0.3">
      <c r="A18" s="19" t="s">
        <v>41</v>
      </c>
      <c r="B18" s="19" t="s">
        <v>37</v>
      </c>
    </row>
  </sheetData>
  <sheetProtection algorithmName="SHA-512" hashValue="RB6ZsYb4soKA2MiYi0dE5FskOAFRHHK93uRZ68BBtvK/ET7ZKcymejmj2onXg+e+JjAI+lxIraawKYwtke7suw==" saltValue="8MM6ZX4PI8BIFRFo3oYoDg==" spinCount="100000" sheet="1" objects="1" scenarios="1"/>
  <mergeCells count="1"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5"/>
  <sheetViews>
    <sheetView showGridLines="0" zoomScaleNormal="100" workbookViewId="0">
      <selection activeCell="N26" sqref="N26"/>
    </sheetView>
  </sheetViews>
  <sheetFormatPr defaultRowHeight="14.4" x14ac:dyDescent="0.3"/>
  <cols>
    <col min="1" max="1" width="25.88671875" bestFit="1" customWidth="1"/>
    <col min="2" max="2" width="12.44140625" customWidth="1"/>
    <col min="3" max="3" width="16.5546875" customWidth="1"/>
    <col min="4" max="4" width="12" customWidth="1"/>
    <col min="5" max="5" width="9.109375" style="33"/>
    <col min="6" max="6" width="18.6640625" style="33" bestFit="1" customWidth="1"/>
    <col min="7" max="7" width="20" style="33" customWidth="1"/>
    <col min="8" max="8" width="21.109375" customWidth="1"/>
    <col min="9" max="9" width="18.88671875" customWidth="1"/>
    <col min="10" max="10" width="18.5546875" customWidth="1"/>
    <col min="11" max="11" width="20.44140625" customWidth="1"/>
    <col min="16" max="16" width="12.5546875" bestFit="1" customWidth="1"/>
    <col min="18" max="18" width="12.5546875" bestFit="1" customWidth="1"/>
  </cols>
  <sheetData>
    <row r="1" spans="1:18" ht="18" x14ac:dyDescent="0.35">
      <c r="A1" s="18" t="s">
        <v>10</v>
      </c>
      <c r="B1" s="26"/>
      <c r="D1" s="34"/>
      <c r="E1"/>
      <c r="F1" s="25"/>
    </row>
    <row r="2" spans="1:18" ht="18" x14ac:dyDescent="0.35">
      <c r="A2" s="18"/>
      <c r="B2" s="26"/>
      <c r="E2" s="25"/>
      <c r="F2" s="25"/>
    </row>
    <row r="3" spans="1:18" x14ac:dyDescent="0.3">
      <c r="A3" s="9"/>
      <c r="B3" s="46" t="s">
        <v>23</v>
      </c>
      <c r="C3" s="46"/>
      <c r="D3" s="34"/>
      <c r="E3" s="25"/>
      <c r="F3" s="25"/>
    </row>
    <row r="5" spans="1:18" ht="24" x14ac:dyDescent="0.3">
      <c r="A5" s="17" t="s">
        <v>2</v>
      </c>
      <c r="B5" s="17" t="s">
        <v>22</v>
      </c>
      <c r="C5" s="17" t="s">
        <v>1</v>
      </c>
      <c r="D5" s="17" t="s">
        <v>6</v>
      </c>
      <c r="E5" s="17" t="s">
        <v>56</v>
      </c>
      <c r="F5" s="17" t="s">
        <v>43</v>
      </c>
      <c r="G5" s="17" t="s">
        <v>53</v>
      </c>
      <c r="H5" s="17" t="s">
        <v>3</v>
      </c>
      <c r="I5" s="17" t="s">
        <v>4</v>
      </c>
      <c r="J5" s="17" t="s">
        <v>8</v>
      </c>
      <c r="K5" s="17" t="s">
        <v>44</v>
      </c>
    </row>
    <row r="6" spans="1:18" x14ac:dyDescent="0.3">
      <c r="A6" s="35" t="s">
        <v>42</v>
      </c>
      <c r="B6" s="35" t="s">
        <v>32</v>
      </c>
      <c r="C6" s="36">
        <v>1100</v>
      </c>
      <c r="D6" s="37">
        <v>95</v>
      </c>
      <c r="E6" s="38">
        <v>4</v>
      </c>
      <c r="F6" s="39">
        <v>1</v>
      </c>
      <c r="G6" s="39">
        <f t="shared" ref="G6:G22" si="0">E6*F6*$B$25</f>
        <v>180</v>
      </c>
      <c r="H6" s="24">
        <v>0</v>
      </c>
      <c r="I6" s="24">
        <v>0</v>
      </c>
      <c r="J6" s="24">
        <v>0</v>
      </c>
      <c r="K6" s="40">
        <f>SUM(E6*H6*12)+(I6*G6)+(J6*D6*G6)</f>
        <v>0</v>
      </c>
      <c r="N6" s="41"/>
      <c r="O6" s="41"/>
      <c r="P6" s="41"/>
      <c r="R6" s="41"/>
    </row>
    <row r="7" spans="1:18" x14ac:dyDescent="0.3">
      <c r="A7" s="35" t="s">
        <v>42</v>
      </c>
      <c r="B7" s="35" t="s">
        <v>33</v>
      </c>
      <c r="C7" s="36">
        <v>1100</v>
      </c>
      <c r="D7" s="37">
        <v>95</v>
      </c>
      <c r="E7" s="38">
        <v>4</v>
      </c>
      <c r="F7" s="39">
        <v>2</v>
      </c>
      <c r="G7" s="39">
        <f t="shared" si="0"/>
        <v>360</v>
      </c>
      <c r="H7" s="24">
        <v>0</v>
      </c>
      <c r="I7" s="24">
        <v>0</v>
      </c>
      <c r="J7" s="24">
        <v>0</v>
      </c>
      <c r="K7" s="40">
        <f t="shared" ref="K7:K22" si="1">SUM(E7*H7*12)+(I7*G7)+(J7*D7*G7)</f>
        <v>0</v>
      </c>
    </row>
    <row r="8" spans="1:18" x14ac:dyDescent="0.3">
      <c r="A8" s="35" t="s">
        <v>42</v>
      </c>
      <c r="B8" s="35" t="s">
        <v>34</v>
      </c>
      <c r="C8" s="36">
        <v>1100</v>
      </c>
      <c r="D8" s="37">
        <v>95</v>
      </c>
      <c r="E8" s="38">
        <v>4</v>
      </c>
      <c r="F8" s="39">
        <v>1</v>
      </c>
      <c r="G8" s="39">
        <f t="shared" si="0"/>
        <v>180</v>
      </c>
      <c r="H8" s="24">
        <v>0</v>
      </c>
      <c r="I8" s="24">
        <v>0</v>
      </c>
      <c r="J8" s="24">
        <v>0</v>
      </c>
      <c r="K8" s="40">
        <f t="shared" si="1"/>
        <v>0</v>
      </c>
    </row>
    <row r="9" spans="1:18" x14ac:dyDescent="0.3">
      <c r="A9" s="35" t="s">
        <v>42</v>
      </c>
      <c r="B9" s="35" t="s">
        <v>35</v>
      </c>
      <c r="C9" s="36">
        <v>1100</v>
      </c>
      <c r="D9" s="37">
        <v>95</v>
      </c>
      <c r="E9" s="38">
        <v>2</v>
      </c>
      <c r="F9" s="39">
        <v>1</v>
      </c>
      <c r="G9" s="39">
        <f t="shared" si="0"/>
        <v>90</v>
      </c>
      <c r="H9" s="24">
        <v>0</v>
      </c>
      <c r="I9" s="24">
        <v>0</v>
      </c>
      <c r="J9" s="24">
        <v>0</v>
      </c>
      <c r="K9" s="40">
        <f t="shared" si="1"/>
        <v>0</v>
      </c>
    </row>
    <row r="10" spans="1:18" x14ac:dyDescent="0.3">
      <c r="A10" s="35" t="s">
        <v>42</v>
      </c>
      <c r="B10" s="35" t="s">
        <v>46</v>
      </c>
      <c r="C10" s="36">
        <v>1100</v>
      </c>
      <c r="D10" s="37">
        <v>95</v>
      </c>
      <c r="E10" s="38">
        <v>4</v>
      </c>
      <c r="F10" s="39">
        <v>2</v>
      </c>
      <c r="G10" s="39">
        <f t="shared" si="0"/>
        <v>360</v>
      </c>
      <c r="H10" s="24">
        <v>0</v>
      </c>
      <c r="I10" s="24">
        <v>0</v>
      </c>
      <c r="J10" s="24">
        <v>0</v>
      </c>
      <c r="K10" s="40">
        <f t="shared" si="1"/>
        <v>0</v>
      </c>
    </row>
    <row r="11" spans="1:18" x14ac:dyDescent="0.3">
      <c r="A11" s="35" t="s">
        <v>42</v>
      </c>
      <c r="B11" s="35" t="s">
        <v>36</v>
      </c>
      <c r="C11" s="36">
        <v>1100</v>
      </c>
      <c r="D11" s="37">
        <v>95</v>
      </c>
      <c r="E11" s="38">
        <v>6</v>
      </c>
      <c r="F11" s="39">
        <v>2</v>
      </c>
      <c r="G11" s="39">
        <f t="shared" si="0"/>
        <v>540</v>
      </c>
      <c r="H11" s="24">
        <v>0</v>
      </c>
      <c r="I11" s="24">
        <v>0</v>
      </c>
      <c r="J11" s="24">
        <v>0</v>
      </c>
      <c r="K11" s="40">
        <f t="shared" si="1"/>
        <v>0</v>
      </c>
    </row>
    <row r="12" spans="1:18" x14ac:dyDescent="0.3">
      <c r="A12" s="35" t="s">
        <v>42</v>
      </c>
      <c r="B12" s="35" t="s">
        <v>37</v>
      </c>
      <c r="C12" s="36">
        <v>1100</v>
      </c>
      <c r="D12" s="37">
        <v>95</v>
      </c>
      <c r="E12" s="38">
        <v>6</v>
      </c>
      <c r="F12" s="39">
        <v>3</v>
      </c>
      <c r="G12" s="39">
        <f t="shared" si="0"/>
        <v>810</v>
      </c>
      <c r="H12" s="24">
        <v>0</v>
      </c>
      <c r="I12" s="24">
        <v>0</v>
      </c>
      <c r="J12" s="24">
        <v>0</v>
      </c>
      <c r="K12" s="40">
        <f t="shared" si="1"/>
        <v>0</v>
      </c>
    </row>
    <row r="13" spans="1:18" x14ac:dyDescent="0.3">
      <c r="A13" s="35" t="s">
        <v>47</v>
      </c>
      <c r="B13" s="35" t="s">
        <v>32</v>
      </c>
      <c r="C13" s="36">
        <v>1100</v>
      </c>
      <c r="D13" s="37">
        <v>40</v>
      </c>
      <c r="E13" s="38">
        <v>1</v>
      </c>
      <c r="F13" s="39">
        <v>1</v>
      </c>
      <c r="G13" s="39">
        <f t="shared" si="0"/>
        <v>45</v>
      </c>
      <c r="H13" s="24">
        <v>0</v>
      </c>
      <c r="I13" s="24">
        <v>0</v>
      </c>
      <c r="J13" s="24">
        <v>0</v>
      </c>
      <c r="K13" s="40">
        <f t="shared" si="1"/>
        <v>0</v>
      </c>
    </row>
    <row r="14" spans="1:18" x14ac:dyDescent="0.3">
      <c r="A14" s="35" t="s">
        <v>47</v>
      </c>
      <c r="B14" s="35" t="s">
        <v>33</v>
      </c>
      <c r="C14" s="36">
        <v>1100</v>
      </c>
      <c r="D14" s="37">
        <v>40</v>
      </c>
      <c r="E14" s="38">
        <v>1</v>
      </c>
      <c r="F14" s="39">
        <v>1</v>
      </c>
      <c r="G14" s="39">
        <f t="shared" si="0"/>
        <v>45</v>
      </c>
      <c r="H14" s="24">
        <v>0</v>
      </c>
      <c r="I14" s="24">
        <v>0</v>
      </c>
      <c r="J14" s="24">
        <v>0</v>
      </c>
      <c r="K14" s="40">
        <f t="shared" si="1"/>
        <v>0</v>
      </c>
    </row>
    <row r="15" spans="1:18" x14ac:dyDescent="0.3">
      <c r="A15" s="35" t="s">
        <v>47</v>
      </c>
      <c r="B15" s="35" t="s">
        <v>34</v>
      </c>
      <c r="C15" s="36">
        <v>1100</v>
      </c>
      <c r="D15" s="37">
        <v>40</v>
      </c>
      <c r="E15" s="39">
        <v>2</v>
      </c>
      <c r="F15" s="39">
        <v>1</v>
      </c>
      <c r="G15" s="39">
        <f t="shared" si="0"/>
        <v>90</v>
      </c>
      <c r="H15" s="24">
        <v>0</v>
      </c>
      <c r="I15" s="24">
        <v>0</v>
      </c>
      <c r="J15" s="24">
        <v>0</v>
      </c>
      <c r="K15" s="40">
        <f t="shared" si="1"/>
        <v>0</v>
      </c>
    </row>
    <row r="16" spans="1:18" x14ac:dyDescent="0.3">
      <c r="A16" s="35" t="s">
        <v>47</v>
      </c>
      <c r="B16" s="35" t="s">
        <v>35</v>
      </c>
      <c r="C16" s="36">
        <v>1100</v>
      </c>
      <c r="D16" s="37">
        <v>40</v>
      </c>
      <c r="E16" s="39">
        <v>1</v>
      </c>
      <c r="F16" s="39">
        <v>1</v>
      </c>
      <c r="G16" s="39">
        <f t="shared" si="0"/>
        <v>45</v>
      </c>
      <c r="H16" s="24">
        <v>0</v>
      </c>
      <c r="I16" s="24">
        <v>0</v>
      </c>
      <c r="J16" s="24">
        <v>0</v>
      </c>
      <c r="K16" s="40">
        <f t="shared" si="1"/>
        <v>0</v>
      </c>
    </row>
    <row r="17" spans="1:12" x14ac:dyDescent="0.3">
      <c r="A17" s="35" t="s">
        <v>47</v>
      </c>
      <c r="B17" s="35" t="s">
        <v>46</v>
      </c>
      <c r="C17" s="36">
        <v>1100</v>
      </c>
      <c r="D17" s="37">
        <v>40</v>
      </c>
      <c r="E17" s="38">
        <v>2</v>
      </c>
      <c r="F17" s="39">
        <v>2</v>
      </c>
      <c r="G17" s="39">
        <f t="shared" si="0"/>
        <v>180</v>
      </c>
      <c r="H17" s="24">
        <v>0</v>
      </c>
      <c r="I17" s="24">
        <v>0</v>
      </c>
      <c r="J17" s="24">
        <v>0</v>
      </c>
      <c r="K17" s="40">
        <f t="shared" si="1"/>
        <v>0</v>
      </c>
    </row>
    <row r="18" spans="1:12" x14ac:dyDescent="0.3">
      <c r="A18" s="35" t="s">
        <v>47</v>
      </c>
      <c r="B18" s="35" t="s">
        <v>36</v>
      </c>
      <c r="C18" s="36">
        <v>1100</v>
      </c>
      <c r="D18" s="37">
        <v>40</v>
      </c>
      <c r="E18" s="38">
        <v>2</v>
      </c>
      <c r="F18" s="39">
        <v>2</v>
      </c>
      <c r="G18" s="39">
        <f t="shared" si="0"/>
        <v>180</v>
      </c>
      <c r="H18" s="24">
        <v>0</v>
      </c>
      <c r="I18" s="24">
        <v>0</v>
      </c>
      <c r="J18" s="24">
        <v>0</v>
      </c>
      <c r="K18" s="40">
        <f t="shared" si="1"/>
        <v>0</v>
      </c>
    </row>
    <row r="19" spans="1:12" x14ac:dyDescent="0.3">
      <c r="A19" s="35" t="s">
        <v>47</v>
      </c>
      <c r="B19" s="35" t="s">
        <v>37</v>
      </c>
      <c r="C19" s="36">
        <v>1100</v>
      </c>
      <c r="D19" s="37">
        <v>40</v>
      </c>
      <c r="E19" s="38">
        <v>5</v>
      </c>
      <c r="F19" s="39">
        <v>2</v>
      </c>
      <c r="G19" s="39">
        <f t="shared" si="0"/>
        <v>450</v>
      </c>
      <c r="H19" s="24">
        <v>0</v>
      </c>
      <c r="I19" s="24">
        <v>0</v>
      </c>
      <c r="J19" s="24">
        <v>0</v>
      </c>
      <c r="K19" s="40">
        <f t="shared" si="1"/>
        <v>0</v>
      </c>
    </row>
    <row r="20" spans="1:12" x14ac:dyDescent="0.3">
      <c r="A20" s="35" t="s">
        <v>48</v>
      </c>
      <c r="B20" s="35" t="s">
        <v>33</v>
      </c>
      <c r="C20" s="39">
        <v>1100</v>
      </c>
      <c r="D20" s="37">
        <v>35</v>
      </c>
      <c r="E20" s="38">
        <v>1</v>
      </c>
      <c r="F20" s="39">
        <v>1</v>
      </c>
      <c r="G20" s="39">
        <f t="shared" si="0"/>
        <v>45</v>
      </c>
      <c r="H20" s="24">
        <v>0</v>
      </c>
      <c r="I20" s="24">
        <v>0</v>
      </c>
      <c r="J20" s="24">
        <v>0</v>
      </c>
      <c r="K20" s="40">
        <f t="shared" si="1"/>
        <v>0</v>
      </c>
    </row>
    <row r="21" spans="1:12" x14ac:dyDescent="0.3">
      <c r="A21" s="35" t="s">
        <v>48</v>
      </c>
      <c r="B21" s="35" t="s">
        <v>36</v>
      </c>
      <c r="C21" s="39">
        <v>1100</v>
      </c>
      <c r="D21" s="37">
        <v>35</v>
      </c>
      <c r="E21" s="39">
        <v>1</v>
      </c>
      <c r="F21" s="39">
        <v>1</v>
      </c>
      <c r="G21" s="39">
        <f t="shared" si="0"/>
        <v>45</v>
      </c>
      <c r="H21" s="24">
        <v>0</v>
      </c>
      <c r="I21" s="24">
        <v>0</v>
      </c>
      <c r="J21" s="24">
        <v>0</v>
      </c>
      <c r="K21" s="40">
        <f t="shared" si="1"/>
        <v>0</v>
      </c>
    </row>
    <row r="22" spans="1:12" x14ac:dyDescent="0.3">
      <c r="A22" s="35" t="s">
        <v>48</v>
      </c>
      <c r="B22" s="35" t="s">
        <v>37</v>
      </c>
      <c r="C22" s="39">
        <v>1100</v>
      </c>
      <c r="D22" s="37">
        <v>35</v>
      </c>
      <c r="E22" s="38">
        <v>2</v>
      </c>
      <c r="F22" s="39">
        <v>1</v>
      </c>
      <c r="G22" s="39">
        <f t="shared" si="0"/>
        <v>90</v>
      </c>
      <c r="H22" s="24">
        <v>0</v>
      </c>
      <c r="I22" s="24">
        <v>0</v>
      </c>
      <c r="J22" s="24">
        <v>0</v>
      </c>
      <c r="K22" s="40">
        <f t="shared" si="1"/>
        <v>0</v>
      </c>
    </row>
    <row r="23" spans="1:12" ht="15" customHeight="1" x14ac:dyDescent="0.3">
      <c r="A23" s="16"/>
      <c r="B23" s="16"/>
      <c r="C23" s="16"/>
      <c r="D23" s="16"/>
      <c r="E23" s="32"/>
      <c r="F23" s="32"/>
      <c r="G23" s="32"/>
      <c r="H23" s="45" t="s">
        <v>25</v>
      </c>
      <c r="I23" s="45"/>
      <c r="J23" s="45"/>
      <c r="K23" s="30">
        <f>SUM(K6:K22)</f>
        <v>0</v>
      </c>
      <c r="L23" s="42"/>
    </row>
    <row r="24" spans="1:12" x14ac:dyDescent="0.3">
      <c r="H24" s="43"/>
      <c r="I24" s="43"/>
      <c r="J24" s="43"/>
      <c r="K24" s="44"/>
    </row>
    <row r="25" spans="1:12" x14ac:dyDescent="0.3">
      <c r="A25" s="35" t="s">
        <v>45</v>
      </c>
      <c r="B25" s="39">
        <v>45</v>
      </c>
    </row>
  </sheetData>
  <sheetProtection algorithmName="SHA-512" hashValue="/cXrNZD8mn15wAcVFRFSqqktRG04OymkgLKPhgLNBSIBqMwCwoYUWDgRjOSr8n0cWvAwvn1Ui9XUpdzGwY4MaQ==" saltValue="ykslOPXR9NB/q9dtg/UlNg==" spinCount="100000" sheet="1" objects="1" scenarios="1"/>
  <mergeCells count="2">
    <mergeCell ref="B3:C3"/>
    <mergeCell ref="H23:J23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"/>
  <sheetViews>
    <sheetView showGridLines="0" tabSelected="1" zoomScaleNormal="100" workbookViewId="0">
      <selection activeCell="K14" sqref="K14"/>
    </sheetView>
  </sheetViews>
  <sheetFormatPr defaultRowHeight="14.4" x14ac:dyDescent="0.3"/>
  <cols>
    <col min="1" max="1" width="22.6640625" customWidth="1"/>
    <col min="2" max="2" width="16.44140625" customWidth="1"/>
    <col min="3" max="3" width="9.109375" style="33"/>
    <col min="4" max="4" width="13.109375" style="33" customWidth="1"/>
    <col min="5" max="5" width="21.6640625" customWidth="1"/>
    <col min="6" max="6" width="19.109375" customWidth="1"/>
  </cols>
  <sheetData>
    <row r="1" spans="1:6" ht="18" x14ac:dyDescent="0.35">
      <c r="A1" s="18" t="s">
        <v>11</v>
      </c>
      <c r="C1" s="25"/>
      <c r="D1" s="25"/>
    </row>
    <row r="2" spans="1:6" ht="18" x14ac:dyDescent="0.35">
      <c r="A2" s="26"/>
      <c r="C2" s="25"/>
      <c r="D2" s="25"/>
    </row>
    <row r="3" spans="1:6" x14ac:dyDescent="0.3">
      <c r="A3" s="9"/>
      <c r="B3" s="46" t="s">
        <v>23</v>
      </c>
      <c r="C3" s="46"/>
      <c r="D3" s="25"/>
    </row>
    <row r="5" spans="1:6" ht="24" x14ac:dyDescent="0.3">
      <c r="A5" s="17" t="s">
        <v>2</v>
      </c>
      <c r="B5" s="17" t="s">
        <v>57</v>
      </c>
      <c r="C5" s="17" t="s">
        <v>9</v>
      </c>
      <c r="D5" s="17" t="s">
        <v>5</v>
      </c>
      <c r="E5" s="17" t="s">
        <v>3</v>
      </c>
      <c r="F5" s="17" t="s">
        <v>54</v>
      </c>
    </row>
    <row r="6" spans="1:6" x14ac:dyDescent="0.3">
      <c r="A6" s="14" t="s">
        <v>60</v>
      </c>
      <c r="B6" s="27" t="s">
        <v>61</v>
      </c>
      <c r="C6" s="28"/>
      <c r="D6" s="19" t="s">
        <v>59</v>
      </c>
      <c r="E6" s="24"/>
      <c r="F6" s="29">
        <f>C6*E6*12</f>
        <v>0</v>
      </c>
    </row>
    <row r="7" spans="1:6" x14ac:dyDescent="0.3">
      <c r="A7" s="14" t="s">
        <v>47</v>
      </c>
      <c r="B7" s="27">
        <v>240</v>
      </c>
      <c r="C7" s="28">
        <v>1</v>
      </c>
      <c r="D7" s="19" t="s">
        <v>7</v>
      </c>
      <c r="E7" s="24"/>
      <c r="F7" s="29">
        <f>E7*12</f>
        <v>0</v>
      </c>
    </row>
    <row r="8" spans="1:6" x14ac:dyDescent="0.3">
      <c r="A8" s="14" t="s">
        <v>49</v>
      </c>
      <c r="B8" s="27">
        <v>240</v>
      </c>
      <c r="C8" s="28">
        <v>1</v>
      </c>
      <c r="D8" s="19" t="s">
        <v>7</v>
      </c>
      <c r="E8" s="24"/>
      <c r="F8" s="29">
        <f t="shared" ref="F8:F12" si="0">E8*12</f>
        <v>0</v>
      </c>
    </row>
    <row r="9" spans="1:6" x14ac:dyDescent="0.3">
      <c r="A9" s="14" t="s">
        <v>65</v>
      </c>
      <c r="B9" s="27">
        <v>240</v>
      </c>
      <c r="C9" s="28">
        <v>1</v>
      </c>
      <c r="D9" s="19" t="s">
        <v>7</v>
      </c>
      <c r="E9" s="24"/>
      <c r="F9" s="29">
        <f>E9*12</f>
        <v>0</v>
      </c>
    </row>
    <row r="10" spans="1:6" x14ac:dyDescent="0.3">
      <c r="A10" s="14" t="s">
        <v>50</v>
      </c>
      <c r="B10" s="27" t="s">
        <v>58</v>
      </c>
      <c r="C10" s="28">
        <v>1</v>
      </c>
      <c r="D10" s="19" t="s">
        <v>7</v>
      </c>
      <c r="E10" s="24"/>
      <c r="F10" s="29">
        <f t="shared" si="0"/>
        <v>0</v>
      </c>
    </row>
    <row r="11" spans="1:6" x14ac:dyDescent="0.3">
      <c r="A11" s="14" t="s">
        <v>51</v>
      </c>
      <c r="B11" s="27">
        <v>240</v>
      </c>
      <c r="C11" s="28">
        <v>1</v>
      </c>
      <c r="D11" s="19" t="s">
        <v>7</v>
      </c>
      <c r="E11" s="24"/>
      <c r="F11" s="29">
        <f t="shared" si="0"/>
        <v>0</v>
      </c>
    </row>
    <row r="12" spans="1:6" x14ac:dyDescent="0.3">
      <c r="A12" s="14" t="s">
        <v>52</v>
      </c>
      <c r="B12" s="27">
        <v>10</v>
      </c>
      <c r="C12" s="28">
        <v>1</v>
      </c>
      <c r="D12" s="19" t="s">
        <v>7</v>
      </c>
      <c r="E12" s="24"/>
      <c r="F12" s="29">
        <f t="shared" si="0"/>
        <v>0</v>
      </c>
    </row>
    <row r="13" spans="1:6" ht="15.75" customHeight="1" x14ac:dyDescent="0.3">
      <c r="A13" s="16"/>
      <c r="B13" s="16"/>
      <c r="C13" s="45" t="s">
        <v>55</v>
      </c>
      <c r="D13" s="45"/>
      <c r="E13" s="45"/>
      <c r="F13" s="21">
        <f>SUM(F6:F12)</f>
        <v>0</v>
      </c>
    </row>
    <row r="14" spans="1:6" x14ac:dyDescent="0.3">
      <c r="A14" s="31"/>
      <c r="B14" s="16"/>
      <c r="C14" s="32"/>
      <c r="D14" s="32"/>
      <c r="E14" s="16"/>
      <c r="F14" s="16"/>
    </row>
    <row r="15" spans="1:6" x14ac:dyDescent="0.3">
      <c r="A15" s="16"/>
      <c r="B15" s="16"/>
      <c r="C15" s="32"/>
      <c r="D15" s="32"/>
      <c r="E15" s="16"/>
      <c r="F15" s="16"/>
    </row>
    <row r="16" spans="1:6" x14ac:dyDescent="0.3">
      <c r="A16" s="16"/>
      <c r="B16" s="16"/>
      <c r="C16" s="32"/>
      <c r="D16" s="32"/>
      <c r="E16" s="16"/>
      <c r="F16" s="16"/>
    </row>
  </sheetData>
  <sheetProtection algorithmName="SHA-512" hashValue="2qQy4bK2IDHs06eK15PS/UASNMGk/ruA0FAXUC1XxqmlSZXWHIkkQs/SmkAy8N/L5X+M9pbuaScVKCTQYW/2YQ==" saltValue="bXMx8bA0QtvjwdaoIULTvw==" spinCount="100000" sheet="1" objects="1" scenarios="1"/>
  <autoFilter ref="A5:F12" xr:uid="{9D726728-9126-4688-AA69-666BB70CC86B}"/>
  <mergeCells count="2">
    <mergeCell ref="C13:E13"/>
    <mergeCell ref="B3:C3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CAA2-4D84-441D-9D35-AFB0A5649EDF}">
  <sheetPr>
    <pageSetUpPr fitToPage="1"/>
  </sheetPr>
  <dimension ref="A1:E11"/>
  <sheetViews>
    <sheetView showGridLines="0" zoomScaleNormal="100" workbookViewId="0">
      <selection activeCell="H11" sqref="H11"/>
    </sheetView>
  </sheetViews>
  <sheetFormatPr defaultRowHeight="14.4" x14ac:dyDescent="0.3"/>
  <cols>
    <col min="1" max="1" width="22.6640625" customWidth="1"/>
    <col min="2" max="2" width="16.44140625" customWidth="1"/>
    <col min="3" max="3" width="8.88671875" style="33"/>
    <col min="4" max="4" width="13.109375" style="33" customWidth="1"/>
    <col min="5" max="5" width="21.6640625" customWidth="1"/>
  </cols>
  <sheetData>
    <row r="1" spans="1:5" ht="18" x14ac:dyDescent="0.35">
      <c r="A1" s="18" t="s">
        <v>11</v>
      </c>
      <c r="C1" s="25"/>
      <c r="D1" s="25"/>
    </row>
    <row r="2" spans="1:5" ht="18" x14ac:dyDescent="0.35">
      <c r="A2" s="26"/>
      <c r="C2" s="25"/>
      <c r="D2" s="25"/>
    </row>
    <row r="3" spans="1:5" x14ac:dyDescent="0.3">
      <c r="A3" s="9"/>
      <c r="B3" s="46" t="s">
        <v>23</v>
      </c>
      <c r="C3" s="46"/>
      <c r="D3" s="25"/>
    </row>
    <row r="4" spans="1:5" x14ac:dyDescent="0.3">
      <c r="B4" s="33"/>
      <c r="D4"/>
    </row>
    <row r="5" spans="1:5" ht="48" x14ac:dyDescent="0.3">
      <c r="A5" s="17" t="s">
        <v>57</v>
      </c>
      <c r="B5" s="17" t="s">
        <v>9</v>
      </c>
      <c r="C5" s="17" t="s">
        <v>63</v>
      </c>
      <c r="D5" s="17" t="s">
        <v>62</v>
      </c>
      <c r="E5" s="17" t="s">
        <v>54</v>
      </c>
    </row>
    <row r="6" spans="1:5" x14ac:dyDescent="0.3">
      <c r="A6" s="27">
        <v>240</v>
      </c>
      <c r="B6" s="28">
        <v>10</v>
      </c>
      <c r="C6" s="19" t="s">
        <v>7</v>
      </c>
      <c r="D6" s="24"/>
      <c r="E6" s="29">
        <f>B6*D6</f>
        <v>0</v>
      </c>
    </row>
    <row r="7" spans="1:5" x14ac:dyDescent="0.3">
      <c r="A7" s="27">
        <v>1100</v>
      </c>
      <c r="B7" s="28">
        <v>10</v>
      </c>
      <c r="C7" s="19" t="s">
        <v>7</v>
      </c>
      <c r="D7" s="24"/>
      <c r="E7" s="29">
        <f>D7*B7</f>
        <v>0</v>
      </c>
    </row>
    <row r="8" spans="1:5" ht="32.4" customHeight="1" x14ac:dyDescent="0.3">
      <c r="A8" s="16"/>
      <c r="B8" s="45" t="s">
        <v>55</v>
      </c>
      <c r="C8" s="45"/>
      <c r="D8" s="45"/>
      <c r="E8" s="21">
        <f>SUM(E6:E7)</f>
        <v>0</v>
      </c>
    </row>
    <row r="9" spans="1:5" x14ac:dyDescent="0.3">
      <c r="A9" s="31"/>
      <c r="B9" s="16"/>
      <c r="C9" s="32"/>
      <c r="D9" s="32"/>
      <c r="E9" s="16"/>
    </row>
    <row r="10" spans="1:5" x14ac:dyDescent="0.3">
      <c r="A10" s="16"/>
      <c r="B10" s="16"/>
      <c r="C10" s="32"/>
      <c r="D10" s="32"/>
      <c r="E10" s="16"/>
    </row>
    <row r="11" spans="1:5" x14ac:dyDescent="0.3">
      <c r="A11" s="16"/>
      <c r="B11" s="16"/>
      <c r="C11" s="32"/>
      <c r="D11" s="32"/>
      <c r="E11" s="16"/>
    </row>
  </sheetData>
  <sheetProtection algorithmName="SHA-512" hashValue="cKXpIeQQNcR3XtfRLoBV8LHqHRC09Bwj12u9GDYtsx4WLeABFWSMmKQPNH9N3JUCS/oRFhzkh/119YIuiH9cng==" saltValue="0jwq1Ev9q/kVWMyvvL8Xwg==" spinCount="100000" sheet="1" objects="1" scenarios="1"/>
  <autoFilter ref="A5:E7" xr:uid="{9D726728-9126-4688-AA69-666BB70CC86B}"/>
  <mergeCells count="2">
    <mergeCell ref="B3:C3"/>
    <mergeCell ref="B8:D8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showGridLines="0" zoomScaleNormal="100" zoomScaleSheetLayoutView="100" zoomScalePageLayoutView="75" workbookViewId="0">
      <selection activeCell="C3" sqref="C3"/>
    </sheetView>
  </sheetViews>
  <sheetFormatPr defaultRowHeight="14.4" x14ac:dyDescent="0.3"/>
  <cols>
    <col min="1" max="1" width="38.88671875" customWidth="1"/>
    <col min="2" max="2" width="46.6640625" bestFit="1" customWidth="1"/>
    <col min="3" max="3" width="18.5546875" customWidth="1"/>
  </cols>
  <sheetData>
    <row r="1" spans="1:3" x14ac:dyDescent="0.3">
      <c r="A1" s="1"/>
    </row>
    <row r="2" spans="1:3" x14ac:dyDescent="0.3">
      <c r="A2" t="s">
        <v>20</v>
      </c>
    </row>
    <row r="3" spans="1:3" x14ac:dyDescent="0.3">
      <c r="A3" s="2" t="s">
        <v>24</v>
      </c>
    </row>
    <row r="5" spans="1:3" x14ac:dyDescent="0.3">
      <c r="A5" s="2"/>
    </row>
    <row r="6" spans="1:3" x14ac:dyDescent="0.3">
      <c r="A6" s="9"/>
      <c r="B6" s="16" t="s">
        <v>23</v>
      </c>
    </row>
    <row r="7" spans="1:3" x14ac:dyDescent="0.3">
      <c r="A7" t="s">
        <v>0</v>
      </c>
    </row>
    <row r="8" spans="1:3" x14ac:dyDescent="0.3">
      <c r="A8" s="8" t="s">
        <v>2</v>
      </c>
      <c r="B8" s="8" t="s">
        <v>21</v>
      </c>
      <c r="C8" s="6"/>
    </row>
    <row r="9" spans="1:3" x14ac:dyDescent="0.3">
      <c r="A9" s="12" t="s">
        <v>10</v>
      </c>
      <c r="B9" s="13">
        <f>Rolcontainers!K23</f>
        <v>0</v>
      </c>
      <c r="C9" s="7"/>
    </row>
    <row r="10" spans="1:3" x14ac:dyDescent="0.3">
      <c r="A10" s="12" t="s">
        <v>64</v>
      </c>
      <c r="B10" s="13">
        <f>Reiniging!E8</f>
        <v>0</v>
      </c>
      <c r="C10" s="7"/>
    </row>
    <row r="11" spans="1:3" x14ac:dyDescent="0.3">
      <c r="A11" s="12" t="s">
        <v>11</v>
      </c>
      <c r="B11" s="13">
        <f>'Overige containers'!F13</f>
        <v>0</v>
      </c>
      <c r="C11" s="7"/>
    </row>
    <row r="12" spans="1:3" x14ac:dyDescent="0.3">
      <c r="A12" s="14" t="s">
        <v>17</v>
      </c>
      <c r="B12" s="15">
        <f>Locatiescan!C7</f>
        <v>0</v>
      </c>
      <c r="C12" s="7"/>
    </row>
    <row r="13" spans="1:3" x14ac:dyDescent="0.3">
      <c r="A13" s="10" t="s">
        <v>12</v>
      </c>
      <c r="B13" s="10">
        <f>SUM(B9:B12)</f>
        <v>0</v>
      </c>
      <c r="C13" s="3"/>
    </row>
    <row r="14" spans="1:3" x14ac:dyDescent="0.3">
      <c r="A14" s="4"/>
      <c r="B14" s="5"/>
      <c r="C14" s="3"/>
    </row>
    <row r="15" spans="1:3" x14ac:dyDescent="0.3">
      <c r="A15" s="3"/>
      <c r="B15" s="5"/>
      <c r="C15" s="3"/>
    </row>
    <row r="16" spans="1:3" ht="30" customHeight="1" x14ac:dyDescent="0.3">
      <c r="A16" s="8" t="s">
        <v>13</v>
      </c>
      <c r="B16" s="23"/>
      <c r="C16" s="3"/>
    </row>
    <row r="17" spans="1:3" ht="30" customHeight="1" x14ac:dyDescent="0.3">
      <c r="A17" s="8" t="s">
        <v>14</v>
      </c>
      <c r="B17" s="23"/>
      <c r="C17" s="3"/>
    </row>
    <row r="18" spans="1:3" ht="60" customHeight="1" x14ac:dyDescent="0.3">
      <c r="A18" s="8" t="s">
        <v>15</v>
      </c>
      <c r="B18" s="23"/>
      <c r="C18" s="3"/>
    </row>
    <row r="19" spans="1:3" ht="30" customHeight="1" x14ac:dyDescent="0.3">
      <c r="A19" s="8" t="s">
        <v>16</v>
      </c>
      <c r="B19" s="23"/>
      <c r="C19" s="3"/>
    </row>
    <row r="20" spans="1:3" x14ac:dyDescent="0.3">
      <c r="A20" s="3"/>
      <c r="B20" s="3"/>
      <c r="C20" s="3"/>
    </row>
  </sheetData>
  <sheetProtection algorithmName="SHA-512" hashValue="h4NHP7OLr2Rhd7uKE+nhJVGzVwbAWqi8dEFkp8TOW5K+vukdiXw6MZnfJybPDGLCbDeVuMyW8Qc2fuLd5XO4Jw==" saltValue="ZEb85s6gEIhRrUqBi9LD3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44EC7-1114-4DEC-BD7A-598EC8A2A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BF6D1-BDA8-4824-8020-42A6B129213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2B1FA543-540A-4445-92B4-C557775126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Locatiescan</vt:lpstr>
      <vt:lpstr>Rolcontainers</vt:lpstr>
      <vt:lpstr>Overige containers</vt:lpstr>
      <vt:lpstr>Reiniging</vt:lpstr>
      <vt:lpstr>Totaaltelling</vt:lpstr>
      <vt:lpstr>Totaaltelling!Afdrukbereik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definitief.xlsx</dc:title>
  <dc:creator>dkeizers</dc:creator>
  <cp:lastModifiedBy>Rick Verschoor | Inkada Inkoop &amp; Advies</cp:lastModifiedBy>
  <cp:lastPrinted>2018-08-02T10:20:23Z</cp:lastPrinted>
  <dcterms:created xsi:type="dcterms:W3CDTF">2011-10-24T13:49:36Z</dcterms:created>
  <dcterms:modified xsi:type="dcterms:W3CDTF">2026-03-10T15:00:05Z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