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astolk\Google Drive\Madrysa\"/>
    </mc:Choice>
  </mc:AlternateContent>
  <xr:revisionPtr revIDLastSave="0" documentId="8_{9EE2D7CF-7851-4EA6-A702-873512BFC21B}" xr6:coauthVersionLast="47" xr6:coauthVersionMax="47" xr10:uidLastSave="{00000000-0000-0000-0000-000000000000}"/>
  <bookViews>
    <workbookView xWindow="-108" yWindow="-108" windowWidth="23256" windowHeight="12576" firstSheet="1" activeTab="1" xr2:uid="{00000000-000D-0000-FFFF-FFFF00000000}"/>
  </bookViews>
  <sheets>
    <sheet name="Instructie" sheetId="2" r:id="rId1"/>
    <sheet name="Beoordelingsmatrix (D)" sheetId="1" r:id="rId2"/>
    <sheet name="Definities" sheetId="3" r:id="rId3"/>
    <sheet name="Keuze weging"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a="1"/>
  <c r="I5" i="1" s="1"/>
  <c r="J5" i="1" s="1"/>
  <c r="I6" i="1" a="1"/>
  <c r="I6" i="1" s="1"/>
  <c r="J6" i="1" s="1"/>
  <c r="I7" i="1" a="1"/>
  <c r="I7" i="1"/>
  <c r="J7" i="1" s="1"/>
  <c r="I8" i="1" a="1"/>
  <c r="I8" i="1" s="1"/>
  <c r="J8" i="1" s="1"/>
  <c r="I9" i="1" a="1"/>
  <c r="I9" i="1" s="1"/>
  <c r="J9" i="1" s="1"/>
  <c r="I10" i="1" a="1"/>
  <c r="I10" i="1"/>
  <c r="J10" i="1" s="1"/>
  <c r="I4" i="1" a="1"/>
  <c r="I4" i="1" s="1"/>
  <c r="J4" i="1" s="1"/>
  <c r="I3" i="1" a="1"/>
  <c r="I3" i="1" s="1"/>
  <c r="J3" i="1" s="1"/>
  <c r="N8" i="5"/>
  <c r="M3" i="5"/>
  <c r="M6" i="5"/>
  <c r="N7" i="5"/>
  <c r="Q4" i="5" s="1"/>
  <c r="L5" i="5"/>
  <c r="L9" i="5"/>
  <c r="J9" i="5"/>
  <c r="K9" i="5" s="1"/>
  <c r="J8" i="5"/>
  <c r="K8" i="5" s="1"/>
  <c r="J7" i="5"/>
  <c r="K7" i="5" s="1"/>
  <c r="J6" i="5"/>
  <c r="K6" i="5" s="1"/>
  <c r="J5" i="5"/>
  <c r="K5" i="5" s="1"/>
  <c r="M4" i="5"/>
  <c r="J4" i="5"/>
  <c r="K4" i="5" s="1"/>
  <c r="J3" i="5"/>
  <c r="K3" i="5" s="1"/>
  <c r="L2" i="5"/>
  <c r="J2" i="5"/>
  <c r="K2" i="5" s="1"/>
  <c r="J12" i="1" l="1"/>
  <c r="Q2" i="5"/>
  <c r="Q3" i="5"/>
  <c r="Q5" i="5" l="1"/>
  <c r="R5" i="5" s="1"/>
  <c r="R2" i="5" l="1"/>
  <c r="R3" i="5"/>
  <c r="R4"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<sst xmlns="http://schemas.openxmlformats.org/spreadsheetml/2006/main" count="114" uniqueCount="77">
  <si>
    <t>Scoringsregels en toepassing (H4.2 van Selectieleidraad)</t>
  </si>
  <si>
    <t>2 punten: GOED met bewijs (min. 1 relevant bewijsstuk).</t>
  </si>
  <si>
    <t>1 punt: VOLDOENDE met bewijs (min. 1 relevant bewijsstuk)</t>
  </si>
  <si>
    <t>0 punten: ONVOLDOENDE (voldoet niet aan de vraag, los van de vraag of er geldig en relevant bewijs is aangeleverd)</t>
  </si>
  <si>
    <r>
      <rPr>
        <sz val="11"/>
        <color rgb="FF000000"/>
        <rFont val="Calibri"/>
      </rPr>
      <t>Bij de oranje kolommen geeft u een reflectie op uw antwoord op onze vraag, lees selectiecriterium. U dient hierbij een keuze te maken: GOED met bewijs, VOLDOENDE met bewijs en ONVOLDOENDE. Voorbeeld: als u van mening bent dat u een kwalificatie GOED zou verdienen voor uw antwoord op het betreffende selectiecriterium, beargumenteer dan in het juiste vakje waarom u dit vindt en geef u zelf de score die bij uw reflectie past. GOED betekent 2 punten, VOLDOENDE 1 punt, ONVOLDOENDE 0 punten. E.e.a. conform de beschrijving en instructie in de Selectieleidraad in H4.2 en Bijlage 4 Selectiecriteria SOC-diensten. Let op: de blauwe kolommen hebben een uitklaplijstje waarmee u uw zelfscore kunt invoeren.</t>
    </r>
    <r>
      <rPr>
        <b/>
        <sz val="11"/>
        <color rgb="FF000000"/>
        <rFont val="Calibri"/>
      </rPr>
      <t xml:space="preserve"> Let op: u mag maximaal 150 woorden gebruiken om uw reflectie te verwoorden.</t>
    </r>
    <r>
      <rPr>
        <sz val="11"/>
        <color rgb="FF000000"/>
        <rFont val="Calibri"/>
      </rPr>
      <t xml:space="preserve"> </t>
    </r>
  </si>
  <si>
    <t xml:space="preserve">Bij  de blauwe kolommen geeft u de score in die past bij uw reflectie onder de oranje kolommen. Zie het voorbeeld hiervoor. </t>
  </si>
  <si>
    <t>De groene kolommen zijn automatische optelkolommen. Hier kunt u niets invoeren, deze kolommen zijn vergrendeld.</t>
  </si>
  <si>
    <t>Bijlage 5     Beoordelingsmatrix selectiecriteria SOC</t>
  </si>
  <si>
    <t>SC</t>
  </si>
  <si>
    <t>SC-weging</t>
  </si>
  <si>
    <t>Omschrijving (compact)</t>
  </si>
  <si>
    <t>2 punten (GOED met bewijs)</t>
  </si>
  <si>
    <t>1 punt (VOLDOENDE met bewijs)</t>
  </si>
  <si>
    <t>0 punten (ONVOLDOENDE)</t>
  </si>
  <si>
    <t>Score (0/1/2)</t>
  </si>
  <si>
    <t>Bewijs aanwezig? (Ja/Nee)</t>
  </si>
  <si>
    <t>Score na bewijsregel</t>
  </si>
  <si>
    <t>Gewogen subscore</t>
  </si>
  <si>
    <t>SC1</t>
  </si>
  <si>
    <t>Governance, kwalititeitsmanagement en interne beheersing.</t>
  </si>
  <si>
    <t xml:space="preserve">(uw reflectie op uw antwoord indien u deze als GOED kwalificeert) </t>
  </si>
  <si>
    <t>(uw reflectie op uw antwoord indien u deze als VOLDOENDE kwalificeert)</t>
  </si>
  <si>
    <t>(uw reflectie op uw antwoord indien u deze als ONVOLDOENDE kwalificeert)</t>
  </si>
  <si>
    <t>SC2</t>
  </si>
  <si>
    <t>Informatiebeveiliging en privacy-compliance.</t>
  </si>
  <si>
    <t>SC3</t>
  </si>
  <si>
    <t>Dataverantwoordelijkheid, EU/EER-residency en ketenbeheersing</t>
  </si>
  <si>
    <t>SC4</t>
  </si>
  <si>
    <t>Oganisatorische continuïteit, capaciteit en veerkracht</t>
  </si>
  <si>
    <t>SC5</t>
  </si>
  <si>
    <t>Integriteit, screening en compliance-cultuur</t>
  </si>
  <si>
    <t>SC6</t>
  </si>
  <si>
    <t>Kennisontwikkeling, professionalisering en adaptief vermogen</t>
  </si>
  <si>
    <t>SC7</t>
  </si>
  <si>
    <t>Duurzaamheid en MVO</t>
  </si>
  <si>
    <t>SC8</t>
  </si>
  <si>
    <t>24/7 monitoring van open-source infrastructuur</t>
  </si>
  <si>
    <t>SCORE:</t>
  </si>
  <si>
    <t>Definities en bewijs (t.b.v. eenduidige toepassing)</t>
  </si>
  <si>
    <t>Ketenpartij</t>
  </si>
  <si>
    <t>Een ketenpartij is een partij die aantoonbaar betrokken is bij detectie, incidentrespons, herstel of beheerketen van de klant, zoals (niet limitatief): de interne IT-/securityorganisatie van de klant, CERT/CSIRT, cloudprovider, hostingpartij, netwerk-/endpointleverancier, of (andere) relevante dienstverleners.</t>
  </si>
  <si>
    <t>Bewijsstuk</t>
  </si>
  <si>
    <t>Een bewijsstuk is een document of artefact dat de beschreven werkwijze, borging of prestatie onderbouwt en herleidbaar maakt naar de praktijk. Voorbeelden (niet limitatief) zijn: geanonimiseerde KPI-/SLA-rapportages, governance-/overlegoverzichten, procesplaten of playbooks, incidentrapportages en post-incident reviews, management-/bestuursrapportages, TI-rapporten, (uittreksels uit) continuïteitsdocumentatie (BC/DR), data residency-/subverwerkersoverzichten, relevante certificeringen, beleidsdocumenten en opleidings-/trainingsplannen. Bewijsstukken mogen in samengevatte of geanonimiseerde vorm worden aangeleverd. Vertrouwelijke informatie mag worden weggelaten voor zover de strekking aantoonbaar blijft.</t>
  </si>
  <si>
    <t>Anonimisering en hergebruik</t>
  </si>
  <si>
    <t>Bewijsstukken mogen geanonimiseerd worden aangeleverd. Eén bewijsstuk mag meerdere criteria ondersteunen. De aanmelder mag eerder aangeleverde informatie (bijv. uit geschiktheidseisen) hergebruiken, mits in de beantwoording expliciet wordt gemaakt hoe dit het betreffende criterium onderbouwt.</t>
  </si>
  <si>
    <t>Bewijsregel bij 1 en 2 punten</t>
  </si>
  <si>
    <t>Bij de toekenning van 1 of 2 punten is voor het betreffende selectiecriterium minimaal één geldig en relevant bewijsstuk vereist. Indien een bewijsstuk ontbreekt of niet geldig en relevant is, wordt de score voor dat selectiecriterium vastgesteld op 0 punten. Zie hiervoor H4.2 van de Selectieleidraad en Bijlage 4 Selectiecriteria SOC-diensten</t>
  </si>
  <si>
    <t>Rubric 2 punten (altijd met bewijs)</t>
  </si>
  <si>
    <t>Rubric 1 punt (aannemelijk)</t>
  </si>
  <si>
    <t>Rubric 0 punten</t>
  </si>
  <si>
    <t>Bewijs vereist voor 2</t>
  </si>
  <si>
    <t>Competenties:</t>
  </si>
  <si>
    <t>Compliance:</t>
  </si>
  <si>
    <t>Overig:</t>
  </si>
  <si>
    <t>WEGING</t>
  </si>
  <si>
    <t>Monitoring is aantoonbaar dekkend/relevant (kritieke logbronnen + passende use cases) in klantpraktijk, met bewijs.</t>
  </si>
  <si>
    <t>Concreet en praktijkgericht beschreven op basis van klantcase(s); passendheid/borging aannemelijk gemaakt.</t>
  </si>
  <si>
    <t>Niet concreet of niet praktijkherleidbaar.</t>
  </si>
  <si>
    <t>Ja</t>
  </si>
  <si>
    <t>Kerncompetenties:</t>
  </si>
  <si>
    <t>24/7 bezetting/escalatie/klantalarmering aantoonbaar structureel geborgd, met bewijs.</t>
  </si>
  <si>
    <t>Claimmatig of onvoldoende uitgewerkt.</t>
  </si>
  <si>
    <t>Governance + KPI-sturing + verbeterloop aantoonbaar toegepast, met bewijs.</t>
  </si>
  <si>
    <t>Geen structurele sturing/verbetering zichtbaar.</t>
  </si>
  <si>
    <t>IR-proces/playbooks aantoonbaar aanwezig en gebruikt, met bewijs.</t>
  </si>
  <si>
    <t>Concreet en praktijkgericht beschreven (op basis van klantcase(s)); uitvoering/werking aannemelijk gemaakt.</t>
  </si>
  <si>
    <t>Geen herhaalbaar proces.</t>
  </si>
  <si>
    <t>Totaal:</t>
  </si>
  <si>
    <t>Concrete incidentcases met aantoonbare uitvoering/resultaat (timeline/metrics of equivalent) + bewijs.</t>
  </si>
  <si>
    <t>Cases concreet beschreven op basis van klantcase(s); prestaties/herstel aannemelijk gemaakt (metrics mogen kwalitatief).</t>
  </si>
  <si>
    <t>Geen bruikbare cases of te vaag.</t>
  </si>
  <si>
    <t>Ketenafstemming én lessons learned → structurele verbeteringen aantoonbaar, met bewijs.</t>
  </si>
  <si>
    <t>Ketenregie/leren niet aannemelijk.</t>
  </si>
  <si>
    <t>TI-werkwijze/bronnen aantoonbaar, met bewijs.</t>
  </si>
  <si>
    <t>Algemeen/marketing.</t>
  </si>
  <si>
    <t>Aantoonbaar dat TI doorwerkt naar detectie/use cases én periodieke analyses, met bewijs.</t>
  </si>
  <si>
    <t>Geen koppeling TI → uitvoering.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</si>
</sst>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FFFFFF"/>
      <name val="Calibri"/>
    </font>
    <font>
      <b/>
      <sz val="11"/>
      <name val="Calibri"/>
    </font>
    <font>
      <b/>
      <sz val="14"/>
      <name val="Calibri"/>
    </font>
    <font>
      <b/>
      <sz val="11"/>
      <color rgb="FFFFFFFF"/>
      <name val="Calibri"/>
      <family val="2"/>
    </font>
    <font>
      <b/>
      <sz val="11"/>
      <color theme="1"/>
      <name val="Calibri"/>
      <family val="2"/>
      <scheme val="minor"/>
    </font>
    <font>
      <sz val="28"/>
      <color rgb="FF000000"/>
      <name val="Calibri"/>
      <scheme val="minor"/>
    </font>
    <font>
      <sz val="11"/>
      <color rgb="FF000000"/>
      <name val="Calibri"/>
    </font>
    <font>
      <b/>
      <sz val="11"/>
      <color rgb="FF000000"/>
      <name val="Calibri"/>
    </font>
  </fonts>
  <fills count="6">
    <fill>
      <patternFill patternType="none"/>
    </fill>
    <fill>
      <patternFill patternType="gray125"/>
    </fill>
    <fill>
      <patternFill patternType="solid">
        <fgColor rgb="FF1F4E79"/>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3">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top" wrapText="1"/>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0" borderId="0" xfId="0" applyFont="1"/>
    <xf numFmtId="9" fontId="5" fillId="0" borderId="0" xfId="0" applyNumberFormat="1" applyFont="1"/>
    <xf numFmtId="0" fontId="6" fillId="0" borderId="0" xfId="0" applyFont="1" applyAlignment="1">
      <alignment horizontal="left" vertical="top"/>
    </xf>
    <xf numFmtId="0" fontId="1" fillId="3" borderId="1" xfId="0" applyFont="1" applyFill="1" applyBorder="1" applyAlignment="1">
      <alignment horizontal="center" vertical="center" wrapText="1"/>
    </xf>
    <xf numFmtId="0" fontId="7" fillId="3" borderId="0" xfId="0" applyFont="1" applyFill="1" applyAlignment="1">
      <alignment vertical="top"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4" borderId="0" xfId="0" applyFill="1" applyAlignment="1">
      <alignment vertical="top" wrapText="1"/>
    </xf>
    <xf numFmtId="0" fontId="6" fillId="0" borderId="0" xfId="0" applyFont="1" applyAlignment="1">
      <alignment vertical="top" wrapText="1"/>
    </xf>
    <xf numFmtId="0" fontId="0" fillId="0" borderId="0" xfId="0" applyAlignment="1">
      <alignment horizontal="center" vertical="center" wrapText="1"/>
    </xf>
    <xf numFmtId="0" fontId="7" fillId="5" borderId="0" xfId="0" applyFont="1" applyFill="1" applyAlignment="1">
      <alignment vertical="top" wrapText="1"/>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C2" sqref="C2"/>
    </sheetView>
  </sheetViews>
  <sheetFormatPr defaultRowHeight="14.4" x14ac:dyDescent="0.3"/>
  <cols>
    <col min="1" max="1" width="110" customWidth="1"/>
  </cols>
  <sheetData>
    <row r="1" spans="1:1" ht="58.5" customHeight="1" x14ac:dyDescent="0.3">
      <c r="A1" s="17"/>
    </row>
    <row r="2" spans="1:1" ht="30.75" customHeight="1" x14ac:dyDescent="0.3">
      <c r="A2" s="4" t="s">
        <v>0</v>
      </c>
    </row>
    <row r="3" spans="1:1" ht="28.2" customHeight="1" x14ac:dyDescent="0.3">
      <c r="A3" s="5" t="s">
        <v>1</v>
      </c>
    </row>
    <row r="4" spans="1:1" ht="28.2" customHeight="1" x14ac:dyDescent="0.3">
      <c r="A4" s="5" t="s">
        <v>2</v>
      </c>
    </row>
    <row r="5" spans="1:1" ht="28.2" customHeight="1" x14ac:dyDescent="0.3">
      <c r="A5" s="5" t="s">
        <v>3</v>
      </c>
    </row>
    <row r="6" spans="1:1" ht="93" customHeight="1" x14ac:dyDescent="0.3">
      <c r="A6" s="19" t="s">
        <v>4</v>
      </c>
    </row>
    <row r="7" spans="1:1" ht="36" customHeight="1" x14ac:dyDescent="0.3">
      <c r="A7" s="13" t="s">
        <v>5</v>
      </c>
    </row>
    <row r="8" spans="1:1" ht="33" customHeight="1" x14ac:dyDescent="0.3">
      <c r="A8" s="16" t="s">
        <v>6</v>
      </c>
    </row>
    <row r="9" spans="1:1" ht="28.2" customHeight="1" x14ac:dyDescent="0.3">
      <c r="A9" s="5"/>
    </row>
  </sheetData>
  <sheetProtection sheet="1" objects="1" scenarios="1"/>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C1" zoomScaleNormal="100" workbookViewId="0">
      <pane ySplit="2" topLeftCell="A3" activePane="bottomLeft" state="frozen"/>
      <selection pane="bottomLeft" activeCell="D8" sqref="D8"/>
    </sheetView>
  </sheetViews>
  <sheetFormatPr defaultRowHeight="14.4" x14ac:dyDescent="0.3"/>
  <cols>
    <col min="1" max="1" width="4.88671875" customWidth="1"/>
    <col min="2" max="2" width="10" customWidth="1"/>
    <col min="3" max="3" width="42" customWidth="1"/>
    <col min="4" max="4" width="41.33203125" customWidth="1"/>
    <col min="5" max="6" width="41" customWidth="1"/>
    <col min="7" max="7" width="12" customWidth="1"/>
    <col min="8" max="8" width="16" customWidth="1"/>
    <col min="9" max="9" width="18" customWidth="1"/>
    <col min="10" max="10" width="16" customWidth="1"/>
  </cols>
  <sheetData>
    <row r="1" spans="1:10" ht="46.5" customHeight="1" x14ac:dyDescent="0.3">
      <c r="A1" s="11" t="s">
        <v>7</v>
      </c>
    </row>
    <row r="2" spans="1:10" ht="28.8" x14ac:dyDescent="0.3">
      <c r="A2" s="1" t="s">
        <v>8</v>
      </c>
      <c r="B2" s="1" t="s">
        <v>9</v>
      </c>
      <c r="C2" s="1" t="s">
        <v>10</v>
      </c>
      <c r="D2" s="15" t="s">
        <v>11</v>
      </c>
      <c r="E2" s="15" t="s">
        <v>12</v>
      </c>
      <c r="F2" s="15" t="s">
        <v>13</v>
      </c>
      <c r="G2" s="12" t="s">
        <v>14</v>
      </c>
      <c r="H2" s="12" t="s">
        <v>15</v>
      </c>
      <c r="I2" s="14" t="s">
        <v>16</v>
      </c>
      <c r="J2" s="14" t="s">
        <v>17</v>
      </c>
    </row>
    <row r="3" spans="1:10" ht="28.8" x14ac:dyDescent="0.3">
      <c r="A3" s="2" t="s">
        <v>18</v>
      </c>
      <c r="B3" s="2">
        <v>1</v>
      </c>
      <c r="C3" s="3" t="s">
        <v>19</v>
      </c>
      <c r="D3" s="20" t="s">
        <v>20</v>
      </c>
      <c r="E3" s="20" t="s">
        <v>21</v>
      </c>
      <c r="F3" s="20" t="s">
        <v>22</v>
      </c>
      <c r="G3" s="21"/>
      <c r="H3" s="21"/>
      <c r="I3" s="2" t="str" cm="1">
        <f t="array" ref="I3">_xlfn.IFS(
(G3=0)*AND(H3="Nee"),0,
(G3=1)*AND(H3="Ja"),1,
(G3=2)*AND(H3="Ja"),2,
TRUE,"0")</f>
        <v>0</v>
      </c>
      <c r="J3" s="2">
        <f>I3*B3</f>
        <v>0</v>
      </c>
    </row>
    <row r="4" spans="1:10" x14ac:dyDescent="0.3">
      <c r="A4" s="2" t="s">
        <v>23</v>
      </c>
      <c r="B4" s="2">
        <v>1</v>
      </c>
      <c r="C4" s="3" t="s">
        <v>24</v>
      </c>
      <c r="D4" s="20"/>
      <c r="E4" s="20"/>
      <c r="F4" s="20"/>
      <c r="G4" s="21"/>
      <c r="H4" s="21"/>
      <c r="I4" s="2" t="str" cm="1">
        <f t="array" ref="I4">_xlfn.IFS(
(G4=0)*AND(H4="Nee"),0,
(G4=1)*AND(H4="Ja"),1,
(G4=2)*AND(H4="Ja"),2,
TRUE,"0")</f>
        <v>0</v>
      </c>
      <c r="J4" s="2">
        <f t="shared" ref="J4:J10" si="0">I4*B4</f>
        <v>0</v>
      </c>
    </row>
    <row r="5" spans="1:10" ht="28.8" x14ac:dyDescent="0.3">
      <c r="A5" s="2" t="s">
        <v>25</v>
      </c>
      <c r="B5" s="2">
        <v>3</v>
      </c>
      <c r="C5" s="3" t="s">
        <v>26</v>
      </c>
      <c r="D5" s="20"/>
      <c r="E5" s="20"/>
      <c r="F5" s="20"/>
      <c r="G5" s="21"/>
      <c r="H5" s="21"/>
      <c r="I5" s="2" t="str" cm="1">
        <f t="array" ref="I5">_xlfn.IFS(
(G5=0)*AND(H5="Nee"),0,
(G5=1)*AND(H5="Ja"),1,
(G5=2)*AND(H5="Ja"),2,
TRUE,"0")</f>
        <v>0</v>
      </c>
      <c r="J5" s="2">
        <f t="shared" si="0"/>
        <v>0</v>
      </c>
    </row>
    <row r="6" spans="1:10" ht="28.8" x14ac:dyDescent="0.3">
      <c r="A6" s="2" t="s">
        <v>27</v>
      </c>
      <c r="B6" s="2">
        <v>2</v>
      </c>
      <c r="C6" s="3" t="s">
        <v>28</v>
      </c>
      <c r="D6" s="20"/>
      <c r="E6" s="20"/>
      <c r="F6" s="20"/>
      <c r="G6" s="21"/>
      <c r="H6" s="21"/>
      <c r="I6" s="2" t="str" cm="1">
        <f t="array" ref="I6">_xlfn.IFS(
(G6=0)*AND(H6="Nee"),0,
(G6=1)*AND(H6="Ja"),1,
(G6=2)*AND(H6="Ja"),2,
TRUE,"0")</f>
        <v>0</v>
      </c>
      <c r="J6" s="2">
        <f t="shared" si="0"/>
        <v>0</v>
      </c>
    </row>
    <row r="7" spans="1:10" x14ac:dyDescent="0.3">
      <c r="A7" s="2" t="s">
        <v>29</v>
      </c>
      <c r="B7" s="2">
        <v>1</v>
      </c>
      <c r="C7" s="3" t="s">
        <v>30</v>
      </c>
      <c r="D7" s="20"/>
      <c r="E7" s="20"/>
      <c r="F7" s="20"/>
      <c r="G7" s="21"/>
      <c r="H7" s="21"/>
      <c r="I7" s="2" t="str" cm="1">
        <f t="array" ref="I7">_xlfn.IFS(
(G7=0)*AND(H7="Nee"),0,
(G7=1)*AND(H7="Ja"),1,
(G7=2)*AND(H7="Ja"),2,
TRUE,"0")</f>
        <v>0</v>
      </c>
      <c r="J7" s="2">
        <f t="shared" si="0"/>
        <v>0</v>
      </c>
    </row>
    <row r="8" spans="1:10" ht="28.8" x14ac:dyDescent="0.3">
      <c r="A8" s="2" t="s">
        <v>31</v>
      </c>
      <c r="B8" s="2">
        <v>2</v>
      </c>
      <c r="C8" s="3" t="s">
        <v>32</v>
      </c>
      <c r="D8" s="20"/>
      <c r="E8" s="20"/>
      <c r="F8" s="20"/>
      <c r="G8" s="21"/>
      <c r="H8" s="21"/>
      <c r="I8" s="2" t="str" cm="1">
        <f t="array" ref="I8">_xlfn.IFS(
(G8=0)*AND(H8="Nee"),0,
(G8=1)*AND(H8="Ja"),1,
(G8=2)*AND(H8="Ja"),2,
TRUE,"0")</f>
        <v>0</v>
      </c>
      <c r="J8" s="2">
        <f t="shared" si="0"/>
        <v>0</v>
      </c>
    </row>
    <row r="9" spans="1:10" x14ac:dyDescent="0.3">
      <c r="A9" s="2" t="s">
        <v>33</v>
      </c>
      <c r="B9" s="2">
        <v>1</v>
      </c>
      <c r="C9" s="3" t="s">
        <v>34</v>
      </c>
      <c r="D9" s="20"/>
      <c r="E9" s="20"/>
      <c r="F9" s="20"/>
      <c r="G9" s="21"/>
      <c r="H9" s="21"/>
      <c r="I9" s="2" t="str" cm="1">
        <f t="array" ref="I9">_xlfn.IFS(
(G9=0)*AND(H9="Nee"),0,
(G9=1)*AND(H9="Ja"),1,
(G9=2)*AND(H9="Ja"),2,
TRUE,"0")</f>
        <v>0</v>
      </c>
      <c r="J9" s="2">
        <f t="shared" si="0"/>
        <v>0</v>
      </c>
    </row>
    <row r="10" spans="1:10" x14ac:dyDescent="0.3">
      <c r="A10" s="2" t="s">
        <v>35</v>
      </c>
      <c r="B10" s="2">
        <v>8</v>
      </c>
      <c r="C10" s="3" t="s">
        <v>36</v>
      </c>
      <c r="D10" s="20"/>
      <c r="E10" s="20"/>
      <c r="F10" s="20"/>
      <c r="G10" s="21"/>
      <c r="H10" s="21"/>
      <c r="I10" s="2" t="str" cm="1">
        <f t="array" ref="I10">_xlfn.IFS(
(G10=0)*AND(H10="Nee"),0,
(G10=1)*AND(H10="Ja"),1,
(G10=2)*AND(H10="Ja"),2,
TRUE,"0")</f>
        <v>0</v>
      </c>
      <c r="J10" s="2">
        <f t="shared" si="0"/>
        <v>0</v>
      </c>
    </row>
    <row r="12" spans="1:10" x14ac:dyDescent="0.3">
      <c r="I12" s="9" t="s">
        <v>37</v>
      </c>
      <c r="J12" s="18">
        <f>SUM(J3:J10)</f>
        <v>0</v>
      </c>
    </row>
  </sheetData>
  <sheetProtection algorithmName="SHA-512" hashValue="rRXBUYodnUWuolvIJgJaWST1Hr8yiJadZ1kx01QbJn9zOSomdrjXzw5ubKwdoHVtjWBrhPzFJu7USMT1QbBaIQ==" saltValue="M+3qAS27MoZeoxS2sUh3FA==" spinCount="100000" sheet="1" objects="1" scenarios="1"/>
  <protectedRanges>
    <protectedRange algorithmName="SHA-512" hashValue="bClhHy+6u8HR3oM4h41SY7uyUriic9JTuycVpcX68nBbkL1Kk1dx6cNuAIdGY9nmxoqHR3u67uuvcKeoVgiI1g==" saltValue="83mEUXWptxrjKWrV2+Zv3Q==" spinCount="100000" sqref="D2:H10" name="Bereik1"/>
  </protectedRanges>
  <dataValidations count="2">
    <dataValidation type="list" allowBlank="1" sqref="G3:G10" xr:uid="{00000000-0002-0000-0000-000000000000}">
      <formula1>"0,1,2"</formula1>
    </dataValidation>
    <dataValidation type="list" allowBlank="1" sqref="H3:H10" xr:uid="{00000000-0002-0000-0000-000001000000}">
      <formula1>"Ja,Nee"</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4"/>
  <sheetViews>
    <sheetView workbookViewId="0">
      <selection activeCell="A24" sqref="A24"/>
    </sheetView>
  </sheetViews>
  <sheetFormatPr defaultRowHeight="14.4" x14ac:dyDescent="0.3"/>
  <cols>
    <col min="1" max="1" width="130" customWidth="1"/>
  </cols>
  <sheetData>
    <row r="1" spans="1:1" ht="18" x14ac:dyDescent="0.3">
      <c r="A1" s="4" t="s">
        <v>38</v>
      </c>
    </row>
    <row r="2" spans="1:1" x14ac:dyDescent="0.3">
      <c r="A2" s="5"/>
    </row>
    <row r="3" spans="1:1" x14ac:dyDescent="0.3">
      <c r="A3" s="5"/>
    </row>
    <row r="4" spans="1:1" ht="22.2" customHeight="1" x14ac:dyDescent="0.3">
      <c r="A4" s="6" t="s">
        <v>39</v>
      </c>
    </row>
    <row r="5" spans="1:1" ht="28.8" x14ac:dyDescent="0.3">
      <c r="A5" s="5" t="s">
        <v>40</v>
      </c>
    </row>
    <row r="6" spans="1:1" x14ac:dyDescent="0.3">
      <c r="A6" s="5"/>
    </row>
    <row r="7" spans="1:1" ht="22.2" customHeight="1" x14ac:dyDescent="0.3">
      <c r="A7" s="6" t="s">
        <v>41</v>
      </c>
    </row>
    <row r="8" spans="1:1" ht="72" x14ac:dyDescent="0.3">
      <c r="A8" s="5" t="s">
        <v>42</v>
      </c>
    </row>
    <row r="9" spans="1:1" ht="22.2" customHeight="1" x14ac:dyDescent="0.3">
      <c r="A9" s="6" t="s">
        <v>43</v>
      </c>
    </row>
    <row r="10" spans="1:1" ht="28.8" x14ac:dyDescent="0.3">
      <c r="A10" s="5" t="s">
        <v>44</v>
      </c>
    </row>
    <row r="11" spans="1:1" x14ac:dyDescent="0.3">
      <c r="A11" s="5"/>
    </row>
    <row r="12" spans="1:1" ht="22.2" customHeight="1" x14ac:dyDescent="0.3">
      <c r="A12" s="6" t="s">
        <v>45</v>
      </c>
    </row>
    <row r="13" spans="1:1" ht="43.2" x14ac:dyDescent="0.3">
      <c r="A13" s="5" t="s">
        <v>46</v>
      </c>
    </row>
    <row r="14" spans="1:1" x14ac:dyDescent="0.3">
      <c r="A14" s="5"/>
    </row>
  </sheetData>
  <sheetProtection sheet="1" objects="1" scenarios="1"/>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FE9B-FAC0-469D-AAF0-3A77E8BEB9CB}">
  <dimension ref="A1:R9"/>
  <sheetViews>
    <sheetView workbookViewId="0">
      <selection activeCell="V7" sqref="V7"/>
    </sheetView>
  </sheetViews>
  <sheetFormatPr defaultRowHeight="14.4" x14ac:dyDescent="0.3"/>
  <cols>
    <col min="1" max="1" width="6.88671875" customWidth="1"/>
    <col min="2" max="2" width="11.109375" customWidth="1"/>
    <col min="3" max="3" width="80.109375" customWidth="1"/>
    <col min="4" max="4" width="50" hidden="1" customWidth="1"/>
    <col min="5" max="5" width="44" hidden="1" customWidth="1"/>
    <col min="6" max="6" width="28" hidden="1" customWidth="1"/>
    <col min="7" max="7" width="16" hidden="1" customWidth="1"/>
    <col min="8" max="8" width="12" hidden="1" customWidth="1"/>
    <col min="9" max="9" width="16" hidden="1" customWidth="1"/>
    <col min="10" max="10" width="18" hidden="1" customWidth="1"/>
    <col min="11" max="11" width="16" hidden="1" customWidth="1"/>
    <col min="12" max="12" width="13.33203125" bestFit="1" customWidth="1"/>
    <col min="13" max="13" width="11.44140625" bestFit="1" customWidth="1"/>
    <col min="14" max="14" width="7" bestFit="1" customWidth="1"/>
    <col min="16" max="16" width="17" bestFit="1" customWidth="1"/>
    <col min="17" max="17" width="3" bestFit="1" customWidth="1"/>
  </cols>
  <sheetData>
    <row r="1" spans="1:18" ht="28.8" x14ac:dyDescent="0.3">
      <c r="A1" s="1" t="s">
        <v>8</v>
      </c>
      <c r="B1" s="1" t="s">
        <v>9</v>
      </c>
      <c r="C1" s="1" t="s">
        <v>10</v>
      </c>
      <c r="D1" s="1" t="s">
        <v>47</v>
      </c>
      <c r="E1" s="1" t="s">
        <v>48</v>
      </c>
      <c r="F1" s="1" t="s">
        <v>49</v>
      </c>
      <c r="G1" s="1" t="s">
        <v>50</v>
      </c>
      <c r="H1" s="1" t="s">
        <v>14</v>
      </c>
      <c r="I1" s="1" t="s">
        <v>15</v>
      </c>
      <c r="J1" s="1" t="s">
        <v>16</v>
      </c>
      <c r="K1" s="1" t="s">
        <v>17</v>
      </c>
      <c r="L1" s="7" t="s">
        <v>51</v>
      </c>
      <c r="M1" s="7" t="s">
        <v>52</v>
      </c>
      <c r="N1" s="8" t="s">
        <v>53</v>
      </c>
      <c r="P1" s="8" t="s">
        <v>54</v>
      </c>
    </row>
    <row r="2" spans="1:18" ht="43.2" x14ac:dyDescent="0.3">
      <c r="A2" s="2" t="s">
        <v>18</v>
      </c>
      <c r="B2" s="2">
        <v>1</v>
      </c>
      <c r="C2" s="3" t="s">
        <v>19</v>
      </c>
      <c r="D2" s="3" t="s">
        <v>55</v>
      </c>
      <c r="E2" s="3" t="s">
        <v>56</v>
      </c>
      <c r="F2" s="3" t="s">
        <v>57</v>
      </c>
      <c r="G2" s="2" t="s">
        <v>58</v>
      </c>
      <c r="H2" s="2"/>
      <c r="I2" s="2"/>
      <c r="J2" s="2">
        <f t="shared" ref="J2:J9" si="0">IF(AND(H2=2,I2&lt;&gt;"Ja"),1,H2)</f>
        <v>0</v>
      </c>
      <c r="K2" s="2" t="e">
        <f>J2*#REF!*B2</f>
        <v>#REF!</v>
      </c>
      <c r="L2">
        <f>B2</f>
        <v>1</v>
      </c>
      <c r="P2" s="9" t="s">
        <v>59</v>
      </c>
      <c r="Q2">
        <f>SUM(L2:L9)</f>
        <v>11</v>
      </c>
      <c r="R2" s="10">
        <f>Q2/$Q$5</f>
        <v>0.57894736842105265</v>
      </c>
    </row>
    <row r="3" spans="1:18" ht="43.2" x14ac:dyDescent="0.3">
      <c r="A3" s="2" t="s">
        <v>23</v>
      </c>
      <c r="B3" s="2">
        <v>1</v>
      </c>
      <c r="C3" s="3" t="s">
        <v>24</v>
      </c>
      <c r="D3" s="3" t="s">
        <v>60</v>
      </c>
      <c r="E3" s="3" t="s">
        <v>56</v>
      </c>
      <c r="F3" s="3" t="s">
        <v>61</v>
      </c>
      <c r="G3" s="2" t="s">
        <v>58</v>
      </c>
      <c r="H3" s="2"/>
      <c r="I3" s="2"/>
      <c r="J3" s="2">
        <f t="shared" si="0"/>
        <v>0</v>
      </c>
      <c r="K3" s="2" t="e">
        <f>J3*#REF!*B3</f>
        <v>#REF!</v>
      </c>
      <c r="M3">
        <f>B3</f>
        <v>1</v>
      </c>
      <c r="P3" s="9" t="s">
        <v>52</v>
      </c>
      <c r="Q3">
        <f>SUM(M2:M9)</f>
        <v>5</v>
      </c>
      <c r="R3" s="10">
        <f t="shared" ref="R3:R5" si="1">Q3/$Q$5</f>
        <v>0.26315789473684209</v>
      </c>
    </row>
    <row r="4" spans="1:18" ht="43.2" x14ac:dyDescent="0.3">
      <c r="A4" s="2" t="s">
        <v>25</v>
      </c>
      <c r="B4" s="2">
        <v>3</v>
      </c>
      <c r="C4" s="3" t="s">
        <v>26</v>
      </c>
      <c r="D4" s="3" t="s">
        <v>62</v>
      </c>
      <c r="E4" s="3" t="s">
        <v>56</v>
      </c>
      <c r="F4" s="3" t="s">
        <v>63</v>
      </c>
      <c r="G4" s="2" t="s">
        <v>58</v>
      </c>
      <c r="H4" s="2"/>
      <c r="I4" s="2"/>
      <c r="J4" s="2">
        <f t="shared" si="0"/>
        <v>0</v>
      </c>
      <c r="K4" s="2" t="e">
        <f>J4*#REF!*B4</f>
        <v>#REF!</v>
      </c>
      <c r="M4">
        <f>B4</f>
        <v>3</v>
      </c>
      <c r="P4" s="9" t="s">
        <v>53</v>
      </c>
      <c r="Q4">
        <f>SUM(N2:N9)</f>
        <v>3</v>
      </c>
      <c r="R4" s="10">
        <f t="shared" si="1"/>
        <v>0.15789473684210525</v>
      </c>
    </row>
    <row r="5" spans="1:18" ht="43.2" x14ac:dyDescent="0.3">
      <c r="A5" s="2" t="s">
        <v>27</v>
      </c>
      <c r="B5" s="2">
        <v>2</v>
      </c>
      <c r="C5" s="3" t="s">
        <v>28</v>
      </c>
      <c r="D5" s="3" t="s">
        <v>64</v>
      </c>
      <c r="E5" s="3" t="s">
        <v>65</v>
      </c>
      <c r="F5" s="3" t="s">
        <v>66</v>
      </c>
      <c r="G5" s="2" t="s">
        <v>58</v>
      </c>
      <c r="H5" s="2"/>
      <c r="I5" s="2"/>
      <c r="J5" s="2">
        <f t="shared" si="0"/>
        <v>0</v>
      </c>
      <c r="K5" s="2" t="e">
        <f>J5*#REF!*B5</f>
        <v>#REF!</v>
      </c>
      <c r="L5">
        <f>B5</f>
        <v>2</v>
      </c>
      <c r="P5" s="9" t="s">
        <v>67</v>
      </c>
      <c r="Q5">
        <f>SUM(Q2:Q4)</f>
        <v>19</v>
      </c>
      <c r="R5" s="10">
        <f t="shared" si="1"/>
        <v>1</v>
      </c>
    </row>
    <row r="6" spans="1:18" ht="43.2" x14ac:dyDescent="0.3">
      <c r="A6" s="2" t="s">
        <v>29</v>
      </c>
      <c r="B6" s="2">
        <v>1</v>
      </c>
      <c r="C6" s="3" t="s">
        <v>30</v>
      </c>
      <c r="D6" s="3" t="s">
        <v>68</v>
      </c>
      <c r="E6" s="3" t="s">
        <v>69</v>
      </c>
      <c r="F6" s="3" t="s">
        <v>70</v>
      </c>
      <c r="G6" s="2" t="s">
        <v>58</v>
      </c>
      <c r="H6" s="2"/>
      <c r="I6" s="2"/>
      <c r="J6" s="2">
        <f t="shared" si="0"/>
        <v>0</v>
      </c>
      <c r="K6" s="2" t="e">
        <f>J6*#REF!*B6</f>
        <v>#REF!</v>
      </c>
      <c r="M6">
        <f>B6</f>
        <v>1</v>
      </c>
    </row>
    <row r="7" spans="1:18" ht="43.2" x14ac:dyDescent="0.3">
      <c r="A7" s="2" t="s">
        <v>31</v>
      </c>
      <c r="B7" s="2">
        <v>2</v>
      </c>
      <c r="C7" s="3" t="s">
        <v>32</v>
      </c>
      <c r="D7" s="3" t="s">
        <v>71</v>
      </c>
      <c r="E7" s="3" t="s">
        <v>65</v>
      </c>
      <c r="F7" s="3" t="s">
        <v>72</v>
      </c>
      <c r="G7" s="2" t="s">
        <v>58</v>
      </c>
      <c r="H7" s="2"/>
      <c r="I7" s="2"/>
      <c r="J7" s="2">
        <f t="shared" si="0"/>
        <v>0</v>
      </c>
      <c r="K7" s="2" t="e">
        <f>J7*#REF!*B7</f>
        <v>#REF!</v>
      </c>
      <c r="N7">
        <f>B7</f>
        <v>2</v>
      </c>
    </row>
    <row r="8" spans="1:18" ht="43.2" x14ac:dyDescent="0.3">
      <c r="A8" s="2" t="s">
        <v>33</v>
      </c>
      <c r="B8" s="2">
        <v>1</v>
      </c>
      <c r="C8" s="3" t="s">
        <v>34</v>
      </c>
      <c r="D8" s="3" t="s">
        <v>73</v>
      </c>
      <c r="E8" s="3" t="s">
        <v>56</v>
      </c>
      <c r="F8" s="3" t="s">
        <v>74</v>
      </c>
      <c r="G8" s="2" t="s">
        <v>58</v>
      </c>
      <c r="H8" s="2"/>
      <c r="I8" s="2"/>
      <c r="J8" s="2">
        <f t="shared" si="0"/>
        <v>0</v>
      </c>
      <c r="K8" s="2" t="e">
        <f>J8*#REF!*B8</f>
        <v>#REF!</v>
      </c>
      <c r="N8">
        <f>B8</f>
        <v>1</v>
      </c>
    </row>
    <row r="9" spans="1:18" ht="43.2" x14ac:dyDescent="0.3">
      <c r="A9" s="2" t="s">
        <v>35</v>
      </c>
      <c r="B9" s="2">
        <v>8</v>
      </c>
      <c r="C9" s="3" t="s">
        <v>36</v>
      </c>
      <c r="D9" s="3" t="s">
        <v>75</v>
      </c>
      <c r="E9" s="3" t="s">
        <v>56</v>
      </c>
      <c r="F9" s="3" t="s">
        <v>76</v>
      </c>
      <c r="G9" s="2" t="s">
        <v>58</v>
      </c>
      <c r="H9" s="2"/>
      <c r="I9" s="2"/>
      <c r="J9" s="2">
        <f t="shared" si="0"/>
        <v>0</v>
      </c>
      <c r="K9" s="2" t="e">
        <f>J9*#REF!*B9</f>
        <v>#REF!</v>
      </c>
      <c r="L9">
        <f>B9</f>
        <v>8</v>
      </c>
    </row>
  </sheetData>
  <sheetProtection sheet="1" objects="1" scenarios="1"/>
  <dataValidations count="2">
    <dataValidation type="list" allowBlank="1" sqref="H2:H9" xr:uid="{FE6C814D-7948-44DB-BBC4-8DDA60936916}">
      <formula1>"0,1,2"</formula1>
    </dataValidation>
    <dataValidation type="list" allowBlank="1" sqref="I2:I9" xr:uid="{1BFBD9FC-BB92-43F5-91D5-9805279668ED}">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D3D0BED3D8BE4BB76F38022DCA5CE6" ma:contentTypeVersion="0" ma:contentTypeDescription="Create a new document." ma:contentTypeScope="" ma:versionID="05bbd9fffb46503442152a57d5fed7a1">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572AC6-B5ED-42C9-A66C-7BB2B2B456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40A8266-4DE0-469E-94AD-78C61F66E034}">
  <ds:schemaRefs>
    <ds:schemaRef ds:uri="http://schemas.microsoft.com/sharepoint/v3/contenttype/forms"/>
  </ds:schemaRefs>
</ds:datastoreItem>
</file>

<file path=customXml/itemProps3.xml><?xml version="1.0" encoding="utf-8"?>
<ds:datastoreItem xmlns:ds="http://schemas.openxmlformats.org/officeDocument/2006/customXml" ds:itemID="{06BD5F89-782C-467D-9D46-CF8AC7CEF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Beoordelingsmatrix (D)</vt:lpstr>
      <vt:lpstr>Definities</vt:lpstr>
      <vt:lpstr>Keuze weging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Peter Stolk</cp:lastModifiedBy>
  <cp:revision/>
  <dcterms:created xsi:type="dcterms:W3CDTF">2025-12-21T15:47:49Z</dcterms:created>
  <dcterms:modified xsi:type="dcterms:W3CDTF">2026-03-12T16:41:24Z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0x010100A4D3D0BED3D8BE4BB76F38022DCA5CE6</vt:lpwstr>
  </property>
</Properties>
</file>