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IJsselland - EOA ERP-systeem/03. Offerteaanvraag/Def/"/>
    </mc:Choice>
  </mc:AlternateContent>
  <xr:revisionPtr revIDLastSave="2563" documentId="13_ncr:1_{A79E83BD-66A3-154D-A21A-F504EBB3180E}" xr6:coauthVersionLast="47" xr6:coauthVersionMax="47" xr10:uidLastSave="{6DB1F9A8-48ED-437F-8C40-0F193AB2C9B1}"/>
  <bookViews>
    <workbookView xWindow="-120" yWindow="-16320" windowWidth="29040" windowHeight="15720" activeTab="1" xr2:uid="{C72C321E-69B5-4466-A8BA-63737413E6B1}"/>
  </bookViews>
  <sheets>
    <sheet name="Voorblad" sheetId="19" r:id="rId1"/>
    <sheet name="1 Algemeen" sheetId="2" r:id="rId2"/>
    <sheet name="2 Technisch beheer &amp; Security" sheetId="3" r:id="rId3"/>
    <sheet name="3 Inkoop&amp;Contracten" sheetId="4" r:id="rId4"/>
    <sheet name="4 Crediteuren" sheetId="5" r:id="rId5"/>
    <sheet name="5 Debiteuren" sheetId="6" r:id="rId6"/>
    <sheet name="6 Financieel Beheer en Control" sheetId="8" r:id="rId7"/>
    <sheet name="7 HR" sheetId="10" r:id="rId8"/>
    <sheet name="8 Projectadministratie" sheetId="15" r:id="rId9"/>
    <sheet name="9 Beheer" sheetId="16"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19" l="1"/>
  <c r="E49" i="19"/>
  <c r="E50" i="19"/>
  <c r="E51" i="19"/>
  <c r="E52" i="19"/>
  <c r="E53" i="19"/>
  <c r="E54" i="19"/>
  <c r="E55" i="19"/>
  <c r="E56" i="19"/>
  <c r="E48" i="19"/>
  <c r="D17" i="16"/>
  <c r="D13" i="15"/>
  <c r="D84" i="10"/>
  <c r="D23" i="8"/>
  <c r="D23" i="5"/>
  <c r="D17" i="4"/>
  <c r="E15" i="16"/>
  <c r="F15" i="16"/>
  <c r="D15" i="16"/>
  <c r="F11" i="15"/>
  <c r="E11" i="15"/>
  <c r="D11" i="15"/>
  <c r="F82" i="10"/>
  <c r="D82" i="10"/>
  <c r="E82" i="10"/>
  <c r="F21" i="8"/>
  <c r="E21" i="8"/>
  <c r="D21" i="8"/>
  <c r="F18" i="6"/>
  <c r="E18" i="6"/>
  <c r="D18" i="6"/>
  <c r="D20" i="6" s="1"/>
  <c r="F21" i="5"/>
  <c r="E21" i="5"/>
  <c r="D21" i="5"/>
  <c r="D15" i="4"/>
  <c r="F15" i="4"/>
  <c r="E15" i="4"/>
  <c r="E30" i="3"/>
  <c r="D30" i="3"/>
  <c r="F30" i="3"/>
  <c r="F12" i="2"/>
  <c r="E12" i="2"/>
  <c r="D12" i="2"/>
  <c r="D32" i="3" l="1"/>
  <c r="I30" i="3"/>
  <c r="E57" i="19"/>
  <c r="D14" i="2"/>
  <c r="S3" i="19" s="1"/>
  <c r="Y3" i="19" s="1"/>
</calcChain>
</file>

<file path=xl/sharedStrings.xml><?xml version="1.0" encoding="utf-8"?>
<sst xmlns="http://schemas.openxmlformats.org/spreadsheetml/2006/main" count="637" uniqueCount="405">
  <si>
    <t>Volgnr.</t>
  </si>
  <si>
    <t>Beschrijving</t>
  </si>
  <si>
    <t>Maatwerk</t>
  </si>
  <si>
    <t>1.1</t>
  </si>
  <si>
    <t>1.2</t>
  </si>
  <si>
    <t>1.3</t>
  </si>
  <si>
    <t>1.4</t>
  </si>
  <si>
    <t>1.5</t>
  </si>
  <si>
    <t>1.6</t>
  </si>
  <si>
    <t>1.7</t>
  </si>
  <si>
    <t>1.8</t>
  </si>
  <si>
    <t>(Eind) gebruikershandleidingen, applicatiebeheerhandleiding en trainingsmateriaal zijn digitaal  aanwezig in de Nederlandse taal.</t>
  </si>
  <si>
    <t>Wens</t>
  </si>
  <si>
    <t>De opdrachtnemer  beschikt  over een SaaS Escrow en een Software Escrow.</t>
  </si>
  <si>
    <t>App functionaliteit Verlofaanvraag</t>
  </si>
  <si>
    <t>App functionaliteit Ziekmelden</t>
  </si>
  <si>
    <t>2.1</t>
  </si>
  <si>
    <t>2.2</t>
  </si>
  <si>
    <t>2.3</t>
  </si>
  <si>
    <t>2.4</t>
  </si>
  <si>
    <t>2.5</t>
  </si>
  <si>
    <t>2.6</t>
  </si>
  <si>
    <t>2.7</t>
  </si>
  <si>
    <t>2.8</t>
  </si>
  <si>
    <t>2 Technisch beheer &amp; Security</t>
  </si>
  <si>
    <t>Eis/  Wens</t>
  </si>
  <si>
    <t>Opdrachtgever moet minimaal 4 weken voordat een update/upgrade/regulier onderhoud plaatsvindt, met functionele impact voor gebruikers van de opdrachtgever, geïnformeerd worden over de datum, tijd en inhoud, zodat de opdrachtgever voldoende tijd heeft om dit intern te communiceren.</t>
  </si>
  <si>
    <t>Het systeem beschikt voor alle modules over een identieke layout (indeling, snelknoppelingen, vormgeving schermen etc.).</t>
  </si>
  <si>
    <t>Bij een ingerichte autorisatieroute kan door de budgethouder zijn bevoegdheid/mandaat gedelegeerd worden naar andere budgethouders om zo bij afwezigheid van de budgethouder facturen en bestellingen te kunnen fiatteren.</t>
  </si>
  <si>
    <t>IT en Cybersecurity</t>
  </si>
  <si>
    <t>2.9</t>
  </si>
  <si>
    <t>2.10</t>
  </si>
  <si>
    <t>De opdrachtnemer moet eens per kwartaal een roadmap communiceren met geplande wijzigingen, releases en security-updates van de SaaS-dienst.</t>
  </si>
  <si>
    <t>3.1</t>
  </si>
  <si>
    <t>3.2</t>
  </si>
  <si>
    <t>3.3</t>
  </si>
  <si>
    <t>Interne netwerkbeveiliging van de Opdrachtnemer</t>
  </si>
  <si>
    <t>4.1</t>
  </si>
  <si>
    <t>De Toepassing (software en data) is (logisch) geïsoleerd van andere klanten van de Opdrachtnemer. De gegevens en gegevensverwerkingen mogen niet toegankelijk of zichtbaar zijn voor onbevoegde derden, waaronder andere klanten van de Opdrachtnemer.</t>
  </si>
  <si>
    <t>4.2</t>
  </si>
  <si>
    <t>Er zijn maatregelen getroffen die onbedoelde of ongeautoriseerde toegang tot bedrijfsmiddelen waarnemen of voorkomen.</t>
  </si>
  <si>
    <t>4.3</t>
  </si>
  <si>
    <t>Alleen geauthentiseerde apparatuur kan toegang krijgen tot een vertrouwde zone.</t>
  </si>
  <si>
    <t>4.4</t>
  </si>
  <si>
    <t>4.5</t>
  </si>
  <si>
    <t>Als er geen gebruik wordt gemaakt van two factor authenticatie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</si>
  <si>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4.6</t>
  </si>
  <si>
    <t>4.7</t>
  </si>
  <si>
    <t>4.8</t>
  </si>
  <si>
    <t>De gebruikte antimalwaresoftware en bijbehorende herstelsoftware is actueel en wordt ondersteund door periodieke updates.</t>
  </si>
  <si>
    <t>4.9</t>
  </si>
  <si>
    <t>4.10</t>
  </si>
  <si>
    <t>4.11</t>
  </si>
  <si>
    <t>4.12</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</si>
  <si>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</si>
  <si>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5.1</t>
  </si>
  <si>
    <t>5.2</t>
  </si>
  <si>
    <t>5.3</t>
  </si>
  <si>
    <t>5.4</t>
  </si>
  <si>
    <t>Back-up en recovery</t>
  </si>
  <si>
    <t>6.1</t>
  </si>
  <si>
    <t>Er is een back-up beleid aanwezig waarin de eisen voor het bewaren en beschermen zijn gedefinieerd en vastgesteld.</t>
  </si>
  <si>
    <t>6.2</t>
  </si>
  <si>
    <t>Beheer en ontwikkeling</t>
  </si>
  <si>
    <t>7.1</t>
  </si>
  <si>
    <t>Wijzigingsbeheer vindt plaats op basis van een algemeen geaccepteerd beheerframework zoals BiSL en ITIL.</t>
  </si>
  <si>
    <t>7.2</t>
  </si>
  <si>
    <t>In de procedure voor wijzigingenbeheer is minimaal aandacht besteed aan: 
- het administreren van wijzigingen; 
- risicoafweging van mogelijke gevolgen van de wijzigingen; 
- goedkeuringsprocedure voor wijzigingen.</t>
  </si>
  <si>
    <t>7.3</t>
  </si>
  <si>
    <t>De gangbare principes rondom Security by design en Privacy by Design/Default zijn uitgangspunt voor de ontwikkeling van software en systemen.</t>
  </si>
  <si>
    <t>Opdrachtnemer voert bij iedere wijziging in functionaliteit die impact heeft op de verwerking van persoonsgegevens, een Privacy Impact Analyse (PIA/DPIA) uitvoert.</t>
  </si>
  <si>
    <t>7.4</t>
  </si>
  <si>
    <t>Voor acceptatietesten van systemen worden gestructureerde testmethodieken gebruikt. De testen worden bij voorkeur geautomatiseerd uitgevoerd.</t>
  </si>
  <si>
    <t>7.5</t>
  </si>
  <si>
    <t>Van de testresultaten wordt verslag gemaakt.</t>
  </si>
  <si>
    <t>7.6</t>
  </si>
  <si>
    <t>Systeemontwikkelomgevingen worden passend beveiligd op basis van een expliciete risicoafweging.</t>
  </si>
  <si>
    <t>7.7</t>
  </si>
  <si>
    <t>Beveiligingsincidenten</t>
  </si>
  <si>
    <t>8.1</t>
  </si>
  <si>
    <t>8.2</t>
  </si>
  <si>
    <t>8.3</t>
  </si>
  <si>
    <t>De opvolging van bevindingen is gedocumenteerd en wordt behandeld als beveiligingsincident.</t>
  </si>
  <si>
    <t>8.4</t>
  </si>
  <si>
    <t>Incidenten worden zo snel mogelijk, maar in ieder geval binnen 24 uur na bekendwording, intern gemeld.</t>
  </si>
  <si>
    <t>8.5</t>
  </si>
  <si>
    <t>De opvolging van incidenten wordt maandelijks gerapporteerd aan de verantwoordelijke.</t>
  </si>
  <si>
    <t>8.6</t>
  </si>
  <si>
    <t>8.7</t>
  </si>
  <si>
    <t>3 Inkoop&amp;Contracten</t>
  </si>
  <si>
    <t>Inkoop</t>
  </si>
  <si>
    <t>Bij het parkeren van inkoopfactuur is tevens een opgaaf van reden verplicht en komt de factuur “on hold” te staan.</t>
  </si>
  <si>
    <t>De inkoopfactuur die een vastgelegd budget (lump sum) overschrijdt kan alleen door een financieel eindverantwoordelijke worden vrijgegeven.</t>
  </si>
  <si>
    <t>3.4</t>
  </si>
  <si>
    <t>Systeem beschikt over two way matching (automische factuurafhandeling).</t>
  </si>
  <si>
    <t>3.5</t>
  </si>
  <si>
    <t>Contractbeheer- en management Inkoop</t>
  </si>
  <si>
    <t>3.6</t>
  </si>
  <si>
    <t>3.7</t>
  </si>
  <si>
    <t>Het systeem koppelt contracten aan leverancier en aan contracteigenaren, waarbij het mogelijk is meerdere contracten aan een leverancier te koppelen.</t>
  </si>
  <si>
    <t>3.8</t>
  </si>
  <si>
    <t>Het systeem biedt de mogelijkheid per contract contactmomenten en aanvullende afspraken te registreren.</t>
  </si>
  <si>
    <t xml:space="preserve"> Inkoopcontract gerelateerde gegevens</t>
  </si>
  <si>
    <t>Het systeem biedt minimaal de mogelijkheid om een spendanalyse te genereren over minimaal de afgelopen 4 jaar (óók t.b.v. accountantscontrole).</t>
  </si>
  <si>
    <t>4  Crediteuren</t>
  </si>
  <si>
    <t>Verwerken Inkoopfacturen: Administratief vastleggen van inkoopfacturen incl. codering</t>
  </si>
  <si>
    <t>E- facturen moeten kunnen worden  ontvangen, verwerkt en verzonden via Peppol.</t>
  </si>
  <si>
    <t>Inkoopfacturen van inhuur externen kunnen matchen met de geschreven uren in tijdschrijfsysteem.</t>
  </si>
  <si>
    <t>Autoriseren Inkoopfacturen: Beoordelen of factuur wel of niet betaald mag worden</t>
  </si>
  <si>
    <t>Verwerken Onkostendeclaraties: Administratief vastleggen van onkostendeclaraties incl. codering</t>
  </si>
  <si>
    <t>Verwerken bankmutaties: Administratief vastleggen van bankmutaties incl. codering</t>
  </si>
  <si>
    <t>Verwerken Kassen: Het administratief vastleggen van kassen incl. codering</t>
  </si>
  <si>
    <t>5  Debiteuren</t>
  </si>
  <si>
    <t>5.5</t>
  </si>
  <si>
    <t>5.6</t>
  </si>
  <si>
    <t>5.7</t>
  </si>
  <si>
    <t>5.8</t>
  </si>
  <si>
    <t>5.9</t>
  </si>
  <si>
    <t>5.10</t>
  </si>
  <si>
    <t>5.11</t>
  </si>
  <si>
    <t xml:space="preserve"> Verkoopcontract gerelateerde gegevens</t>
  </si>
  <si>
    <t xml:space="preserve">Het systeem biedt de mogelijkheid minimaal de volgende zeven algemene gegevens te registreren:
- contractnummer,
- verkoopprelatie, 
- contractnaam,
- omschrijving,
- contracttype (incl. keuzemenu),
- status (incl. keuzemenu),
- looptijd.
</t>
  </si>
  <si>
    <t xml:space="preserve">Het systeem biedt de mogelijkheid minimaal de volgende zes financiele gegevens te registreren:
- contractwaarde totaal (excl.BTW),
- contractwaarde per/jaar (excl. BTW),
- indexatie (ja/nee),
- indexatiedatum,
- Facturatieperiode(incl. keuzemenu),                                                                                                               - Kostenplaats en grootboekrekening.
</t>
  </si>
  <si>
    <t xml:space="preserve">Het systeem biedt de mogelijkheid minimaal de volgende zes gegevens ten aanzien van looptijden te registreren:
- begindatum contract, 
- einddatum contract, 
- opzegdatum,
- optie tot verlenging (ja/nee),
- periode verlenging (in maanden),
- uiterlijke einddatum na verlenging.
</t>
  </si>
  <si>
    <t>Het systeem biedt de volgende mogelijkheden:
- automatisch rechten genereren met de volgende vier mogelijkheden:
	&gt; Per jaar, vanaf periode begindatum,
	&gt; Per jaar, pro rata verdelen,
	&gt; Per maand, evenredig verdelen,
	&gt; Per maand, pro rata verdelen.</t>
  </si>
  <si>
    <t>Verwerken Financiële transacties: Verwerken financiële transacties op de juiste entiteit, grootboekrekening, kostenplaats t.b.v. rapportages (o.a. jaarrekening)</t>
  </si>
  <si>
    <t>6.3</t>
  </si>
  <si>
    <t>6.4</t>
  </si>
  <si>
    <t>6.5</t>
  </si>
  <si>
    <t>6.6</t>
  </si>
  <si>
    <t>6.7</t>
  </si>
  <si>
    <t>6.8</t>
  </si>
  <si>
    <t>Belastingen</t>
  </si>
  <si>
    <t>6.9</t>
  </si>
  <si>
    <t>6.10</t>
  </si>
  <si>
    <t>6.11</t>
  </si>
  <si>
    <t>6.12</t>
  </si>
  <si>
    <t>Balans</t>
  </si>
  <si>
    <t>Projectadministratie</t>
  </si>
  <si>
    <t>Samenstellen en Vastleggen budgetten: Het samenstellen en vastleggen van budgetten van alle onderdelen bij de opdrachtgever</t>
  </si>
  <si>
    <t>Periodiek Rapporteren Balans en V&amp;W: Faciliteren van stuurinformatie aan MT en overige onderdelen bij de opdrachtgever</t>
  </si>
  <si>
    <t>7.8</t>
  </si>
  <si>
    <t>Kan functionaliteit niet invullen</t>
  </si>
  <si>
    <t>Het systeem biedt de mogelijkheid om voor een medewerker aanvullende gegevens vast te leggen zoals relatie- en kindgegevens; formatie, bezetting en functie; arbeidsverleden; begin- en einddatum contracten; voorkeursnaam en titel; nationaliteit, id-bewijs, telefoonnummer privé.</t>
  </si>
  <si>
    <t>Bij afkeuring van een mutatie door leidinggevende of geautoriseerde medewerker, stuurt het systeem een terugkoppeling/melding naar de medewerker die desbetreffende mutatie heeft ingediend.</t>
  </si>
  <si>
    <t xml:space="preserve">Het systeem legt de opleidingsgegevens vast op een eenvoudige manier (zonder gebruik te hoeven maken van een bepaalde tabelinrichting). </t>
  </si>
  <si>
    <t xml:space="preserve">Het systeem biedt de mogelijkheid om verstrekte bedrijfseigendommen vast te leggen zoals bedrijfskleding, mobiele telefoon, laptop, auto, fiets, lening, studiefaciliteiten, sleutels, pasjes etc. </t>
  </si>
  <si>
    <t>Een overeenkomst of brief wordt automatisch door het systeem gegenereerd, waarbij gebruik gemaakt wordt van het eigen logo en huisstijl.</t>
  </si>
  <si>
    <t>Het systeem biedt de mogelijkheid om medewerkers zelf persoonlijke  informatie in te laten vullen.</t>
  </si>
  <si>
    <t>Het systeem biedt de mogelijkheid om document te uploaden bij het indienen van een declaratie, aanvraag of vergoeding.</t>
  </si>
  <si>
    <t xml:space="preserve">Voor het autorisatiebeheer geldt: 
 - heeft de mogelijkheid om medewerkers automatisch aan autorisatiegroepen te koppelen op basis van de functie en plek in het organogram.                                                              
</t>
  </si>
  <si>
    <t xml:space="preserve"> - het is mogelijk een autorisatiematrix uit te draaien.
</t>
  </si>
  <si>
    <t>Het systeem biedt de mogelijkheid om signalen, meldingen, taken of mails te genereren op basis van een tijdstrigger (bijvoorbeeld 3 maanden voor een jubileum of voor het aflopen van een contract). Ingericht kan worden wie, welk signaal, taak of mail moet krijgen.</t>
  </si>
  <si>
    <t>Het systeem biedt de mogelijkheid om vanuit de signalen of taken direct de gebruiker op de 'juiste plek' in het systeem/workflow te plaatsen (deeplink) om hiermee de afhandeling te starten.</t>
  </si>
  <si>
    <t>Als in het contractsysteem een inhuurcontract wordt geadministreerd, dient er een  automatisch signaal naar HR te gaan waardoor het  duidelijk is dat er een nieuwe inhuurkracht is aangenomen.</t>
  </si>
  <si>
    <t>Als een contract van een inhuurkracht in het contractsysteem wordt verlengd, dient er een utomatisch signaal naar HR te gaan waardoor hetr duidelijk is dat de inhuur verlengd is.</t>
  </si>
  <si>
    <t xml:space="preserve"> Salarisadministratie</t>
  </si>
  <si>
    <t>De salarisstrook bevat naast de wettelijk verplichte gegevens ook: salarisschaal; uurloon; contracturen (deeltijdfactor) en opbouw Individueel Keuzebudget.</t>
  </si>
  <si>
    <t>De salarisstrook kan flexibel worden ingericht met gegevens die de opdrachtgever van belang vindt zoals indeling van de salarisstrook en de logica daarin (vermelden van de juiste percentages en grondslag).</t>
  </si>
  <si>
    <t xml:space="preserve">Het systeem kan meerdere dienstverbanden per medewerker binnen 1 periode (1 maand) verwerken. </t>
  </si>
  <si>
    <t xml:space="preserve">Loonstroken en jaaropgave kunnen door medewerkers digitaal opgehaald  worden vanuit het systeem. </t>
  </si>
  <si>
    <t>Het systeem kan ex- medewerkers hun laatste loonstrook en jaaropgave automatisch aanbieden.</t>
  </si>
  <si>
    <t>Het systeem biedt de mogelijkheid om een standaardrapportage zoals een standenregister of loonstaat uit te draaien.</t>
  </si>
  <si>
    <t>Het systeem biedt de mogelijkheid om pro forma loonberekeningen te maken.</t>
  </si>
  <si>
    <t xml:space="preserve">Het systeem biedt voldoende (minimaal 999) vrij aan te maken looncomponenten. </t>
  </si>
  <si>
    <t>Het systeem biedt de mogelijkheid om afwijkende premiepercentages vast te leggen.</t>
  </si>
  <si>
    <t>Het systeem biedt de mogelijkheid om bij de loonjournaalpost meerdere afwijkende kostenplaatsen op persoonsniveau vast te leggen.</t>
  </si>
  <si>
    <t xml:space="preserve">Het systeem biedt de mogelijkheid om de salariskosten per functie te begroten. </t>
  </si>
  <si>
    <t xml:space="preserve">Het systeem biedt de mogelijkheid om een rapportage van de salariskosten per medewerker uit te draaien op organisatielaag. </t>
  </si>
  <si>
    <t>Het systeem biedt de mogelijkheid om toelagen en inhoudingen met verschillende grondslagen te kunnen verwerken.</t>
  </si>
  <si>
    <t>Declaraties</t>
  </si>
  <si>
    <t xml:space="preserve">Mogellijkheid voor tekstuele toelichting bij een declaratie.
</t>
  </si>
  <si>
    <t>Het systeem biedt de mogelijkheid om velden en uploads verplicht te maken.</t>
  </si>
  <si>
    <t>Op basis van de afstand woon-werk en het aantal werkdagen per periode, kan de vergoeding voor woon-werkverkeer automatisch berekend worden, ongeacht of dit op de 1e dag van de maand plaatsvindt.</t>
  </si>
  <si>
    <t>De vergoeding woon-werk wordt bij een personele mutatie zoals wijziging deeltijdfactor of opname ouderschapsverlof automatisch aangepast.</t>
  </si>
  <si>
    <t xml:space="preserve">Alleen geautoriseerde medewerkers hebben de mogelijkheid declaraties na afronding te wijzigen. </t>
  </si>
  <si>
    <t>Het systeem biedt de mogelijkheid om uren te kunnen declarareren, waarbij een standaardrooster optioneel is.</t>
  </si>
  <si>
    <t>Vakantieverlof en Buitengewoon verlof</t>
  </si>
  <si>
    <t xml:space="preserve">Voor buitengewoon verlof wordt indien van toepassing automatisch een salarismutatie aangemaakt, welke handmatig aanpasbaar is. </t>
  </si>
  <si>
    <t>Het systeem voorziet in management informatie t.b.v. verlof registratie. Hierin wordt onder andere verlof en bezetting inzichtelijk.</t>
  </si>
  <si>
    <t>Geautoriseerde medewerkers  hebben de mogelijkheid om correcties in het verlof aan te brengen, waarbij de workflowhistorie geborgd is.</t>
  </si>
  <si>
    <t>Het systeem biedt de mogelijkheid om het juiste aantal uren verlof op te nemen per dag, waarbij een standaardrooster optioneel is.</t>
  </si>
  <si>
    <t>Arbo en Verzuim</t>
  </si>
  <si>
    <t>Geregistreerd ziekteverzuim wordt direct na verwerking getoond in managementinformatie.</t>
  </si>
  <si>
    <t xml:space="preserve">Het systeem signaleert naar leidinggevenden als medewerkers 3 of meer keer ziek zijn in de afgelopen 12 maanden.  </t>
  </si>
  <si>
    <t>Het systeem signaleert conform de Wet verbetering poortwachter welke acties een leidinggevende per zieke medewerker moet verrichten.</t>
  </si>
  <si>
    <t>Het systeem wisselt automatisch gegevens uit met het UWV als een medewerker ziek uit dienst gaat.</t>
  </si>
  <si>
    <t>Het systeem biedt managementrapportages op het gebied van ziekteverzuim.</t>
  </si>
  <si>
    <t>Werving &amp; Selectie</t>
  </si>
  <si>
    <t xml:space="preserve">Het systeem bevat een workflowfunctionaliteit waarmee een sollicitant via e-mail gevraagd kan worden een Verklaring Omtrent Gedrag aan te vragen. </t>
  </si>
  <si>
    <t>Het is mogelijk om via het systeem vacatures te plaatsen op externe wervingskanalen.</t>
  </si>
  <si>
    <t>Gesprekscyclus</t>
  </si>
  <si>
    <t>Het systeem ondersteunt minstens bij het organiseren en vastleggen van plan-, voortgangs- en beoordelingsgesprekken.</t>
  </si>
  <si>
    <t xml:space="preserve">Het systeem biedt een functionaliteit waarmee een vormvrije gesprekscyclus ingericht kan worden. </t>
  </si>
  <si>
    <t>Het systeem biedt een functionaliteit tot het opstellen van persoonlijke ontwikkelplannen (POP's).</t>
  </si>
  <si>
    <t>Het systeem biedt de mogelijkheid aan leidinggevenden en medewerkers om samen ingerichte formulieren ten behoeve van de gesprekscyclus in te vullen.</t>
  </si>
  <si>
    <t xml:space="preserve">Ingevulde formulieren kunnen door leidinggevenden en medewerkers via een workflow worden goedgekeurd. </t>
  </si>
  <si>
    <t xml:space="preserve">Goedgekeurde formulieren worden automatisch opgeslagen in het digitale personeelsdossier. </t>
  </si>
  <si>
    <t>Het systeem biedt de mogelijkheid aanvullende documenten op de gesprekscyclus te uploaden.</t>
  </si>
  <si>
    <t>Functie- en competentieprofielen die horen bij de functie van een medewerker kunnen onderdeel gemaakt worden van de formulieren.</t>
  </si>
  <si>
    <t xml:space="preserve">Het systeem biedt de mogelijkheid voor medewerkers om bij andere medewerkers feedback op te vragen als onderdeel van de gesprekscyclus; 360 graden feedback. </t>
  </si>
  <si>
    <t>Het systeem monitort voor leidinggevenden en HR de voortgang van de gesprekscyclus op verschillende organisatieniveaus en toont dit in een managementrapportage.</t>
  </si>
  <si>
    <t>Opleiden en Ontwikkelen</t>
  </si>
  <si>
    <t>De medewerkers kunnen diploma's en certificaten uploaden in het systeem en deze worden opgeslagen in hun digitale personeelsdossier.</t>
  </si>
  <si>
    <t xml:space="preserve">Opgedane werkervaring van medewekers kan in het systeem geregistreerd worden. </t>
  </si>
  <si>
    <t>Opleidingen, trainingen en cursussen die werkgever aanbiedt aan medewerkers zijn zichtbaar in het systeem.</t>
  </si>
  <si>
    <t>Opstellen en registreren van een studieovereenkomst wordt ondersteund door het systeem.</t>
  </si>
  <si>
    <t>Het systeem koppelt opleidingen aan functies.</t>
  </si>
  <si>
    <t xml:space="preserve">Het systeem registreert competentieprofielen. </t>
  </si>
  <si>
    <t xml:space="preserve">Het systeem koppelt opleidingen aan competentieprofielen. </t>
  </si>
  <si>
    <t xml:space="preserve">Op basis van de functie van een nieuwe medewerker signaleert het systeem tijdens het onboardingsproceswelke opleidingen, cursussen of training de medewerker kan volgen. </t>
  </si>
  <si>
    <t>Uitstroom</t>
  </si>
  <si>
    <t>Het systeem berekent bij een ontslaggrond die recht geeft op een transitievergoeding automatisch de hoogte van deze vergoeding.</t>
  </si>
  <si>
    <t xml:space="preserve">De hoogte van de transitievergoeding is handmatig te wijzigen. </t>
  </si>
  <si>
    <t xml:space="preserve">Bij ontslag signaleert het systeem naar een medewerker welke bedrijfseigendommen ingeleverd moeten worden. </t>
  </si>
  <si>
    <t>Het systeem biedt een ontslagen medewerker de mogelijkheid tot en met de jaarovergang na het jaar van uitdiensttreding een digitale loonstrook en jaaropgave in te kunnen zien en te downloaden of op te slaan.</t>
  </si>
  <si>
    <t>Het systeem biedt de mogelijkheid om een proces omtrent exit gesprekken in te richten en uit te voeren.</t>
  </si>
  <si>
    <t>Het systeem signaleert bij ontslag van een medewerker of er een studieovereenkomst aanwezig is.</t>
  </si>
  <si>
    <t>Overig</t>
  </si>
  <si>
    <t>Het systeem biedt de mogelijkheid om het wagenpark van de opdrachtgever vast te leggen.</t>
  </si>
  <si>
    <t>9.2</t>
  </si>
  <si>
    <t>9.4</t>
  </si>
  <si>
    <t>9.5</t>
  </si>
  <si>
    <t>Inkoopfacturen van inhuur externen automatisch kunnen matchen met de geschreven uren in tijdschrijfsysteem.</t>
  </si>
  <si>
    <t xml:space="preserve">Van te voren kunnen testen op inlezen van grote hoeveelheid zaken voordat definitieve keuze wordt gemaakt. </t>
  </si>
  <si>
    <t>Beheer Signaleren</t>
  </si>
  <si>
    <t xml:space="preserve">Het systeem biedt minimaal de drie volgende mogelijkheden van signaleren: - E-mail naar eindgebruiker; - E-mail naar de manager; - de signalen zijn flexibel en per gebruiker in te stellen door functioneel beheer. </t>
  </si>
  <si>
    <t>Beheer Workflow</t>
  </si>
  <si>
    <t>Het pad dat de workflow volgt kan  variabel en afhankelijk  worden gemaakt van:</t>
  </si>
  <si>
    <t xml:space="preserve">Functioneel Beheer </t>
  </si>
  <si>
    <t>Bij verlof en verzuim van taakeigenaar moet een taak via "autorisatieroute" bij vervanger komen.</t>
  </si>
  <si>
    <t>Bij beëindiging van het dienstverband worden autorisaties automatisch beëindigd door het systeem.</t>
  </si>
  <si>
    <t>9.1</t>
  </si>
  <si>
    <t>9.3</t>
  </si>
  <si>
    <t>9.6</t>
  </si>
  <si>
    <t>9.7</t>
  </si>
  <si>
    <t>Binnen het systeem kunnen onbeperkt sjablonen aangemaakt worden.</t>
  </si>
  <si>
    <t>Debiteuren Beheer: Incasseren uitstaande facturen</t>
  </si>
  <si>
    <t xml:space="preserve"> Factureren Verkoop: Het creëren en registreren van facturen</t>
  </si>
  <si>
    <t>6 Financieel Beheer en Control</t>
  </si>
  <si>
    <t>Maximale score</t>
  </si>
  <si>
    <t>2.11</t>
  </si>
  <si>
    <t>2.12</t>
  </si>
  <si>
    <t>2.13</t>
  </si>
  <si>
    <t>2.14</t>
  </si>
  <si>
    <t>2.15</t>
  </si>
  <si>
    <t>2.16</t>
  </si>
  <si>
    <t>2.17</t>
  </si>
  <si>
    <t>2.18</t>
  </si>
  <si>
    <t>2.19</t>
  </si>
  <si>
    <t>2.20</t>
  </si>
  <si>
    <t>2.21</t>
  </si>
  <si>
    <t>7 Human Resources</t>
  </si>
  <si>
    <t>8 Projectadministratie</t>
  </si>
  <si>
    <t>9 Beheer</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</si>
  <si>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</si>
  <si>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</si>
  <si>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</si>
  <si>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</si>
  <si>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</si>
  <si>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</si>
  <si>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</si>
  <si>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</si>
  <si>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</si>
  <si>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</si>
  <si>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</si>
  <si>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</si>
  <si>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</si>
  <si>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</si>
  <si>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</si>
  <si>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</si>
  <si>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</si>
  <si>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</si>
  <si>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</si>
  <si>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</si>
  <si>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</si>
  <si>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</si>
  <si>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</si>
  <si>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</si>
  <si>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</si>
  <si>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</si>
  <si>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</si>
  <si>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</si>
  <si>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</si>
  <si>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</si>
  <si>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</si>
  <si>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</si>
  <si>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</si>
  <si>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</si>
  <si>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</si>
  <si>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</si>
  <si>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</si>
  <si>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</si>
  <si>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</si>
  <si>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</si>
  <si>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</si>
  <si>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</si>
  <si>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</si>
  <si>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</si>
  <si>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</si>
  <si>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</si>
  <si>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</si>
  <si>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</si>
  <si>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</si>
  <si>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</si>
  <si>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</si>
  <si>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</si>
  <si>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</si>
  <si>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</si>
  <si>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</si>
  <si>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</si>
  <si>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</si>
  <si>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</si>
  <si>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</si>
  <si>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</si>
  <si>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</si>
  <si>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Standaardfunctionaliteit</t>
  </si>
  <si>
    <t>Het betreft een niet standaardfunctionaliteit die inschrijver niet  als maatwerkfunctionaliteit kan ontwikkelen</t>
  </si>
  <si>
    <t>Roadmap-functionaliteit</t>
  </si>
  <si>
    <t>Ja</t>
  </si>
  <si>
    <t>Nee</t>
  </si>
  <si>
    <t>1 Algemene wensen</t>
  </si>
  <si>
    <t>Beoordeling</t>
  </si>
  <si>
    <t>Subtotaal</t>
  </si>
  <si>
    <t>Subtotaal tabblad</t>
  </si>
  <si>
    <t>Toelichting</t>
  </si>
  <si>
    <t>Invulinstructies</t>
  </si>
  <si>
    <t>Inschrijver dient per wens aan te geven of het gaat om</t>
  </si>
  <si>
    <t>Standaardfunctionaliteit (20 punten)</t>
  </si>
  <si>
    <t>Roadmap-functionaliteit  (10 punten)</t>
  </si>
  <si>
    <t>Maatwerk functionaliteit (5 punten)</t>
  </si>
  <si>
    <t>Kan functionaliteit niet invullen (0 punten)</t>
  </si>
  <si>
    <t>Verder is het volgende van toepassing</t>
  </si>
  <si>
    <t>Indien optie ja, dan kleur de cel groen. Indien optie nee, dan kleur de cel rood.</t>
  </si>
  <si>
    <t>-</t>
  </si>
  <si>
    <t>De door u behaalde score voor het Programma van wensen</t>
  </si>
  <si>
    <t>Algemeen</t>
  </si>
  <si>
    <t>Inkoop&amp;Contracten</t>
  </si>
  <si>
    <t>Crediteuren</t>
  </si>
  <si>
    <t>Debiteuren</t>
  </si>
  <si>
    <t>Financieel Beheer en Control</t>
  </si>
  <si>
    <t>HR</t>
  </si>
  <si>
    <t>Beheer</t>
  </si>
  <si>
    <t>Totaal</t>
  </si>
  <si>
    <t>Tabblad</t>
  </si>
  <si>
    <t>Aantal wensen</t>
  </si>
  <si>
    <t>Technisch beheer &amp; security</t>
  </si>
  <si>
    <t>Goed</t>
  </si>
  <si>
    <t>Fout</t>
  </si>
  <si>
    <t>De door behaald aantal punten voor G2.1 Functionele wensen (max 40 punten)</t>
  </si>
  <si>
    <t xml:space="preserve">Inschrijver geen per wens maximaal één keer 'ja' op te geven bij de optie die van toepassing is. Voor de overige opties die niet van toepassing zijn dient 'nee' ingevuld te worden.  </t>
  </si>
  <si>
    <t>Indien één wens twee keer met 'ja' is beantwoord of u niet alle geel gearceerde cellen zijn ingevuld, dan is het programma van wensen niet geldig en scoort u 0 punten op G2.1 functionele wensen.</t>
  </si>
  <si>
    <t>Voorbeeld invulinstructies</t>
  </si>
  <si>
    <t>Een nog niet ontwikkelde standaardfunctionaliteit. Inschrijver stelt functionaliteit aan al haar klanten en moet uiterlijk op datum van livegang te zijn geaccepteerd door omgevingsdienst IJsselland</t>
  </si>
  <si>
    <t>Het betreft een niet standaard functionaliteit die niet terugkomt in de roadmap. De functionaliteit wordt specifiek ontwikkeld voor omgevingsdienst IJsselland. De maatwerk functionaliteit moet binnen één jaar na livegang geaccepteerd zijn door omgevingdienst IJsselland</t>
  </si>
  <si>
    <t>Het betreft een standaardfunctionaliteit inschrijver beschikbaar stelt aan al haar klanten en welke operationeel aanwezig is bij ingangsdatum van de overeenkomst</t>
  </si>
  <si>
    <t>Voor het bepalen van het totaal aantal punten wordt de volgende formule toegepast: (score wensen inschrijver/max score wensen)*40=behaalde aantal punten.</t>
  </si>
  <si>
    <t>Per tabblad zijn de volgende maximale score te halen:</t>
  </si>
  <si>
    <t>Het systeem ondersteunt een Audit-trail voor Financiële administratie en HR.</t>
  </si>
  <si>
    <t>Door middel van 1 overzicht  moeten gebruikers geïnformeerd kunnen worden welke acties ze moeten uitvoeren (workflow acties).</t>
  </si>
  <si>
    <t>Stamgegevens moeten centraal beheerd kunnen worden en eenvoudig per entiteit aangelegd en onderhouden kunnen worden (hergebruik).</t>
  </si>
  <si>
    <t>Standaard rapportages zijn in het systeem aanwezig en eenvoudig qua layout aan te passen.</t>
  </si>
  <si>
    <t>Inkoopfacturen met periodiek identieke bedragen die binnenkomen kunnen rechtstreeks worden betaald door het systeem als gevolg van goedgekeurde inkoopcontracten (bjiv.voorschotnota's  Energie).</t>
  </si>
  <si>
    <t>Systeem biedt mogelijkheid tot vormen inkoopdossier, gekoppeld aan contract.</t>
  </si>
  <si>
    <t>Fysieke inkoopfacturen kunnen digitaliseren (UBL).</t>
  </si>
  <si>
    <t>Er kan gebruik worden gemaakt van scan en herken functionaliteiten.</t>
  </si>
  <si>
    <t>Indien budgethouder niet tijdig autoriseert, dient er een signaal te worden gegeven en na een bepaalde tijd wordt de factuur automatisch doorgezet naar volgende budgethouder.</t>
  </si>
  <si>
    <t>Bij afkeur van de factuur moet verplicht een reden van afkeur opgegeven worden.</t>
  </si>
  <si>
    <t>Automatisch autoriseren bij match met contract/verplichting.</t>
  </si>
  <si>
    <t>Automatisch autoriseren van niet afwijkende periodieke facturen.</t>
  </si>
  <si>
    <t>Digitaal onkostendeclaratie formulier kunnen ontvangen en inlezen.</t>
  </si>
  <si>
    <t>Onkostendeclaratie formulier kunnen coderen en boeken.</t>
  </si>
  <si>
    <t>Digitale brievenbus functionaliteit tbv bankafschriften.</t>
  </si>
  <si>
    <t>Het administratief kunnen verwerken van kasmutaties op kas niveau.</t>
  </si>
  <si>
    <t>Importfunctionaliteit vanuit externe systemen.</t>
  </si>
  <si>
    <t>Automatische schedulings/rooster-mogelijkheid t.b.v. gegevensuitwisseling.</t>
  </si>
  <si>
    <t>Importfunctie facturen vanuit derde systemen.</t>
  </si>
  <si>
    <t>Het systeem bevat afletterfunctionalisteit.</t>
  </si>
  <si>
    <t>Het systeem kan digitaal herinneringen en aanmaningen versturen via mail.</t>
  </si>
  <si>
    <t>Op het niveau van de debiteur en/of factuur kan een blokkade voor herinneren/ aanmanen aangezet kunnen worden.</t>
  </si>
  <si>
    <t>Het systeem biedt de mogelijkheid minimaal de volgende drie beheergegevens te registreren:
- verantwoordelijke,
- contracteigenaar,
- contractbeheerder.</t>
  </si>
  <si>
    <t>Interne doorbelastingen zijn mogelijk.</t>
  </si>
  <si>
    <t>Het systeem moet een aflettermodule bevatten.</t>
  </si>
  <si>
    <t>De mogelijkheid bestaat om suppleties op een juiste manier in het systeem te verwerken.</t>
  </si>
  <si>
    <t>Er is een koppeling met de Belastingdienst voor gegevensuitwisseling.</t>
  </si>
  <si>
    <t>Vanuit de salarisadministratie kan op een gebruiksvriendelijke manier aangifte loonheffingen worden gedaan.</t>
  </si>
  <si>
    <t>Het systeem biedt mogelijkheid om balansspecificaties op te stellen.</t>
  </si>
  <si>
    <t>Het systeem moet het samenstellen van een meerjarenbegroting ondersteunen. Dit door middel van het verhogen of verlagen van diverse parameters.</t>
  </si>
  <si>
    <t xml:space="preserve">Het systeem ondersteunt  het samenstellen van een forecast / latest estimate. </t>
  </si>
  <si>
    <t>Data dump van alle mutaties naar Excel zijn mogelijk.</t>
  </si>
  <si>
    <t>Het systeem heeft standaardprocedures voor het afsluiten van periodes.</t>
  </si>
  <si>
    <t>Het systeem heeft standaardprocedures voor het afsluiten van een boekjaar.</t>
  </si>
  <si>
    <t>Data in rapportagetool wordt real time geüpdate.</t>
  </si>
  <si>
    <t>Een verdeelsleutel kunnen koppelen aan een project met meerdere opdrachtgevers.</t>
  </si>
  <si>
    <t>Bij uren schrijven op een project kosten kunnen bereken op basis van uurtarief.</t>
  </si>
  <si>
    <t>Boeking overige financiële mutaties op een project.</t>
  </si>
  <si>
    <t>Inzicht op projectniveau (budget/actual).</t>
  </si>
  <si>
    <t>Financiele Rapportage over projecten.</t>
  </si>
  <si>
    <t>Op autorisatierolniveau moet per medewerker een einddatum opgegeven kunnen worden.</t>
  </si>
  <si>
    <t>Dit programma van wensen bestaat uit 157 wensen met een maximale score van 3140. Voor G2.1. Functionele wensen kunt u maximaal 40 punten halen.</t>
  </si>
  <si>
    <t>Inschrijver dient alle geel gearceerde cellen in te vullen in alle tabbladen.</t>
  </si>
  <si>
    <t>Dit Programma van Eisen en Wensen dient u digitaal in te vullen en aan te leveren als onderdeel van de Inschrijving op de aanbesteding. Dit Programma van Eisen en Wensen dient u digitaal in te vullen en aan te leveren als onderdeel van de Inschrijving op de aanbesteding. Een wens is geen vereiste maar een pré als het systeem hieraan voldoet. Op wensen kunt u punten scoren.</t>
  </si>
  <si>
    <t>-- Goedkeur / Afkeur '=&gt; Terug naar een eerdere stap;</t>
  </si>
  <si>
    <t>-- Bedragen =&gt; Additionele of andere goedkeur stappen;</t>
  </si>
  <si>
    <t>-- De waarde van database velden, inclusief vrije velden.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</si>
</sst>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name val="Calibri"/>
      <family val="2"/>
      <scheme val="minor"/>
    </font>
    <font>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theme="0"/>
      <name val="Calibri"/>
      <family val="2"/>
      <scheme val="minor"/>
    </font>
    <font>
      <b/>
      <sz val="9"/>
      <name val="Calibri"/>
      <family val="2"/>
      <scheme val="minor"/>
    </font>
    <font>
      <b/>
      <sz val="9"/>
      <color theme="0"/>
      <name val="Calibri"/>
      <family val="2"/>
      <scheme val="minor"/>
    </font>
    <font>
      <sz val="8"/>
      <name val="Calibri"/>
      <family val="2"/>
      <scheme val="minor"/>
    </font>
    <font>
      <b/>
      <sz val="11"/>
      <color rgb="FF000000"/>
      <name val="Calibri"/>
      <family val="2"/>
      <scheme val="minor"/>
    </font>
    <font>
      <b/>
      <sz val="9"/>
      <color theme="1"/>
      <name val="Calibri"/>
      <family val="2"/>
      <scheme val="minor"/>
    </font>
    <font>
      <i/>
      <sz val="11"/>
      <color theme="1"/>
      <name val="Calibri"/>
      <family val="2"/>
      <scheme val="minor"/>
    </font>
    <font>
      <b/>
      <i/>
      <sz val="11"/>
      <color theme="1"/>
      <name val="Calibri"/>
      <family val="2"/>
      <scheme val="minor"/>
    </font>
    <font>
      <i/>
      <sz val="1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2060"/>
        <bgColor indexed="64"/>
      </patternFill>
    </fill>
    <fill>
      <patternFill patternType="solid">
        <fgColor rgb="FF002060"/>
        <bgColor theme="9" tint="0.79998168889431442"/>
      </patternFill>
    </fill>
    <fill>
      <patternFill patternType="solid">
        <fgColor rgb="FFFFFFFF"/>
        <bgColor indexed="64"/>
      </patternFill>
    </fill>
    <fill>
      <patternFill patternType="solid">
        <fgColor theme="9"/>
        <bgColor indexed="64"/>
      </patternFill>
    </fill>
    <fill>
      <patternFill patternType="solid">
        <fgColor rgb="FFFFFF00"/>
        <bgColor indexed="64"/>
      </patternFill>
    </fill>
    <fill>
      <patternFill patternType="solid">
        <fgColor theme="2"/>
        <bgColor indexed="64"/>
      </patternFill>
    </fill>
    <fill>
      <patternFill patternType="solid">
        <fgColor rgb="FF92D050"/>
        <bgColor indexed="64"/>
      </patternFill>
    </fill>
    <fill>
      <patternFill patternType="solid">
        <fgColor indexed="65"/>
        <bgColor indexed="64"/>
      </patternFill>
    </fill>
  </fills>
  <borders count="35">
    <border>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auto="1"/>
      </top>
      <bottom style="medium">
        <color indexed="64"/>
      </bottom>
      <diagonal/>
    </border>
    <border>
      <left/>
      <right/>
      <top style="thin">
        <color auto="1"/>
      </top>
      <bottom/>
      <diagonal/>
    </border>
    <border>
      <left/>
      <right style="medium">
        <color indexed="64"/>
      </right>
      <top style="thin">
        <color auto="1"/>
      </top>
      <bottom/>
      <diagonal/>
    </border>
    <border>
      <left/>
      <right style="medium">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209">
    <xf numFmtId="0" fontId="0" fillId="0" borderId="0" xfId="0"/>
    <xf numFmtId="0" fontId="5" fillId="0" borderId="2" xfId="0" applyFont="1" applyBorder="1" applyAlignment="1">
      <alignment horizontal="left" vertical="top" wrapText="1"/>
    </xf>
    <xf numFmtId="0" fontId="3" fillId="0" borderId="2" xfId="0" applyFont="1" applyBorder="1" applyAlignment="1">
      <alignment horizontal="center" vertical="center" wrapText="1"/>
    </xf>
    <xf numFmtId="0" fontId="5" fillId="0" borderId="2" xfId="0" applyFont="1" applyBorder="1" applyAlignment="1">
      <alignment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xf>
    <xf numFmtId="0" fontId="5" fillId="0" borderId="8" xfId="0" applyFont="1" applyBorder="1" applyAlignment="1">
      <alignment horizontal="center" vertical="center" wrapText="1"/>
    </xf>
    <xf numFmtId="0" fontId="5" fillId="0" borderId="2" xfId="0" applyFont="1" applyBorder="1" applyAlignment="1">
      <alignment horizontal="left" vertical="center" wrapText="1"/>
    </xf>
    <xf numFmtId="0" fontId="7" fillId="4" borderId="8"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xf>
    <xf numFmtId="0" fontId="4" fillId="4" borderId="8" xfId="0" applyFont="1" applyFill="1" applyBorder="1" applyAlignment="1">
      <alignment vertical="center"/>
    </xf>
    <xf numFmtId="0" fontId="2" fillId="4" borderId="8" xfId="0" applyFont="1" applyFill="1" applyBorder="1" applyAlignment="1">
      <alignment horizontal="center" vertical="center" wrapText="1"/>
    </xf>
    <xf numFmtId="0" fontId="4" fillId="0" borderId="10" xfId="0" applyFont="1" applyBorder="1" applyAlignment="1">
      <alignment horizontal="center" vertical="center"/>
    </xf>
    <xf numFmtId="0" fontId="7" fillId="4" borderId="2" xfId="0" applyFont="1" applyFill="1" applyBorder="1" applyAlignment="1">
      <alignment vertical="center" wrapText="1"/>
    </xf>
    <xf numFmtId="0" fontId="7" fillId="4"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7" fillId="4" borderId="2" xfId="0" applyFont="1" applyFill="1" applyBorder="1" applyAlignment="1">
      <alignment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7" fillId="4" borderId="8" xfId="0" applyFont="1" applyFill="1" applyBorder="1" applyAlignment="1">
      <alignment vertical="center"/>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3" fillId="2" borderId="6" xfId="0" applyFont="1" applyFill="1" applyBorder="1" applyAlignment="1">
      <alignment horizontal="center" vertical="center" wrapText="1"/>
    </xf>
    <xf numFmtId="0" fontId="5" fillId="0" borderId="8" xfId="0" applyFont="1" applyBorder="1" applyAlignment="1">
      <alignment horizontal="center" vertical="center"/>
    </xf>
    <xf numFmtId="0" fontId="7" fillId="4" borderId="8" xfId="0" applyFont="1" applyFill="1" applyBorder="1" applyAlignment="1">
      <alignment horizontal="center" vertical="center"/>
    </xf>
    <xf numFmtId="0" fontId="7" fillId="5" borderId="8"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7" fillId="4" borderId="8" xfId="0" applyFont="1" applyFill="1" applyBorder="1"/>
    <xf numFmtId="0" fontId="2" fillId="4" borderId="8" xfId="0" applyFont="1" applyFill="1" applyBorder="1" applyAlignment="1">
      <alignment horizontal="center" vertical="top" wrapText="1"/>
    </xf>
    <xf numFmtId="0" fontId="5" fillId="0" borderId="10" xfId="0" applyFont="1" applyBorder="1" applyAlignment="1">
      <alignment vertical="top" wrapText="1"/>
    </xf>
    <xf numFmtId="0" fontId="11" fillId="0" borderId="0" xfId="0" applyFont="1"/>
    <xf numFmtId="0" fontId="3" fillId="7" borderId="19" xfId="0" applyFont="1" applyFill="1" applyBorder="1" applyAlignment="1">
      <alignment horizontal="center"/>
    </xf>
    <xf numFmtId="0" fontId="3"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5" fillId="7" borderId="17" xfId="0" applyFont="1" applyFill="1" applyBorder="1"/>
    <xf numFmtId="0" fontId="3" fillId="7" borderId="19" xfId="0" applyFont="1" applyFill="1" applyBorder="1" applyAlignment="1">
      <alignment horizontal="center" vertical="center"/>
    </xf>
    <xf numFmtId="0" fontId="5" fillId="7" borderId="19" xfId="0" applyFont="1" applyFill="1" applyBorder="1" applyAlignment="1">
      <alignment horizontal="center" vertical="center"/>
    </xf>
    <xf numFmtId="0" fontId="0" fillId="7" borderId="17" xfId="0" applyFill="1" applyBorder="1"/>
    <xf numFmtId="0" fontId="0" fillId="0" borderId="2" xfId="0" applyBorder="1" applyAlignment="1">
      <alignment horizontal="center" vertical="center"/>
    </xf>
    <xf numFmtId="0" fontId="0" fillId="0" borderId="2" xfId="0" applyBorder="1" applyAlignment="1">
      <alignment horizontal="left" vertical="top" wrapText="1"/>
    </xf>
    <xf numFmtId="0" fontId="0" fillId="0" borderId="8" xfId="0" applyBorder="1" applyAlignment="1">
      <alignment horizontal="center" vertical="top" wrapText="1"/>
    </xf>
    <xf numFmtId="0" fontId="0" fillId="0" borderId="2" xfId="0" applyBorder="1"/>
    <xf numFmtId="0" fontId="0" fillId="7" borderId="19" xfId="0" applyFill="1" applyBorder="1"/>
    <xf numFmtId="0" fontId="6" fillId="0" borderId="2" xfId="0" applyFont="1" applyBorder="1" applyAlignment="1">
      <alignment horizontal="left" vertical="top" wrapText="1"/>
    </xf>
    <xf numFmtId="0" fontId="0" fillId="0" borderId="10" xfId="0" applyBorder="1" applyAlignment="1">
      <alignment horizontal="left" vertical="top" wrapText="1"/>
    </xf>
    <xf numFmtId="0" fontId="0" fillId="7" borderId="0" xfId="0" applyFill="1"/>
    <xf numFmtId="0" fontId="4" fillId="7" borderId="0" xfId="0" applyFont="1" applyFill="1" applyAlignment="1">
      <alignment horizontal="center" vertical="center"/>
    </xf>
    <xf numFmtId="0" fontId="0" fillId="7" borderId="0" xfId="0" applyFill="1" applyAlignment="1">
      <alignment horizontal="center" vertical="center"/>
    </xf>
    <xf numFmtId="0" fontId="0" fillId="4" borderId="8" xfId="0" applyFill="1" applyBorder="1"/>
    <xf numFmtId="0" fontId="7" fillId="4" borderId="2" xfId="0" applyFont="1" applyFill="1" applyBorder="1" applyAlignment="1">
      <alignment horizontal="left" vertical="top" wrapText="1"/>
    </xf>
    <xf numFmtId="0" fontId="0" fillId="4" borderId="2" xfId="0" applyFill="1" applyBorder="1"/>
    <xf numFmtId="0" fontId="6" fillId="0" borderId="2" xfId="0" applyFont="1" applyBorder="1" applyAlignment="1">
      <alignment wrapText="1"/>
    </xf>
    <xf numFmtId="0" fontId="7" fillId="4" borderId="8" xfId="0" applyFont="1" applyFill="1" applyBorder="1" applyAlignment="1">
      <alignment vertical="top"/>
    </xf>
    <xf numFmtId="0" fontId="7" fillId="4" borderId="2" xfId="0" applyFont="1" applyFill="1" applyBorder="1" applyAlignment="1">
      <alignment vertical="top"/>
    </xf>
    <xf numFmtId="0" fontId="2" fillId="4" borderId="2" xfId="0" applyFont="1" applyFill="1" applyBorder="1" applyAlignment="1">
      <alignment vertical="top"/>
    </xf>
    <xf numFmtId="0" fontId="0" fillId="0" borderId="8" xfId="0" applyBorder="1" applyAlignment="1">
      <alignment horizontal="center" vertical="top"/>
    </xf>
    <xf numFmtId="0" fontId="0" fillId="0" borderId="9" xfId="0" applyBorder="1" applyAlignment="1">
      <alignment horizontal="center" vertical="top"/>
    </xf>
    <xf numFmtId="0" fontId="7" fillId="4" borderId="2" xfId="0" applyFont="1" applyFill="1" applyBorder="1" applyAlignment="1">
      <alignment vertical="center"/>
    </xf>
    <xf numFmtId="0" fontId="0" fillId="0" borderId="8" xfId="0" applyBorder="1" applyAlignment="1">
      <alignment horizontal="left" vertical="top"/>
    </xf>
    <xf numFmtId="0" fontId="7" fillId="4" borderId="2" xfId="0" applyFont="1" applyFill="1" applyBorder="1" applyAlignment="1">
      <alignment horizontal="left" vertical="top"/>
    </xf>
    <xf numFmtId="0" fontId="7" fillId="4" borderId="8" xfId="0" applyFont="1" applyFill="1" applyBorder="1" applyAlignment="1">
      <alignment horizontal="left" vertical="top"/>
    </xf>
    <xf numFmtId="0" fontId="7" fillId="4" borderId="2" xfId="0" applyFont="1" applyFill="1" applyBorder="1" applyAlignment="1">
      <alignment horizontal="center" vertical="top"/>
    </xf>
    <xf numFmtId="0" fontId="0" fillId="0" borderId="9" xfId="0" applyBorder="1" applyAlignment="1">
      <alignment horizontal="left" vertical="top"/>
    </xf>
    <xf numFmtId="0" fontId="3" fillId="0" borderId="10" xfId="0" applyFont="1" applyBorder="1" applyAlignment="1">
      <alignment horizontal="center" vertical="center" wrapText="1"/>
    </xf>
    <xf numFmtId="0" fontId="3" fillId="0" borderId="0" xfId="0" applyFont="1"/>
    <xf numFmtId="0" fontId="3" fillId="7" borderId="0" xfId="0" applyFont="1" applyFill="1" applyAlignment="1">
      <alignment horizontal="center" vertical="center"/>
    </xf>
    <xf numFmtId="0" fontId="3" fillId="4" borderId="2" xfId="0" applyFont="1" applyFill="1" applyBorder="1"/>
    <xf numFmtId="0" fontId="3" fillId="0" borderId="2" xfId="0" applyFont="1" applyBorder="1" applyAlignment="1">
      <alignment horizontal="center" vertical="center"/>
    </xf>
    <xf numFmtId="0" fontId="4" fillId="0" borderId="10" xfId="0" applyFont="1" applyBorder="1" applyAlignment="1">
      <alignment horizontal="center" vertical="center" wrapText="1"/>
    </xf>
    <xf numFmtId="0" fontId="4" fillId="7" borderId="19" xfId="0" applyFont="1" applyFill="1" applyBorder="1" applyAlignment="1">
      <alignment horizontal="center" vertical="center"/>
    </xf>
    <xf numFmtId="0" fontId="9" fillId="5" borderId="2" xfId="0" applyFont="1" applyFill="1" applyBorder="1" applyAlignment="1">
      <alignment horizontal="left" vertical="top"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3" fillId="7" borderId="19" xfId="0" applyFont="1" applyFill="1" applyBorder="1"/>
    <xf numFmtId="0" fontId="3" fillId="0" borderId="2" xfId="0" applyFont="1" applyBorder="1"/>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6" xfId="0" applyFont="1" applyFill="1" applyBorder="1" applyAlignment="1">
      <alignment horizontal="center" vertical="center" wrapText="1"/>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5" fillId="0" borderId="5" xfId="0" applyFont="1" applyBorder="1" applyAlignment="1">
      <alignment horizontal="center" vertical="top" wrapText="1"/>
    </xf>
    <xf numFmtId="0" fontId="6" fillId="0" borderId="6" xfId="0" applyFont="1" applyBorder="1" applyAlignment="1">
      <alignment horizontal="left" vertical="top" wrapText="1"/>
    </xf>
    <xf numFmtId="0" fontId="4" fillId="0" borderId="6" xfId="0" applyFont="1" applyBorder="1" applyAlignment="1">
      <alignment horizontal="center" vertical="center" wrapText="1"/>
    </xf>
    <xf numFmtId="0" fontId="4" fillId="7" borderId="19" xfId="0" applyFont="1" applyFill="1" applyBorder="1"/>
    <xf numFmtId="0" fontId="5" fillId="7" borderId="19" xfId="0" applyFont="1" applyFill="1" applyBorder="1"/>
    <xf numFmtId="0" fontId="4" fillId="7" borderId="19" xfId="0" applyFont="1" applyFill="1" applyBorder="1" applyAlignment="1">
      <alignment horizontal="center"/>
    </xf>
    <xf numFmtId="0" fontId="5" fillId="7" borderId="19" xfId="0" applyFont="1" applyFill="1" applyBorder="1" applyAlignment="1">
      <alignment horizontal="center"/>
    </xf>
    <xf numFmtId="0" fontId="13" fillId="0" borderId="2" xfId="0" applyFont="1" applyBorder="1" applyAlignment="1">
      <alignment horizontal="right"/>
    </xf>
    <xf numFmtId="0" fontId="0" fillId="0" borderId="2" xfId="0" applyBorder="1" applyAlignment="1">
      <alignment horizontal="center"/>
    </xf>
    <xf numFmtId="0" fontId="3" fillId="0" borderId="18" xfId="0" applyFont="1" applyBorder="1" applyAlignment="1">
      <alignment horizontal="center"/>
    </xf>
    <xf numFmtId="0" fontId="15" fillId="0" borderId="2" xfId="0" applyFont="1" applyBorder="1" applyAlignment="1">
      <alignment horizontal="right" vertical="center" wrapText="1"/>
    </xf>
    <xf numFmtId="0" fontId="3" fillId="11" borderId="0" xfId="0" applyFont="1" applyFill="1" applyProtection="1"/>
    <xf numFmtId="0" fontId="0" fillId="11" borderId="0" xfId="0" applyFill="1" applyProtection="1"/>
    <xf numFmtId="0" fontId="0" fillId="9" borderId="13" xfId="0" applyFill="1" applyBorder="1" applyAlignment="1" applyProtection="1">
      <alignment horizontal="left" vertical="top" wrapText="1"/>
    </xf>
    <xf numFmtId="0" fontId="0" fillId="9" borderId="14" xfId="0" applyFill="1" applyBorder="1" applyAlignment="1" applyProtection="1">
      <alignment horizontal="left" vertical="top" wrapText="1"/>
    </xf>
    <xf numFmtId="0" fontId="0" fillId="9" borderId="15" xfId="0" applyFill="1" applyBorder="1" applyAlignment="1" applyProtection="1">
      <alignment horizontal="left" vertical="top" wrapText="1"/>
    </xf>
    <xf numFmtId="0" fontId="0" fillId="10" borderId="2" xfId="0" applyFill="1" applyBorder="1" applyAlignment="1" applyProtection="1">
      <alignment horizontal="center" vertical="center" wrapText="1"/>
    </xf>
    <xf numFmtId="0" fontId="0" fillId="10" borderId="4" xfId="0" applyFill="1" applyBorder="1" applyAlignment="1" applyProtection="1">
      <alignment horizontal="center" vertical="center" wrapText="1"/>
    </xf>
    <xf numFmtId="0" fontId="3" fillId="11" borderId="18" xfId="0" applyFont="1" applyFill="1" applyBorder="1" applyAlignment="1" applyProtection="1">
      <alignment horizontal="center" vertical="center"/>
    </xf>
    <xf numFmtId="2" fontId="3" fillId="11" borderId="18" xfId="0" applyNumberFormat="1" applyFont="1" applyFill="1" applyBorder="1" applyAlignment="1" applyProtection="1">
      <alignment horizontal="center" vertical="center"/>
    </xf>
    <xf numFmtId="0" fontId="0" fillId="9" borderId="17" xfId="0" applyFill="1" applyBorder="1" applyProtection="1"/>
    <xf numFmtId="0" fontId="0" fillId="9" borderId="19" xfId="0" applyFill="1" applyBorder="1" applyProtection="1"/>
    <xf numFmtId="0" fontId="0" fillId="9" borderId="20" xfId="0" applyFill="1" applyBorder="1" applyProtection="1"/>
    <xf numFmtId="0" fontId="0" fillId="9" borderId="21" xfId="0" applyFill="1" applyBorder="1" applyProtection="1"/>
    <xf numFmtId="0" fontId="0" fillId="9" borderId="0" xfId="0" applyFill="1" applyProtection="1"/>
    <xf numFmtId="0" fontId="0" fillId="9" borderId="1" xfId="0" applyFill="1" applyBorder="1" applyProtection="1"/>
    <xf numFmtId="0" fontId="0" fillId="9" borderId="21" xfId="0" applyFill="1" applyBorder="1" applyAlignment="1" applyProtection="1">
      <alignment horizontal="center" vertical="center"/>
    </xf>
    <xf numFmtId="0" fontId="0" fillId="9" borderId="30" xfId="0" applyFill="1" applyBorder="1" applyAlignment="1" applyProtection="1">
      <alignment horizontal="left" vertical="center"/>
    </xf>
    <xf numFmtId="0" fontId="0" fillId="9" borderId="30" xfId="0" applyFill="1" applyBorder="1" applyAlignment="1" applyProtection="1">
      <alignment horizontal="left" vertical="center" wrapText="1"/>
    </xf>
    <xf numFmtId="0" fontId="0" fillId="9" borderId="31" xfId="0" applyFill="1" applyBorder="1" applyAlignment="1" applyProtection="1">
      <alignment horizontal="left" vertical="center" wrapText="1"/>
    </xf>
    <xf numFmtId="0" fontId="0" fillId="9" borderId="3" xfId="0" applyFill="1" applyBorder="1" applyAlignment="1" applyProtection="1">
      <alignment horizontal="left" vertical="center"/>
    </xf>
    <xf numFmtId="0" fontId="0" fillId="9" borderId="3" xfId="0" applyFill="1" applyBorder="1" applyAlignment="1" applyProtection="1">
      <alignment horizontal="left" vertical="center" wrapText="1"/>
    </xf>
    <xf numFmtId="0" fontId="0" fillId="9" borderId="12" xfId="0" applyFill="1" applyBorder="1" applyAlignment="1" applyProtection="1">
      <alignment horizontal="left" vertical="center" wrapText="1"/>
    </xf>
    <xf numFmtId="0" fontId="0" fillId="9" borderId="3" xfId="0" applyFill="1" applyBorder="1" applyAlignment="1" applyProtection="1">
      <alignment vertical="center"/>
    </xf>
    <xf numFmtId="0" fontId="0" fillId="9" borderId="3" xfId="0" applyFill="1" applyBorder="1" applyProtection="1"/>
    <xf numFmtId="0" fontId="0" fillId="9" borderId="12" xfId="0" applyFill="1" applyBorder="1" applyProtection="1"/>
    <xf numFmtId="0" fontId="0" fillId="9" borderId="16" xfId="0" applyFill="1" applyBorder="1" applyAlignment="1" applyProtection="1">
      <alignment vertical="center"/>
    </xf>
    <xf numFmtId="0" fontId="0" fillId="9" borderId="16" xfId="0" applyFill="1" applyBorder="1" applyProtection="1"/>
    <xf numFmtId="0" fontId="0" fillId="9" borderId="32" xfId="0" applyFill="1" applyBorder="1" applyProtection="1"/>
    <xf numFmtId="0" fontId="0" fillId="9" borderId="22" xfId="0" applyFill="1" applyBorder="1" applyAlignment="1" applyProtection="1">
      <alignment horizontal="center" vertical="center"/>
    </xf>
    <xf numFmtId="0" fontId="0" fillId="9" borderId="33" xfId="0" applyFill="1" applyBorder="1" applyAlignment="1" applyProtection="1">
      <alignment vertical="center"/>
    </xf>
    <xf numFmtId="0" fontId="0" fillId="9" borderId="33" xfId="0" applyFill="1" applyBorder="1" applyProtection="1"/>
    <xf numFmtId="0" fontId="0" fillId="9" borderId="34" xfId="0" applyFill="1" applyBorder="1" applyProtection="1"/>
    <xf numFmtId="0" fontId="0" fillId="9" borderId="17" xfId="0" applyFill="1" applyBorder="1" applyAlignment="1" applyProtection="1">
      <alignment horizontal="left" vertical="top" wrapText="1"/>
    </xf>
    <xf numFmtId="0" fontId="0" fillId="9" borderId="19" xfId="0" applyFill="1" applyBorder="1" applyAlignment="1" applyProtection="1">
      <alignment horizontal="left" vertical="top" wrapText="1"/>
    </xf>
    <xf numFmtId="0" fontId="0" fillId="9" borderId="20" xfId="0" applyFill="1" applyBorder="1" applyAlignment="1" applyProtection="1">
      <alignment horizontal="left" vertical="top" wrapText="1"/>
    </xf>
    <xf numFmtId="0" fontId="0" fillId="9" borderId="2" xfId="0" applyFill="1" applyBorder="1" applyProtection="1"/>
    <xf numFmtId="0" fontId="0" fillId="9" borderId="2" xfId="0" applyFill="1" applyBorder="1" applyAlignment="1" applyProtection="1">
      <alignment horizontal="center"/>
    </xf>
    <xf numFmtId="0" fontId="0" fillId="9" borderId="22" xfId="0" applyFill="1" applyBorder="1" applyProtection="1"/>
    <xf numFmtId="0" fontId="3" fillId="9" borderId="23" xfId="0" applyFont="1" applyFill="1" applyBorder="1" applyProtection="1"/>
    <xf numFmtId="0" fontId="3" fillId="9" borderId="23" xfId="0" applyFont="1" applyFill="1" applyBorder="1" applyAlignment="1" applyProtection="1">
      <alignment horizontal="center"/>
    </xf>
    <xf numFmtId="0" fontId="0" fillId="9" borderId="23" xfId="0" applyFill="1" applyBorder="1" applyProtection="1"/>
    <xf numFmtId="0" fontId="0" fillId="9" borderId="24" xfId="0" applyFill="1" applyBorder="1" applyProtection="1"/>
    <xf numFmtId="0" fontId="0" fillId="7" borderId="17" xfId="0" applyFill="1" applyBorder="1" applyProtection="1"/>
    <xf numFmtId="0" fontId="1" fillId="7" borderId="19" xfId="0" applyFont="1" applyFill="1" applyBorder="1" applyAlignment="1" applyProtection="1">
      <alignment horizontal="center"/>
    </xf>
    <xf numFmtId="0" fontId="3" fillId="7" borderId="19" xfId="0" applyFont="1" applyFill="1" applyBorder="1" applyAlignment="1" applyProtection="1">
      <alignment horizontal="center" vertical="center"/>
    </xf>
    <xf numFmtId="0" fontId="0" fillId="7" borderId="19" xfId="0" applyFill="1" applyBorder="1" applyAlignment="1" applyProtection="1">
      <alignment horizontal="center" vertical="center"/>
    </xf>
    <xf numFmtId="0" fontId="0" fillId="0" borderId="0" xfId="0" applyProtection="1"/>
    <xf numFmtId="0" fontId="3" fillId="2" borderId="28" xfId="0" applyFont="1" applyFill="1" applyBorder="1" applyAlignment="1" applyProtection="1">
      <alignment horizontal="center" vertical="center"/>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0" fillId="0" borderId="11" xfId="0" applyBorder="1" applyAlignment="1" applyProtection="1">
      <alignment horizontal="center" vertical="top" wrapText="1"/>
    </xf>
    <xf numFmtId="0" fontId="0" fillId="0" borderId="8" xfId="0" applyBorder="1" applyAlignment="1" applyProtection="1">
      <alignment horizontal="left" vertical="top" wrapText="1"/>
    </xf>
    <xf numFmtId="0" fontId="3" fillId="0" borderId="2" xfId="0" applyFont="1" applyBorder="1" applyAlignment="1" applyProtection="1">
      <alignment horizontal="center" vertical="center" wrapText="1"/>
    </xf>
    <xf numFmtId="0" fontId="0" fillId="0" borderId="29" xfId="0" applyBorder="1" applyAlignment="1" applyProtection="1">
      <alignment horizontal="center" vertical="top" wrapText="1"/>
    </xf>
    <xf numFmtId="0" fontId="0" fillId="0" borderId="9" xfId="0" applyBorder="1" applyAlignment="1" applyProtection="1">
      <alignment horizontal="left" vertical="top" wrapText="1"/>
    </xf>
    <xf numFmtId="0" fontId="3" fillId="0" borderId="10" xfId="0" applyFont="1" applyBorder="1" applyAlignment="1" applyProtection="1">
      <alignment horizontal="center" vertical="center" wrapText="1"/>
    </xf>
    <xf numFmtId="0" fontId="14" fillId="0" borderId="2" xfId="0" applyFont="1" applyBorder="1" applyAlignment="1" applyProtection="1">
      <alignment horizontal="right"/>
    </xf>
    <xf numFmtId="0" fontId="3" fillId="0" borderId="2" xfId="0" applyFont="1" applyBorder="1" applyProtection="1"/>
    <xf numFmtId="0" fontId="3" fillId="0" borderId="2" xfId="0" applyFont="1" applyBorder="1" applyAlignment="1" applyProtection="1">
      <alignment horizontal="center"/>
    </xf>
    <xf numFmtId="0" fontId="3" fillId="0" borderId="0" xfId="0" applyFont="1" applyProtection="1"/>
    <xf numFmtId="0" fontId="13" fillId="0" borderId="2" xfId="0" applyFont="1" applyBorder="1" applyAlignment="1" applyProtection="1">
      <alignment horizontal="right"/>
    </xf>
    <xf numFmtId="0" fontId="0" fillId="0" borderId="18" xfId="0" applyBorder="1" applyAlignment="1" applyProtection="1">
      <alignment horizontal="center"/>
    </xf>
    <xf numFmtId="0" fontId="0" fillId="0" borderId="0" xfId="0" applyAlignment="1" applyProtection="1">
      <alignment horizontal="center" vertical="center"/>
    </xf>
    <xf numFmtId="0" fontId="0" fillId="8" borderId="2" xfId="0" applyFill="1" applyBorder="1" applyAlignment="1" applyProtection="1">
      <alignment horizontal="center" vertical="center"/>
      <protection locked="0"/>
    </xf>
    <xf numFmtId="0" fontId="5" fillId="0" borderId="10" xfId="0" applyFont="1" applyBorder="1" applyAlignment="1">
      <alignment horizontal="left" vertical="top" wrapText="1"/>
    </xf>
    <xf numFmtId="0" fontId="5" fillId="7" borderId="17" xfId="0" applyFont="1" applyFill="1" applyBorder="1" applyProtection="1"/>
    <xf numFmtId="0" fontId="4" fillId="7" borderId="19" xfId="0" applyFont="1" applyFill="1" applyBorder="1" applyAlignment="1" applyProtection="1">
      <alignment horizontal="center" wrapText="1"/>
    </xf>
    <xf numFmtId="0" fontId="4" fillId="7" borderId="19" xfId="0" applyFont="1" applyFill="1" applyBorder="1" applyAlignment="1" applyProtection="1">
      <alignment horizontal="center" vertical="center"/>
    </xf>
    <xf numFmtId="0" fontId="5" fillId="7" borderId="19"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wrapText="1"/>
    </xf>
    <xf numFmtId="0" fontId="0" fillId="0" borderId="8" xfId="0" applyBorder="1" applyAlignment="1" applyProtection="1">
      <alignment horizontal="center" vertical="top" wrapText="1"/>
    </xf>
    <xf numFmtId="0" fontId="0" fillId="0" borderId="2" xfId="0" applyBorder="1" applyAlignment="1" applyProtection="1">
      <alignment vertical="top" wrapText="1"/>
    </xf>
    <xf numFmtId="0" fontId="5" fillId="0" borderId="0" xfId="0" applyFont="1" applyProtection="1"/>
    <xf numFmtId="49" fontId="5" fillId="0" borderId="2" xfId="0" applyNumberFormat="1" applyFont="1" applyBorder="1" applyAlignment="1" applyProtection="1">
      <alignment horizontal="left" vertical="center" wrapText="1"/>
    </xf>
    <xf numFmtId="0" fontId="4" fillId="0" borderId="2" xfId="0" applyFont="1" applyBorder="1" applyAlignment="1" applyProtection="1">
      <alignment horizontal="center" vertical="center"/>
    </xf>
    <xf numFmtId="0" fontId="2" fillId="4" borderId="8" xfId="0" applyFont="1" applyFill="1" applyBorder="1" applyAlignment="1" applyProtection="1">
      <alignment vertical="center"/>
    </xf>
    <xf numFmtId="0" fontId="2" fillId="4" borderId="2" xfId="0" applyFont="1" applyFill="1" applyBorder="1" applyAlignment="1" applyProtection="1">
      <alignment vertical="center"/>
    </xf>
    <xf numFmtId="0" fontId="7" fillId="4" borderId="2" xfId="0" applyFont="1" applyFill="1" applyBorder="1" applyAlignment="1" applyProtection="1">
      <alignment vertical="center"/>
    </xf>
    <xf numFmtId="0" fontId="5" fillId="0" borderId="8" xfId="0" applyFont="1" applyBorder="1" applyAlignment="1" applyProtection="1">
      <alignment horizontal="center" vertical="center"/>
    </xf>
    <xf numFmtId="0" fontId="5" fillId="0" borderId="2" xfId="0" applyFont="1" applyBorder="1" applyAlignment="1" applyProtection="1">
      <alignment horizontal="left" vertical="top" wrapText="1"/>
    </xf>
    <xf numFmtId="0" fontId="6" fillId="0" borderId="8" xfId="0" applyFont="1" applyBorder="1" applyAlignment="1" applyProtection="1">
      <alignment horizontal="center" vertical="center"/>
    </xf>
    <xf numFmtId="0" fontId="6" fillId="0" borderId="2" xfId="0" applyFont="1" applyBorder="1" applyAlignment="1" applyProtection="1">
      <alignment vertical="top" wrapText="1"/>
    </xf>
    <xf numFmtId="0" fontId="2" fillId="4" borderId="8" xfId="0" applyFont="1" applyFill="1" applyBorder="1" applyAlignment="1" applyProtection="1">
      <alignment horizontal="center" vertical="center"/>
    </xf>
    <xf numFmtId="0" fontId="5" fillId="6" borderId="8" xfId="0" applyFont="1" applyFill="1" applyBorder="1" applyAlignment="1" applyProtection="1">
      <alignment horizontal="center" vertical="center"/>
    </xf>
    <xf numFmtId="0" fontId="5" fillId="6" borderId="2" xfId="0" applyFont="1" applyFill="1" applyBorder="1" applyAlignment="1" applyProtection="1">
      <alignment horizontal="left" vertical="center" wrapText="1"/>
    </xf>
    <xf numFmtId="0" fontId="5" fillId="0" borderId="2" xfId="0" applyFont="1" applyBorder="1" applyAlignment="1" applyProtection="1">
      <alignment horizontal="left" vertical="center" wrapText="1"/>
    </xf>
    <xf numFmtId="0" fontId="0" fillId="0" borderId="8" xfId="0" applyBorder="1" applyAlignment="1" applyProtection="1">
      <alignment horizontal="center" vertical="center"/>
    </xf>
    <xf numFmtId="0" fontId="0" fillId="3" borderId="2" xfId="0" applyFill="1" applyBorder="1" applyAlignment="1" applyProtection="1">
      <alignment vertical="top" wrapText="1"/>
    </xf>
    <xf numFmtId="3" fontId="6" fillId="0" borderId="8" xfId="0" applyNumberFormat="1" applyFont="1" applyBorder="1" applyAlignment="1" applyProtection="1">
      <alignment horizontal="center" vertical="center"/>
    </xf>
    <xf numFmtId="0" fontId="11" fillId="0" borderId="2" xfId="0" applyFont="1" applyBorder="1" applyAlignment="1" applyProtection="1">
      <alignment horizontal="center" vertical="center"/>
    </xf>
    <xf numFmtId="0" fontId="5" fillId="0" borderId="2" xfId="0" applyFont="1" applyBorder="1" applyAlignment="1" applyProtection="1">
      <alignment vertical="top" wrapText="1"/>
    </xf>
    <xf numFmtId="0" fontId="0" fillId="0" borderId="9" xfId="0" applyBorder="1" applyAlignment="1" applyProtection="1">
      <alignment horizontal="center" vertical="center"/>
    </xf>
    <xf numFmtId="0" fontId="0" fillId="0" borderId="10" xfId="0" applyBorder="1" applyAlignment="1" applyProtection="1">
      <alignment vertical="top" wrapText="1"/>
    </xf>
    <xf numFmtId="0" fontId="4" fillId="0" borderId="10" xfId="0" applyFont="1" applyBorder="1" applyAlignment="1" applyProtection="1">
      <alignment horizontal="center" vertical="center"/>
    </xf>
    <xf numFmtId="0" fontId="0" fillId="0" borderId="2" xfId="0" applyBorder="1" applyAlignment="1" applyProtection="1">
      <alignment horizontal="center"/>
    </xf>
    <xf numFmtId="0" fontId="3" fillId="0" borderId="18" xfId="0" applyFont="1" applyBorder="1" applyAlignment="1" applyProtection="1">
      <alignment horizontal="center"/>
    </xf>
    <xf numFmtId="0" fontId="3" fillId="7" borderId="19" xfId="0" applyFont="1" applyFill="1" applyBorder="1" applyAlignment="1" applyProtection="1">
      <alignment horizontal="center"/>
    </xf>
    <xf numFmtId="0" fontId="0" fillId="0" borderId="2" xfId="0" applyBorder="1" applyAlignment="1" applyProtection="1">
      <alignment wrapText="1"/>
    </xf>
    <xf numFmtId="0" fontId="4" fillId="0" borderId="2" xfId="0" applyFont="1" applyBorder="1" applyAlignment="1" applyProtection="1">
      <alignment horizontal="center" vertical="center" wrapText="1"/>
    </xf>
    <xf numFmtId="0" fontId="0" fillId="0" borderId="2" xfId="0" applyBorder="1" applyAlignment="1" applyProtection="1">
      <alignment horizontal="left" vertical="top" wrapText="1"/>
    </xf>
    <xf numFmtId="0" fontId="0" fillId="0" borderId="10" xfId="0" applyBorder="1" applyAlignment="1" applyProtection="1">
      <alignment horizontal="left" vertical="top" wrapText="1"/>
    </xf>
    <xf numFmtId="0" fontId="4" fillId="7" borderId="19" xfId="0" applyFont="1" applyFill="1" applyBorder="1" applyAlignment="1" applyProtection="1">
      <alignment horizontal="center"/>
    </xf>
    <xf numFmtId="0" fontId="2" fillId="4" borderId="2" xfId="0" applyFont="1" applyFill="1" applyBorder="1" applyAlignment="1" applyProtection="1">
      <alignment horizontal="center" vertical="center"/>
    </xf>
    <xf numFmtId="0" fontId="0" fillId="0" borderId="2" xfId="0" quotePrefix="1" applyBorder="1" applyAlignment="1" applyProtection="1">
      <alignment horizontal="left" vertical="top" wrapText="1"/>
    </xf>
    <xf numFmtId="0" fontId="0" fillId="0" borderId="2" xfId="0" quotePrefix="1" applyBorder="1" applyProtection="1"/>
    <xf numFmtId="0" fontId="0" fillId="0" borderId="9" xfId="0" applyBorder="1" applyAlignment="1" applyProtection="1">
      <alignment horizontal="center" vertical="top" wrapText="1"/>
    </xf>
    <xf numFmtId="0" fontId="4" fillId="0" borderId="10" xfId="0" applyFont="1" applyBorder="1" applyAlignment="1" applyProtection="1">
      <alignment horizontal="center" vertical="center" wrapText="1"/>
    </xf>
    <xf numFmtId="0" fontId="0" fillId="0" borderId="0" xfId="0" applyAlignment="1" applyProtection="1">
      <alignment horizontal="center"/>
    </xf>
  </cellXfs>
  <cellStyles count="1">
    <cellStyle name="Standaard" xfId="0" builtinId="0"/>
  </cellStyles>
  <dxfs count="7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47999</xdr:colOff>
      <xdr:row>22</xdr:row>
      <xdr:rowOff>56030</xdr:rowOff>
    </xdr:from>
    <xdr:to>
      <xdr:col>11</xdr:col>
      <xdr:colOff>451</xdr:colOff>
      <xdr:row>38</xdr:row>
      <xdr:rowOff>123080</xdr:rowOff>
    </xdr:to>
    <xdr:pic>
      <xdr:nvPicPr>
        <xdr:cNvPr id="3" name="Afbeelding 2">
          <a:extLst>
            <a:ext uri="{FF2B5EF4-FFF2-40B4-BE49-F238E27FC236}">
              <a16:creationId xmlns:a16="http://schemas.microsoft.com/office/drawing/2014/main" id="{92B4B93A-B2D5-AF27-2887-06F49D685B7F}"/>
            </a:ext>
          </a:extLst>
        </xdr:cNvPr>
        <xdr:cNvPicPr>
          <a:picLocks noChangeAspect="1"/>
        </xdr:cNvPicPr>
      </xdr:nvPicPr>
      <xdr:blipFill>
        <a:blip xmlns:r="http://schemas.openxmlformats.org/officeDocument/2006/relationships" r:embed="rId1"/>
        <a:stretch>
          <a:fillRect/>
        </a:stretch>
      </xdr:blipFill>
      <xdr:spPr>
        <a:xfrm>
          <a:off x="653117" y="7317442"/>
          <a:ext cx="8760275" cy="2937026"/>
        </a:xfrm>
        <a:prstGeom prst="rect">
          <a:avLst/>
        </a:prstGeom>
      </xdr:spPr>
    </xdr:pic>
    <xdr:clientData/>
  </xdr:twoCellAnchor>
  <xdr:twoCellAnchor editAs="oneCell">
    <xdr:from>
      <xdr:col>11</xdr:col>
      <xdr:colOff>593914</xdr:colOff>
      <xdr:row>22</xdr:row>
      <xdr:rowOff>0</xdr:rowOff>
    </xdr:from>
    <xdr:to>
      <xdr:col>24</xdr:col>
      <xdr:colOff>739512</xdr:colOff>
      <xdr:row>38</xdr:row>
      <xdr:rowOff>89276</xdr:rowOff>
    </xdr:to>
    <xdr:pic>
      <xdr:nvPicPr>
        <xdr:cNvPr id="4" name="Afbeelding 3">
          <a:extLst>
            <a:ext uri="{FF2B5EF4-FFF2-40B4-BE49-F238E27FC236}">
              <a16:creationId xmlns:a16="http://schemas.microsoft.com/office/drawing/2014/main" id="{36C6390F-66DE-4689-06FB-0C0D6811999E}"/>
            </a:ext>
          </a:extLst>
        </xdr:cNvPr>
        <xdr:cNvPicPr>
          <a:picLocks noChangeAspect="1"/>
        </xdr:cNvPicPr>
      </xdr:nvPicPr>
      <xdr:blipFill>
        <a:blip xmlns:r="http://schemas.openxmlformats.org/officeDocument/2006/relationships" r:embed="rId2"/>
        <a:stretch>
          <a:fillRect/>
        </a:stretch>
      </xdr:blipFill>
      <xdr:spPr>
        <a:xfrm>
          <a:off x="10006855" y="5827059"/>
          <a:ext cx="8753925" cy="2949727"/>
        </a:xfrm>
        <a:prstGeom prst="rect">
          <a:avLst/>
        </a:prstGeom>
      </xdr:spPr>
    </xdr:pic>
    <xdr:clientData/>
  </xdr:twoCellAnchor>
  <xdr:twoCellAnchor editAs="oneCell">
    <xdr:from>
      <xdr:col>25</xdr:col>
      <xdr:colOff>582706</xdr:colOff>
      <xdr:row>22</xdr:row>
      <xdr:rowOff>0</xdr:rowOff>
    </xdr:from>
    <xdr:to>
      <xdr:col>40</xdr:col>
      <xdr:colOff>282726</xdr:colOff>
      <xdr:row>38</xdr:row>
      <xdr:rowOff>77846</xdr:rowOff>
    </xdr:to>
    <xdr:pic>
      <xdr:nvPicPr>
        <xdr:cNvPr id="5" name="Afbeelding 4">
          <a:extLst>
            <a:ext uri="{FF2B5EF4-FFF2-40B4-BE49-F238E27FC236}">
              <a16:creationId xmlns:a16="http://schemas.microsoft.com/office/drawing/2014/main" id="{59C42BCB-54DB-940D-6504-2057DBED5D5A}"/>
            </a:ext>
          </a:extLst>
        </xdr:cNvPr>
        <xdr:cNvPicPr>
          <a:picLocks noChangeAspect="1"/>
        </xdr:cNvPicPr>
      </xdr:nvPicPr>
      <xdr:blipFill>
        <a:blip xmlns:r="http://schemas.openxmlformats.org/officeDocument/2006/relationships" r:embed="rId3"/>
        <a:stretch>
          <a:fillRect/>
        </a:stretch>
      </xdr:blipFill>
      <xdr:spPr>
        <a:xfrm>
          <a:off x="19912853" y="5827059"/>
          <a:ext cx="8769801" cy="29465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2B52-5307-4E86-AD9D-C856B21A1CC6}">
  <dimension ref="B2:AA57"/>
  <sheetViews>
    <sheetView zoomScale="80" zoomScaleNormal="80" workbookViewId="0">
      <selection activeCell="C11" sqref="C11:F11"/>
    </sheetView>
  </sheetViews>
  <sheetFormatPr defaultColWidth="8.77734375" defaultRowHeight="14.4" x14ac:dyDescent="0.3"/>
  <cols>
    <col min="1" max="1" width="8.77734375" style="99"/>
    <col min="2" max="2" width="3.33203125" style="99" customWidth="1"/>
    <col min="3" max="3" width="28.5546875" style="99" customWidth="1"/>
    <col min="4" max="5" width="14.6640625" style="99" customWidth="1"/>
    <col min="6" max="6" width="0.77734375" style="99" customWidth="1"/>
    <col min="7" max="7" width="8.77734375" style="99"/>
    <col min="8" max="8" width="29.5546875" style="99" customWidth="1"/>
    <col min="9" max="18" width="8.77734375" style="99"/>
    <col min="19" max="19" width="19.21875" style="99" customWidth="1"/>
    <col min="20" max="24" width="8.77734375" style="99"/>
    <col min="25" max="25" width="15.88671875" style="99" customWidth="1"/>
    <col min="26" max="16384" width="8.77734375" style="99"/>
  </cols>
  <sheetData>
    <row r="2" spans="2:25" ht="15" thickBot="1" x14ac:dyDescent="0.35">
      <c r="B2" s="98" t="s">
        <v>325</v>
      </c>
    </row>
    <row r="3" spans="2:25" ht="82.95" customHeight="1" thickBot="1" x14ac:dyDescent="0.35">
      <c r="B3" s="100" t="s">
        <v>401</v>
      </c>
      <c r="C3" s="101"/>
      <c r="D3" s="101"/>
      <c r="E3" s="101"/>
      <c r="F3" s="101"/>
      <c r="G3" s="101"/>
      <c r="H3" s="102"/>
      <c r="O3" s="103" t="s">
        <v>335</v>
      </c>
      <c r="P3" s="103"/>
      <c r="Q3" s="103"/>
      <c r="R3" s="104"/>
      <c r="S3" s="105">
        <f>'1 Algemeen'!D14+'2 Technisch beheer &amp; Security'!D32+'3 Inkoop&amp;Contracten'!D17+'4 Crediteuren'!D23+'5 Debiteuren'!D20+'6 Financieel Beheer en Control'!D23+'7 HR'!D84+'8 Projectadministratie'!D13+'9 Beheer'!D17</f>
        <v>0</v>
      </c>
      <c r="U3" s="103" t="s">
        <v>349</v>
      </c>
      <c r="V3" s="103"/>
      <c r="W3" s="103"/>
      <c r="X3" s="104"/>
      <c r="Y3" s="106">
        <f>(S3/E57)*40</f>
        <v>0</v>
      </c>
    </row>
    <row r="5" spans="2:25" ht="15" thickBot="1" x14ac:dyDescent="0.35">
      <c r="B5" s="98" t="s">
        <v>326</v>
      </c>
    </row>
    <row r="6" spans="2:25" x14ac:dyDescent="0.3">
      <c r="B6" s="107" t="s">
        <v>327</v>
      </c>
      <c r="C6" s="108"/>
      <c r="D6" s="108"/>
      <c r="E6" s="108"/>
      <c r="F6" s="108"/>
      <c r="G6" s="108"/>
      <c r="H6" s="108"/>
      <c r="I6" s="108"/>
      <c r="J6" s="108"/>
      <c r="K6" s="108"/>
      <c r="L6" s="108"/>
      <c r="M6" s="108"/>
      <c r="N6" s="108"/>
      <c r="O6" s="108"/>
      <c r="P6" s="108"/>
      <c r="Q6" s="108"/>
      <c r="R6" s="108"/>
      <c r="S6" s="109"/>
    </row>
    <row r="7" spans="2:25" x14ac:dyDescent="0.3">
      <c r="B7" s="110"/>
      <c r="C7" s="111"/>
      <c r="D7" s="111"/>
      <c r="E7" s="111"/>
      <c r="F7" s="111"/>
      <c r="G7" s="111"/>
      <c r="H7" s="111"/>
      <c r="I7" s="111"/>
      <c r="J7" s="111"/>
      <c r="K7" s="111"/>
      <c r="L7" s="111"/>
      <c r="M7" s="111"/>
      <c r="N7" s="111"/>
      <c r="O7" s="111"/>
      <c r="P7" s="111"/>
      <c r="Q7" s="111"/>
      <c r="R7" s="111"/>
      <c r="S7" s="112"/>
    </row>
    <row r="8" spans="2:25" ht="27" customHeight="1" x14ac:dyDescent="0.3">
      <c r="B8" s="113" t="s">
        <v>334</v>
      </c>
      <c r="C8" s="114" t="s">
        <v>328</v>
      </c>
      <c r="D8" s="114"/>
      <c r="E8" s="114"/>
      <c r="F8" s="114"/>
      <c r="G8" s="115" t="s">
        <v>355</v>
      </c>
      <c r="H8" s="115"/>
      <c r="I8" s="115"/>
      <c r="J8" s="115"/>
      <c r="K8" s="115"/>
      <c r="L8" s="115"/>
      <c r="M8" s="115"/>
      <c r="N8" s="115"/>
      <c r="O8" s="115"/>
      <c r="P8" s="115"/>
      <c r="Q8" s="115"/>
      <c r="R8" s="115"/>
      <c r="S8" s="116"/>
    </row>
    <row r="9" spans="2:25" ht="34.950000000000003" customHeight="1" x14ac:dyDescent="0.3">
      <c r="B9" s="113" t="s">
        <v>334</v>
      </c>
      <c r="C9" s="117" t="s">
        <v>329</v>
      </c>
      <c r="D9" s="117"/>
      <c r="E9" s="117"/>
      <c r="F9" s="117"/>
      <c r="G9" s="118" t="s">
        <v>353</v>
      </c>
      <c r="H9" s="118"/>
      <c r="I9" s="118"/>
      <c r="J9" s="118"/>
      <c r="K9" s="118"/>
      <c r="L9" s="118"/>
      <c r="M9" s="118"/>
      <c r="N9" s="118"/>
      <c r="O9" s="118"/>
      <c r="P9" s="118"/>
      <c r="Q9" s="118"/>
      <c r="R9" s="118"/>
      <c r="S9" s="119"/>
    </row>
    <row r="10" spans="2:25" ht="37.950000000000003" customHeight="1" x14ac:dyDescent="0.3">
      <c r="B10" s="113" t="s">
        <v>334</v>
      </c>
      <c r="C10" s="117" t="s">
        <v>330</v>
      </c>
      <c r="D10" s="117"/>
      <c r="E10" s="117"/>
      <c r="F10" s="117"/>
      <c r="G10" s="118" t="s">
        <v>354</v>
      </c>
      <c r="H10" s="118"/>
      <c r="I10" s="118"/>
      <c r="J10" s="118"/>
      <c r="K10" s="118"/>
      <c r="L10" s="118"/>
      <c r="M10" s="118"/>
      <c r="N10" s="118"/>
      <c r="O10" s="118"/>
      <c r="P10" s="118"/>
      <c r="Q10" s="118"/>
      <c r="R10" s="118"/>
      <c r="S10" s="119"/>
    </row>
    <row r="11" spans="2:25" ht="34.049999999999997" customHeight="1" x14ac:dyDescent="0.3">
      <c r="B11" s="113" t="s">
        <v>334</v>
      </c>
      <c r="C11" s="117" t="s">
        <v>331</v>
      </c>
      <c r="D11" s="117"/>
      <c r="E11" s="117"/>
      <c r="F11" s="117"/>
      <c r="G11" s="118" t="s">
        <v>317</v>
      </c>
      <c r="H11" s="118"/>
      <c r="I11" s="118"/>
      <c r="J11" s="118"/>
      <c r="K11" s="118"/>
      <c r="L11" s="118"/>
      <c r="M11" s="118"/>
      <c r="N11" s="118"/>
      <c r="O11" s="118"/>
      <c r="P11" s="118"/>
      <c r="Q11" s="118"/>
      <c r="R11" s="118"/>
      <c r="S11" s="119"/>
    </row>
    <row r="12" spans="2:25" x14ac:dyDescent="0.3">
      <c r="B12" s="110"/>
      <c r="C12" s="111"/>
      <c r="D12" s="111"/>
      <c r="E12" s="111"/>
      <c r="F12" s="111"/>
      <c r="G12" s="111"/>
      <c r="H12" s="111"/>
      <c r="I12" s="111"/>
      <c r="J12" s="111"/>
      <c r="K12" s="111"/>
      <c r="L12" s="111"/>
      <c r="M12" s="111"/>
      <c r="N12" s="111"/>
      <c r="O12" s="111"/>
      <c r="P12" s="111"/>
      <c r="Q12" s="111"/>
      <c r="R12" s="111"/>
      <c r="S12" s="112"/>
    </row>
    <row r="13" spans="2:25" x14ac:dyDescent="0.3">
      <c r="B13" s="110" t="s">
        <v>332</v>
      </c>
      <c r="C13" s="111"/>
      <c r="D13" s="111"/>
      <c r="E13" s="111"/>
      <c r="F13" s="111"/>
      <c r="G13" s="111"/>
      <c r="H13" s="111"/>
      <c r="I13" s="111"/>
      <c r="J13" s="111"/>
      <c r="K13" s="111"/>
      <c r="L13" s="111"/>
      <c r="M13" s="111"/>
      <c r="N13" s="111"/>
      <c r="O13" s="111"/>
      <c r="P13" s="111"/>
      <c r="Q13" s="111"/>
      <c r="R13" s="111"/>
      <c r="S13" s="112"/>
    </row>
    <row r="14" spans="2:25" x14ac:dyDescent="0.3">
      <c r="B14" s="110"/>
      <c r="C14" s="111"/>
      <c r="D14" s="111"/>
      <c r="E14" s="111"/>
      <c r="F14" s="111"/>
      <c r="G14" s="111"/>
      <c r="H14" s="111"/>
      <c r="I14" s="111"/>
      <c r="J14" s="111"/>
      <c r="K14" s="111"/>
      <c r="L14" s="111"/>
      <c r="M14" s="111"/>
      <c r="N14" s="111"/>
      <c r="O14" s="111"/>
      <c r="P14" s="111"/>
      <c r="Q14" s="111"/>
      <c r="R14" s="111"/>
      <c r="S14" s="112"/>
    </row>
    <row r="15" spans="2:25" x14ac:dyDescent="0.3">
      <c r="B15" s="113" t="s">
        <v>334</v>
      </c>
      <c r="C15" s="120" t="s">
        <v>400</v>
      </c>
      <c r="D15" s="120"/>
      <c r="E15" s="120"/>
      <c r="F15" s="120"/>
      <c r="G15" s="120"/>
      <c r="H15" s="120"/>
      <c r="I15" s="121"/>
      <c r="J15" s="121"/>
      <c r="K15" s="121"/>
      <c r="L15" s="121"/>
      <c r="M15" s="121"/>
      <c r="N15" s="121"/>
      <c r="O15" s="121"/>
      <c r="P15" s="121"/>
      <c r="Q15" s="121"/>
      <c r="R15" s="121"/>
      <c r="S15" s="122"/>
    </row>
    <row r="16" spans="2:25" x14ac:dyDescent="0.3">
      <c r="B16" s="113" t="s">
        <v>334</v>
      </c>
      <c r="C16" s="120" t="s">
        <v>350</v>
      </c>
      <c r="D16" s="120"/>
      <c r="E16" s="120"/>
      <c r="F16" s="120"/>
      <c r="G16" s="120"/>
      <c r="H16" s="120"/>
      <c r="I16" s="121"/>
      <c r="J16" s="121"/>
      <c r="K16" s="121"/>
      <c r="L16" s="121"/>
      <c r="M16" s="121"/>
      <c r="N16" s="121"/>
      <c r="O16" s="121"/>
      <c r="P16" s="121"/>
      <c r="Q16" s="121"/>
      <c r="R16" s="121"/>
      <c r="S16" s="122"/>
    </row>
    <row r="17" spans="2:27" x14ac:dyDescent="0.3">
      <c r="B17" s="113" t="s">
        <v>334</v>
      </c>
      <c r="C17" s="123" t="s">
        <v>333</v>
      </c>
      <c r="D17" s="123"/>
      <c r="E17" s="123"/>
      <c r="F17" s="123"/>
      <c r="G17" s="123"/>
      <c r="H17" s="123"/>
      <c r="I17" s="124"/>
      <c r="J17" s="124"/>
      <c r="K17" s="124"/>
      <c r="L17" s="124"/>
      <c r="M17" s="124"/>
      <c r="N17" s="124"/>
      <c r="O17" s="124"/>
      <c r="P17" s="124"/>
      <c r="Q17" s="124"/>
      <c r="R17" s="124"/>
      <c r="S17" s="125"/>
    </row>
    <row r="18" spans="2:27" ht="15" thickBot="1" x14ac:dyDescent="0.35">
      <c r="B18" s="126" t="s">
        <v>334</v>
      </c>
      <c r="C18" s="127" t="s">
        <v>351</v>
      </c>
      <c r="D18" s="127"/>
      <c r="E18" s="127"/>
      <c r="F18" s="127"/>
      <c r="G18" s="127"/>
      <c r="H18" s="127"/>
      <c r="I18" s="128"/>
      <c r="J18" s="128"/>
      <c r="K18" s="128"/>
      <c r="L18" s="128"/>
      <c r="M18" s="128"/>
      <c r="N18" s="128"/>
      <c r="O18" s="128"/>
      <c r="P18" s="128"/>
      <c r="Q18" s="128"/>
      <c r="R18" s="128"/>
      <c r="S18" s="129"/>
    </row>
    <row r="20" spans="2:27" x14ac:dyDescent="0.3">
      <c r="B20" s="98" t="s">
        <v>352</v>
      </c>
    </row>
    <row r="22" spans="2:27" x14ac:dyDescent="0.3">
      <c r="B22" s="98" t="s">
        <v>347</v>
      </c>
      <c r="M22" s="98" t="s">
        <v>348</v>
      </c>
      <c r="N22" s="98"/>
      <c r="AA22" s="98" t="s">
        <v>348</v>
      </c>
    </row>
    <row r="42" spans="2:19" ht="15" thickBot="1" x14ac:dyDescent="0.35">
      <c r="B42" s="98" t="s">
        <v>322</v>
      </c>
    </row>
    <row r="43" spans="2:19" ht="22.05" customHeight="1" x14ac:dyDescent="0.3">
      <c r="B43" s="130" t="s">
        <v>399</v>
      </c>
      <c r="C43" s="131"/>
      <c r="D43" s="131"/>
      <c r="E43" s="131"/>
      <c r="F43" s="131"/>
      <c r="G43" s="131"/>
      <c r="H43" s="131"/>
      <c r="I43" s="131"/>
      <c r="J43" s="131"/>
      <c r="K43" s="131"/>
      <c r="L43" s="131"/>
      <c r="M43" s="131"/>
      <c r="N43" s="131"/>
      <c r="O43" s="131"/>
      <c r="P43" s="131"/>
      <c r="Q43" s="131"/>
      <c r="R43" s="131"/>
      <c r="S43" s="132"/>
    </row>
    <row r="44" spans="2:19" x14ac:dyDescent="0.3">
      <c r="B44" s="110" t="s">
        <v>356</v>
      </c>
      <c r="C44" s="111"/>
      <c r="D44" s="111"/>
      <c r="E44" s="111"/>
      <c r="F44" s="111"/>
      <c r="G44" s="111"/>
      <c r="H44" s="111"/>
      <c r="I44" s="111"/>
      <c r="J44" s="111"/>
      <c r="K44" s="111"/>
      <c r="L44" s="111"/>
      <c r="M44" s="111"/>
      <c r="N44" s="111"/>
      <c r="O44" s="111"/>
      <c r="P44" s="111"/>
      <c r="Q44" s="111"/>
      <c r="R44" s="111"/>
      <c r="S44" s="112"/>
    </row>
    <row r="45" spans="2:19" x14ac:dyDescent="0.3">
      <c r="B45" s="110"/>
      <c r="C45" s="111"/>
      <c r="D45" s="111"/>
      <c r="E45" s="111"/>
      <c r="F45" s="111"/>
      <c r="G45" s="111"/>
      <c r="H45" s="111"/>
      <c r="I45" s="111"/>
      <c r="J45" s="111"/>
      <c r="K45" s="111"/>
      <c r="L45" s="111"/>
      <c r="M45" s="111"/>
      <c r="N45" s="111"/>
      <c r="O45" s="111"/>
      <c r="P45" s="111"/>
      <c r="Q45" s="111"/>
      <c r="R45" s="111"/>
      <c r="S45" s="112"/>
    </row>
    <row r="46" spans="2:19" x14ac:dyDescent="0.3">
      <c r="B46" s="110" t="s">
        <v>357</v>
      </c>
      <c r="C46" s="111"/>
      <c r="D46" s="111"/>
      <c r="E46" s="111"/>
      <c r="F46" s="111"/>
      <c r="G46" s="111"/>
      <c r="H46" s="111"/>
      <c r="I46" s="111"/>
      <c r="J46" s="111"/>
      <c r="K46" s="111"/>
      <c r="L46" s="111"/>
      <c r="M46" s="111"/>
      <c r="N46" s="111"/>
      <c r="O46" s="111"/>
      <c r="P46" s="111"/>
      <c r="Q46" s="111"/>
      <c r="R46" s="111"/>
      <c r="S46" s="112"/>
    </row>
    <row r="47" spans="2:19" x14ac:dyDescent="0.3">
      <c r="B47" s="110"/>
      <c r="C47" s="133" t="s">
        <v>344</v>
      </c>
      <c r="D47" s="133" t="s">
        <v>345</v>
      </c>
      <c r="E47" s="133" t="s">
        <v>240</v>
      </c>
      <c r="F47" s="111"/>
      <c r="G47" s="111"/>
      <c r="H47" s="111"/>
      <c r="I47" s="111"/>
      <c r="J47" s="111"/>
      <c r="K47" s="111"/>
      <c r="L47" s="111"/>
      <c r="M47" s="111"/>
      <c r="N47" s="111"/>
      <c r="O47" s="111"/>
      <c r="P47" s="111"/>
      <c r="Q47" s="111"/>
      <c r="R47" s="111"/>
      <c r="S47" s="112"/>
    </row>
    <row r="48" spans="2:19" x14ac:dyDescent="0.3">
      <c r="B48" s="110"/>
      <c r="C48" s="133" t="s">
        <v>336</v>
      </c>
      <c r="D48" s="134">
        <v>8</v>
      </c>
      <c r="E48" s="134">
        <f>D48*20</f>
        <v>160</v>
      </c>
      <c r="F48" s="111"/>
      <c r="G48" s="111"/>
      <c r="H48" s="111"/>
      <c r="I48" s="111"/>
      <c r="J48" s="111"/>
      <c r="K48" s="111"/>
      <c r="L48" s="111"/>
      <c r="M48" s="111"/>
      <c r="N48" s="111"/>
      <c r="O48" s="111"/>
      <c r="P48" s="111"/>
      <c r="Q48" s="111"/>
      <c r="R48" s="111"/>
      <c r="S48" s="112"/>
    </row>
    <row r="49" spans="2:19" x14ac:dyDescent="0.3">
      <c r="B49" s="110"/>
      <c r="C49" s="133" t="s">
        <v>346</v>
      </c>
      <c r="D49" s="134">
        <v>21</v>
      </c>
      <c r="E49" s="134">
        <f>D49*20</f>
        <v>420</v>
      </c>
      <c r="F49" s="111"/>
      <c r="G49" s="111"/>
      <c r="H49" s="111"/>
      <c r="I49" s="111"/>
      <c r="J49" s="111"/>
      <c r="K49" s="111"/>
      <c r="L49" s="111"/>
      <c r="M49" s="111"/>
      <c r="N49" s="111"/>
      <c r="O49" s="111"/>
      <c r="P49" s="111"/>
      <c r="Q49" s="111"/>
      <c r="R49" s="111"/>
      <c r="S49" s="112"/>
    </row>
    <row r="50" spans="2:19" x14ac:dyDescent="0.3">
      <c r="B50" s="110"/>
      <c r="C50" s="133" t="s">
        <v>337</v>
      </c>
      <c r="D50" s="134">
        <v>8</v>
      </c>
      <c r="E50" s="134">
        <f t="shared" ref="E50:E56" si="0">D50*20</f>
        <v>160</v>
      </c>
      <c r="F50" s="111"/>
      <c r="G50" s="111"/>
      <c r="H50" s="111"/>
      <c r="I50" s="111"/>
      <c r="J50" s="111"/>
      <c r="K50" s="111"/>
      <c r="L50" s="111"/>
      <c r="M50" s="111"/>
      <c r="N50" s="111"/>
      <c r="O50" s="111"/>
      <c r="P50" s="111"/>
      <c r="Q50" s="111"/>
      <c r="R50" s="111"/>
      <c r="S50" s="112"/>
    </row>
    <row r="51" spans="2:19" x14ac:dyDescent="0.3">
      <c r="B51" s="110"/>
      <c r="C51" s="133" t="s">
        <v>338</v>
      </c>
      <c r="D51" s="134">
        <v>12</v>
      </c>
      <c r="E51" s="134">
        <f t="shared" si="0"/>
        <v>240</v>
      </c>
      <c r="F51" s="111"/>
      <c r="G51" s="111"/>
      <c r="H51" s="111"/>
      <c r="I51" s="111"/>
      <c r="J51" s="111"/>
      <c r="K51" s="111"/>
      <c r="L51" s="111"/>
      <c r="M51" s="111"/>
      <c r="N51" s="111"/>
      <c r="O51" s="111"/>
      <c r="P51" s="111"/>
      <c r="Q51" s="111"/>
      <c r="R51" s="111"/>
      <c r="S51" s="112"/>
    </row>
    <row r="52" spans="2:19" x14ac:dyDescent="0.3">
      <c r="B52" s="110"/>
      <c r="C52" s="133" t="s">
        <v>339</v>
      </c>
      <c r="D52" s="134">
        <v>11</v>
      </c>
      <c r="E52" s="134">
        <f t="shared" si="0"/>
        <v>220</v>
      </c>
      <c r="F52" s="111"/>
      <c r="G52" s="111"/>
      <c r="H52" s="111"/>
      <c r="I52" s="111"/>
      <c r="J52" s="111"/>
      <c r="K52" s="111"/>
      <c r="L52" s="111"/>
      <c r="M52" s="111"/>
      <c r="N52" s="111"/>
      <c r="O52" s="111"/>
      <c r="P52" s="111"/>
      <c r="Q52" s="111"/>
      <c r="R52" s="111"/>
      <c r="S52" s="112"/>
    </row>
    <row r="53" spans="2:19" x14ac:dyDescent="0.3">
      <c r="B53" s="110"/>
      <c r="C53" s="133" t="s">
        <v>340</v>
      </c>
      <c r="D53" s="134">
        <v>12</v>
      </c>
      <c r="E53" s="134">
        <f t="shared" si="0"/>
        <v>240</v>
      </c>
      <c r="F53" s="111"/>
      <c r="G53" s="111"/>
      <c r="H53" s="111"/>
      <c r="I53" s="111"/>
      <c r="J53" s="111"/>
      <c r="K53" s="111"/>
      <c r="L53" s="111"/>
      <c r="M53" s="111"/>
      <c r="N53" s="111"/>
      <c r="O53" s="111"/>
      <c r="P53" s="111"/>
      <c r="Q53" s="111"/>
      <c r="R53" s="111"/>
      <c r="S53" s="112"/>
    </row>
    <row r="54" spans="2:19" x14ac:dyDescent="0.3">
      <c r="B54" s="110"/>
      <c r="C54" s="133" t="s">
        <v>341</v>
      </c>
      <c r="D54" s="134">
        <v>70</v>
      </c>
      <c r="E54" s="134">
        <f t="shared" si="0"/>
        <v>1400</v>
      </c>
      <c r="F54" s="111"/>
      <c r="G54" s="111"/>
      <c r="H54" s="111"/>
      <c r="I54" s="111"/>
      <c r="J54" s="111"/>
      <c r="K54" s="111"/>
      <c r="L54" s="111"/>
      <c r="M54" s="111"/>
      <c r="N54" s="111"/>
      <c r="O54" s="111"/>
      <c r="P54" s="111"/>
      <c r="Q54" s="111"/>
      <c r="R54" s="111"/>
      <c r="S54" s="112"/>
    </row>
    <row r="55" spans="2:19" x14ac:dyDescent="0.3">
      <c r="B55" s="110"/>
      <c r="C55" s="133" t="s">
        <v>138</v>
      </c>
      <c r="D55" s="134">
        <v>7</v>
      </c>
      <c r="E55" s="134">
        <f t="shared" si="0"/>
        <v>140</v>
      </c>
      <c r="F55" s="111"/>
      <c r="G55" s="111"/>
      <c r="H55" s="111"/>
      <c r="I55" s="111"/>
      <c r="J55" s="111"/>
      <c r="K55" s="111"/>
      <c r="L55" s="111"/>
      <c r="M55" s="111"/>
      <c r="N55" s="111"/>
      <c r="O55" s="111"/>
      <c r="P55" s="111"/>
      <c r="Q55" s="111"/>
      <c r="R55" s="111"/>
      <c r="S55" s="112"/>
    </row>
    <row r="56" spans="2:19" x14ac:dyDescent="0.3">
      <c r="B56" s="110"/>
      <c r="C56" s="133" t="s">
        <v>342</v>
      </c>
      <c r="D56" s="134">
        <v>8</v>
      </c>
      <c r="E56" s="134">
        <f t="shared" si="0"/>
        <v>160</v>
      </c>
      <c r="F56" s="111"/>
      <c r="G56" s="111"/>
      <c r="H56" s="111"/>
      <c r="I56" s="111"/>
      <c r="J56" s="111"/>
      <c r="K56" s="111"/>
      <c r="L56" s="111"/>
      <c r="M56" s="111"/>
      <c r="N56" s="111"/>
      <c r="O56" s="111"/>
      <c r="P56" s="111"/>
      <c r="Q56" s="111"/>
      <c r="R56" s="111"/>
      <c r="S56" s="112"/>
    </row>
    <row r="57" spans="2:19" ht="15" thickBot="1" x14ac:dyDescent="0.35">
      <c r="B57" s="135"/>
      <c r="C57" s="136" t="s">
        <v>343</v>
      </c>
      <c r="D57" s="137">
        <f>SUM(D48:D56)</f>
        <v>157</v>
      </c>
      <c r="E57" s="137">
        <f>SUM(E48:E56)</f>
        <v>3140</v>
      </c>
      <c r="F57" s="138"/>
      <c r="G57" s="138"/>
      <c r="H57" s="138"/>
      <c r="I57" s="138"/>
      <c r="J57" s="138"/>
      <c r="K57" s="138"/>
      <c r="L57" s="138"/>
      <c r="M57" s="138"/>
      <c r="N57" s="138"/>
      <c r="O57" s="138"/>
      <c r="P57" s="138"/>
      <c r="Q57" s="138"/>
      <c r="R57" s="138"/>
      <c r="S57" s="139"/>
    </row>
  </sheetData>
  <sheetProtection algorithmName="SHA-512" hashValue="UuSQw5Bl/q6bqJuvaY15sybSYx7n4Ntx7wUHeZl9acfQ0kY7EzghV7b8ClDVXgx9X7sniZG2Kl0VE/DbKt+pCg==" saltValue="9zIR/KmcfGmqW8Dx6gTiWQ==" spinCount="100000" sheet="1" objects="1" scenarios="1"/>
  <mergeCells count="12">
    <mergeCell ref="U3:X3"/>
    <mergeCell ref="B43:S43"/>
    <mergeCell ref="G10:S10"/>
    <mergeCell ref="G9:S9"/>
    <mergeCell ref="G8:S8"/>
    <mergeCell ref="O3:R3"/>
    <mergeCell ref="B3:H3"/>
    <mergeCell ref="C11:F11"/>
    <mergeCell ref="C10:F10"/>
    <mergeCell ref="C9:F9"/>
    <mergeCell ref="C8:F8"/>
    <mergeCell ref="G11:S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7"/>
  <sheetViews>
    <sheetView workbookViewId="0">
      <selection activeCell="B12" sqref="B12"/>
    </sheetView>
  </sheetViews>
  <sheetFormatPr defaultColWidth="8.77734375" defaultRowHeight="14.4" x14ac:dyDescent="0.3"/>
  <cols>
    <col min="1" max="1" width="10" style="144" customWidth="1"/>
    <col min="2" max="2" width="67" style="144" customWidth="1"/>
    <col min="3" max="3" width="9.44140625" style="159" hidden="1" customWidth="1"/>
    <col min="4" max="7" width="28.6640625" style="144" customWidth="1"/>
    <col min="8" max="16384" width="8.77734375" style="144"/>
  </cols>
  <sheetData>
    <row r="1" spans="1:8" ht="15.75" customHeight="1" thickBot="1" x14ac:dyDescent="0.35">
      <c r="A1" s="140"/>
      <c r="B1" s="202" t="s">
        <v>254</v>
      </c>
      <c r="C1" s="142"/>
      <c r="D1" s="143"/>
      <c r="E1" s="143"/>
      <c r="F1" s="143"/>
      <c r="G1" s="143"/>
    </row>
    <row r="2" spans="1:8" ht="75" customHeight="1" x14ac:dyDescent="0.3">
      <c r="A2" s="169" t="s">
        <v>0</v>
      </c>
      <c r="B2" s="170" t="s">
        <v>1</v>
      </c>
      <c r="C2" s="147" t="s">
        <v>25</v>
      </c>
      <c r="D2" s="147" t="s">
        <v>316</v>
      </c>
      <c r="E2" s="147" t="s">
        <v>318</v>
      </c>
      <c r="F2" s="148" t="s">
        <v>2</v>
      </c>
      <c r="G2" s="149" t="s">
        <v>142</v>
      </c>
    </row>
    <row r="3" spans="1:8" ht="15.75" customHeight="1" x14ac:dyDescent="0.3">
      <c r="A3" s="176"/>
      <c r="B3" s="178" t="s">
        <v>225</v>
      </c>
      <c r="C3" s="178"/>
      <c r="D3" s="177"/>
      <c r="E3" s="177"/>
      <c r="F3" s="177"/>
      <c r="G3" s="177"/>
    </row>
    <row r="4" spans="1:8" ht="48.6" customHeight="1" x14ac:dyDescent="0.3">
      <c r="A4" s="171" t="s">
        <v>232</v>
      </c>
      <c r="B4" s="200" t="s">
        <v>226</v>
      </c>
      <c r="C4" s="199" t="s">
        <v>12</v>
      </c>
      <c r="D4" s="163"/>
      <c r="E4" s="163"/>
      <c r="F4" s="163"/>
      <c r="G4" s="163"/>
    </row>
    <row r="5" spans="1:8" ht="15.75" customHeight="1" x14ac:dyDescent="0.3">
      <c r="A5" s="176"/>
      <c r="B5" s="178" t="s">
        <v>227</v>
      </c>
      <c r="C5" s="178"/>
      <c r="D5" s="203"/>
      <c r="E5" s="203"/>
      <c r="F5" s="203"/>
      <c r="G5" s="203"/>
    </row>
    <row r="6" spans="1:8" ht="30" customHeight="1" x14ac:dyDescent="0.3">
      <c r="A6" s="171"/>
      <c r="B6" s="200" t="s">
        <v>228</v>
      </c>
      <c r="C6" s="199"/>
      <c r="D6" s="163"/>
      <c r="E6" s="163"/>
      <c r="F6" s="163"/>
      <c r="G6" s="163"/>
    </row>
    <row r="7" spans="1:8" x14ac:dyDescent="0.3">
      <c r="A7" s="171" t="s">
        <v>220</v>
      </c>
      <c r="B7" s="204" t="s">
        <v>402</v>
      </c>
      <c r="C7" s="199" t="s">
        <v>12</v>
      </c>
      <c r="D7" s="163"/>
      <c r="E7" s="163"/>
      <c r="F7" s="163"/>
      <c r="G7" s="163"/>
    </row>
    <row r="8" spans="1:8" x14ac:dyDescent="0.3">
      <c r="A8" s="171" t="s">
        <v>233</v>
      </c>
      <c r="B8" s="205" t="s">
        <v>403</v>
      </c>
      <c r="C8" s="199" t="s">
        <v>12</v>
      </c>
      <c r="D8" s="163"/>
      <c r="E8" s="163"/>
      <c r="F8" s="163"/>
      <c r="G8" s="163"/>
    </row>
    <row r="9" spans="1:8" x14ac:dyDescent="0.3">
      <c r="A9" s="171" t="s">
        <v>221</v>
      </c>
      <c r="B9" s="204" t="s">
        <v>404</v>
      </c>
      <c r="C9" s="199" t="s">
        <v>12</v>
      </c>
      <c r="D9" s="163"/>
      <c r="E9" s="163"/>
      <c r="F9" s="163"/>
      <c r="G9" s="163"/>
    </row>
    <row r="10" spans="1:8" ht="15.75" customHeight="1" x14ac:dyDescent="0.3">
      <c r="A10" s="176"/>
      <c r="B10" s="178" t="s">
        <v>229</v>
      </c>
      <c r="C10" s="178"/>
      <c r="D10" s="177"/>
      <c r="E10" s="177"/>
      <c r="F10" s="177"/>
      <c r="G10" s="177"/>
    </row>
    <row r="11" spans="1:8" ht="30" customHeight="1" x14ac:dyDescent="0.3">
      <c r="A11" s="171" t="s">
        <v>222</v>
      </c>
      <c r="B11" s="200" t="s">
        <v>398</v>
      </c>
      <c r="C11" s="199" t="s">
        <v>12</v>
      </c>
      <c r="D11" s="163"/>
      <c r="E11" s="163"/>
      <c r="F11" s="163"/>
      <c r="G11" s="163"/>
    </row>
    <row r="12" spans="1:8" ht="30" customHeight="1" x14ac:dyDescent="0.3">
      <c r="A12" s="171" t="s">
        <v>234</v>
      </c>
      <c r="B12" s="198" t="s">
        <v>230</v>
      </c>
      <c r="C12" s="152" t="s">
        <v>12</v>
      </c>
      <c r="D12" s="163"/>
      <c r="E12" s="163"/>
      <c r="F12" s="163"/>
      <c r="G12" s="163"/>
    </row>
    <row r="13" spans="1:8" ht="30" customHeight="1" thickBot="1" x14ac:dyDescent="0.35">
      <c r="A13" s="206" t="s">
        <v>235</v>
      </c>
      <c r="B13" s="193" t="s">
        <v>231</v>
      </c>
      <c r="C13" s="207" t="s">
        <v>12</v>
      </c>
      <c r="D13" s="163"/>
      <c r="E13" s="163"/>
      <c r="F13" s="163"/>
      <c r="G13" s="163"/>
    </row>
    <row r="15" spans="1:8" x14ac:dyDescent="0.3">
      <c r="B15" s="160" t="s">
        <v>323</v>
      </c>
      <c r="C15" s="157"/>
      <c r="D15" s="195">
        <f>IF(D4="Ja",20,0)+IF(D6="Ja",20,0)+IF(D7="Ja",20,0)+IF(D8="ja",20,0)+IF(D9="ja",20,0)+IF(D11="Ja",20,0)+IF(D12="Ja",20,0)+IF(D13="Ja",20,0)</f>
        <v>0</v>
      </c>
      <c r="E15" s="195">
        <f>IF(E4="Ja",10,0)+IF(E6="Ja",10,0)+IF(E7="Ja",10,0)+IF(E8="ja",10,0)+IF(E9="ja",10,0)+IF(E11="Ja",10,0)+IF(E12="Ja",10,0)+IF(E13="Ja",10,0)</f>
        <v>0</v>
      </c>
      <c r="F15" s="195">
        <f>IF(F4="Ja",5,0)+IF(F6="Ja",5,0)+IF(F7="Ja",5,0)+IF(F8="ja",5,0)+IF(F9="ja",5,0)+IF(F11="Ja",5,0)+IF(F12="Ja",5,0)+IF(F13="Ja",5,0)</f>
        <v>0</v>
      </c>
      <c r="G15" s="195">
        <v>0</v>
      </c>
      <c r="H15" s="208"/>
    </row>
    <row r="16" spans="1:8" ht="15" thickBot="1" x14ac:dyDescent="0.35"/>
    <row r="17" spans="2:4" ht="15" thickBot="1" x14ac:dyDescent="0.35">
      <c r="B17" s="160" t="s">
        <v>324</v>
      </c>
      <c r="D17" s="196">
        <f>SUM(D15:G15)</f>
        <v>0</v>
      </c>
    </row>
  </sheetData>
  <sheetProtection algorithmName="SHA-512" hashValue="Sjhv8b7YAFwzSNhoePaTTmNPrfauVqFWBb5a28+BMHbKLAO7bDv8mIBvM0RK5LVqgDniSpR7P2DhJo3iehec0g==" saltValue="n3obTGS/CPp9dpdqQ4lBtA==" spinCount="100000" sheet="1" objects="1" scenarios="1"/>
  <conditionalFormatting sqref="D4:G4">
    <cfRule type="containsText" dxfId="5" priority="5" operator="containsText" text="Nee">
      <formula>NOT(ISERROR(SEARCH("Nee",D4)))</formula>
    </cfRule>
    <cfRule type="containsText" dxfId="4" priority="6" operator="containsText" text="Ja">
      <formula>NOT(ISERROR(SEARCH("Ja",D4)))</formula>
    </cfRule>
  </conditionalFormatting>
  <conditionalFormatting sqref="D6:G9">
    <cfRule type="containsText" dxfId="3" priority="3" operator="containsText" text="Nee">
      <formula>NOT(ISERROR(SEARCH("Nee",D6)))</formula>
    </cfRule>
    <cfRule type="containsText" dxfId="2" priority="4" operator="containsText" text="Ja">
      <formula>NOT(ISERROR(SEARCH("Ja",D6)))</formula>
    </cfRule>
  </conditionalFormatting>
  <conditionalFormatting sqref="D11:G13">
    <cfRule type="containsText" dxfId="1" priority="1" operator="containsText" text="Nee">
      <formula>NOT(ISERROR(SEARCH("Nee",D11)))</formula>
    </cfRule>
    <cfRule type="containsText" dxfId="0" priority="2" operator="containsText" text="Ja">
      <formula>NOT(ISERROR(SEARCH("Ja",D11)))</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CD900FAB-5707-4BDA-8BBC-109D8EFB4955}">
          <x14:formula1>
            <xm:f>'1 Algemeen'!$H$2:$H$3</xm:f>
          </x14:formula1>
          <xm:sqref>D4:G4 D6:G9 D11:G13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
  <sheetViews>
    <sheetView tabSelected="1" zoomScale="85" zoomScaleNormal="85" workbookViewId="0">
      <selection activeCell="F30" sqref="F30"/>
    </sheetView>
  </sheetViews>
  <sheetFormatPr defaultColWidth="8.77734375" defaultRowHeight="14.4" x14ac:dyDescent="0.3"/>
  <cols>
    <col min="1" max="1" width="7.77734375" style="144" customWidth="1"/>
    <col min="2" max="2" width="73.77734375" style="144" customWidth="1"/>
    <col min="3" max="3" width="9.44140625" style="159" hidden="1" customWidth="1"/>
    <col min="4" max="4" width="27.88671875" style="144" customWidth="1"/>
    <col min="5" max="5" width="26.77734375" style="144" customWidth="1"/>
    <col min="6" max="6" width="22.44140625" style="144" customWidth="1"/>
    <col min="7" max="7" width="29.88671875" style="144" customWidth="1"/>
    <col min="8" max="8" width="8.77734375" style="144" hidden="1" customWidth="1"/>
    <col min="9" max="16384" width="8.77734375" style="144"/>
  </cols>
  <sheetData>
    <row r="1" spans="1:8" ht="15" thickBot="1" x14ac:dyDescent="0.35">
      <c r="A1" s="140"/>
      <c r="B1" s="141" t="s">
        <v>321</v>
      </c>
      <c r="C1" s="142"/>
      <c r="D1" s="143"/>
      <c r="E1" s="143"/>
      <c r="F1" s="143"/>
      <c r="G1" s="143"/>
    </row>
    <row r="2" spans="1:8" ht="60" customHeight="1" x14ac:dyDescent="0.3">
      <c r="A2" s="145" t="s">
        <v>0</v>
      </c>
      <c r="B2" s="146" t="s">
        <v>1</v>
      </c>
      <c r="C2" s="147" t="s">
        <v>12</v>
      </c>
      <c r="D2" s="147" t="s">
        <v>316</v>
      </c>
      <c r="E2" s="147" t="s">
        <v>318</v>
      </c>
      <c r="F2" s="148" t="s">
        <v>2</v>
      </c>
      <c r="G2" s="149" t="s">
        <v>142</v>
      </c>
      <c r="H2" s="144" t="s">
        <v>319</v>
      </c>
    </row>
    <row r="3" spans="1:8" ht="40.5" customHeight="1" x14ac:dyDescent="0.3">
      <c r="A3" s="150" t="s">
        <v>3</v>
      </c>
      <c r="B3" s="151" t="s">
        <v>11</v>
      </c>
      <c r="C3" s="152" t="s">
        <v>12</v>
      </c>
      <c r="D3" s="163"/>
      <c r="E3" s="163"/>
      <c r="F3" s="163"/>
      <c r="G3" s="163"/>
      <c r="H3" s="144" t="s">
        <v>320</v>
      </c>
    </row>
    <row r="4" spans="1:8" ht="30" customHeight="1" x14ac:dyDescent="0.3">
      <c r="A4" s="150" t="s">
        <v>4</v>
      </c>
      <c r="B4" s="151" t="s">
        <v>13</v>
      </c>
      <c r="C4" s="152" t="s">
        <v>12</v>
      </c>
      <c r="D4" s="163"/>
      <c r="E4" s="163"/>
      <c r="F4" s="163"/>
      <c r="G4" s="163"/>
    </row>
    <row r="5" spans="1:8" ht="19.95" customHeight="1" x14ac:dyDescent="0.3">
      <c r="A5" s="150" t="s">
        <v>5</v>
      </c>
      <c r="B5" s="151" t="s">
        <v>358</v>
      </c>
      <c r="C5" s="152" t="s">
        <v>12</v>
      </c>
      <c r="D5" s="163"/>
      <c r="E5" s="163"/>
      <c r="F5" s="163"/>
      <c r="G5" s="163"/>
    </row>
    <row r="6" spans="1:8" ht="30" customHeight="1" x14ac:dyDescent="0.3">
      <c r="A6" s="150" t="s">
        <v>6</v>
      </c>
      <c r="B6" s="151" t="s">
        <v>359</v>
      </c>
      <c r="C6" s="152" t="s">
        <v>12</v>
      </c>
      <c r="D6" s="163"/>
      <c r="E6" s="163"/>
      <c r="F6" s="163"/>
      <c r="G6" s="163"/>
    </row>
    <row r="7" spans="1:8" ht="30" customHeight="1" x14ac:dyDescent="0.3">
      <c r="A7" s="150" t="s">
        <v>7</v>
      </c>
      <c r="B7" s="151" t="s">
        <v>360</v>
      </c>
      <c r="C7" s="152" t="s">
        <v>12</v>
      </c>
      <c r="D7" s="163"/>
      <c r="E7" s="163"/>
      <c r="F7" s="163"/>
      <c r="G7" s="163"/>
    </row>
    <row r="8" spans="1:8" ht="30" customHeight="1" x14ac:dyDescent="0.3">
      <c r="A8" s="150" t="s">
        <v>8</v>
      </c>
      <c r="B8" s="151" t="s">
        <v>361</v>
      </c>
      <c r="C8" s="152" t="s">
        <v>12</v>
      </c>
      <c r="D8" s="163"/>
      <c r="E8" s="163"/>
      <c r="F8" s="163"/>
      <c r="G8" s="163"/>
    </row>
    <row r="9" spans="1:8" x14ac:dyDescent="0.3">
      <c r="A9" s="150" t="s">
        <v>9</v>
      </c>
      <c r="B9" s="151" t="s">
        <v>14</v>
      </c>
      <c r="C9" s="152" t="s">
        <v>12</v>
      </c>
      <c r="D9" s="163"/>
      <c r="E9" s="163"/>
      <c r="F9" s="163"/>
      <c r="G9" s="163"/>
    </row>
    <row r="10" spans="1:8" ht="15" thickBot="1" x14ac:dyDescent="0.35">
      <c r="A10" s="153" t="s">
        <v>10</v>
      </c>
      <c r="B10" s="154" t="s">
        <v>15</v>
      </c>
      <c r="C10" s="155" t="s">
        <v>12</v>
      </c>
      <c r="D10" s="163"/>
      <c r="E10" s="163"/>
      <c r="F10" s="163"/>
      <c r="G10" s="163"/>
    </row>
    <row r="12" spans="1:8" x14ac:dyDescent="0.3">
      <c r="B12" s="156" t="s">
        <v>323</v>
      </c>
      <c r="C12" s="157"/>
      <c r="D12" s="158">
        <f>IF(D3="Ja",20,0)+IF(D4="Ja",20,0)+IF(D5="Ja",20,0)+IF(D6="ja",20,0)+IF(D7="ja",20,0)+IF(D8="Ja",20,0)+IF(D9="Ja",20,0)+IF(D10="Ja",20,0)</f>
        <v>0</v>
      </c>
      <c r="E12" s="158">
        <f>IF(E3="Ja",10,0)+IF(E4="Ja",10,0)+IF(E5="Ja",10,0)+IF(E6="ja",10,0)+IF(E7="ja",10,0)+IF(E8="Ja",10,0)+IF(E9="Ja",10,0)+IF(E10="Ja",10,0)</f>
        <v>0</v>
      </c>
      <c r="F12" s="158">
        <f>IF(F3="Ja",0,0)+IF(F4="Ja",5,0)+IF(F5="Ja",5,0)+IF(F6="ja",5,0)+IF(F7="ja",5,0)+IF(F8="Ja",5,0)+IF(F9="Ja",5,0)+IF(F10="Ja",5,0)</f>
        <v>0</v>
      </c>
      <c r="G12" s="158">
        <v>0</v>
      </c>
    </row>
    <row r="13" spans="1:8" ht="15" thickBot="1" x14ac:dyDescent="0.35"/>
    <row r="14" spans="1:8" ht="15" thickBot="1" x14ac:dyDescent="0.35">
      <c r="B14" s="160" t="s">
        <v>324</v>
      </c>
      <c r="D14" s="161">
        <f>SUM(D12:G12)</f>
        <v>0</v>
      </c>
    </row>
    <row r="15" spans="1:8" x14ac:dyDescent="0.3">
      <c r="A15" s="162"/>
      <c r="E15" s="162"/>
    </row>
    <row r="16" spans="1:8" x14ac:dyDescent="0.3">
      <c r="A16" s="162"/>
      <c r="E16" s="162"/>
    </row>
  </sheetData>
  <sheetProtection algorithmName="SHA-512" hashValue="TXW5hI2/9JzAbpJ+POi+xJrTKQzvWttKyBqcJffYsF3z9wmXge6pOpcncAVKNj75hUh/+1SmcUEp5uBYVZNjZw==" saltValue="BhOMRHPM5oM3PobnqQLr2A==" spinCount="100000" sheet="1" objects="1" scenarios="1"/>
  <phoneticPr fontId="10" type="noConversion"/>
  <conditionalFormatting sqref="D3:G10">
    <cfRule type="containsText" dxfId="71" priority="1" operator="containsText" text="Nee">
      <formula>NOT(ISERROR(SEARCH("Nee",D3)))</formula>
    </cfRule>
    <cfRule type="containsText" dxfId="70" priority="2" operator="containsText" text="Ja">
      <formula>NOT(ISERROR(SEARCH("Ja",D3)))</formula>
    </cfRule>
  </conditionalFormatting>
  <dataValidations count="1">
    <dataValidation type="list" allowBlank="1" showInputMessage="1" showErrorMessage="1" sqref="D3:G10" xr:uid="{F0B0DA15-6090-4788-A59F-D31737619164}">
      <formula1>$H$2:$H$3</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2"/>
  <sheetViews>
    <sheetView zoomScale="80" zoomScaleNormal="80" workbookViewId="0">
      <selection activeCell="B9" sqref="B9"/>
    </sheetView>
  </sheetViews>
  <sheetFormatPr defaultColWidth="8.77734375" defaultRowHeight="14.4" x14ac:dyDescent="0.3"/>
  <cols>
    <col min="1" max="1" width="8.6640625" customWidth="1"/>
    <col min="2" max="2" width="67" customWidth="1"/>
    <col min="3" max="3" width="12.33203125" style="71" hidden="1" customWidth="1"/>
    <col min="4" max="7" width="38.88671875" customWidth="1"/>
    <col min="9" max="9" width="26.21875" customWidth="1"/>
  </cols>
  <sheetData>
    <row r="1" spans="1:20" ht="15" thickBot="1" x14ac:dyDescent="0.35">
      <c r="A1" s="52"/>
      <c r="B1" s="53" t="s">
        <v>24</v>
      </c>
      <c r="C1" s="72"/>
      <c r="D1" s="54"/>
      <c r="E1" s="54"/>
      <c r="F1" s="54"/>
      <c r="G1" s="54"/>
    </row>
    <row r="2" spans="1:20" ht="60" customHeight="1" thickBot="1" x14ac:dyDescent="0.35">
      <c r="A2" s="82" t="s">
        <v>0</v>
      </c>
      <c r="B2" s="83" t="s">
        <v>1</v>
      </c>
      <c r="C2" s="84" t="s">
        <v>25</v>
      </c>
      <c r="D2" s="84" t="s">
        <v>316</v>
      </c>
      <c r="E2" s="84" t="s">
        <v>318</v>
      </c>
      <c r="F2" s="85" t="s">
        <v>2</v>
      </c>
      <c r="G2" s="86" t="s">
        <v>142</v>
      </c>
    </row>
    <row r="3" spans="1:20" ht="75" customHeight="1" x14ac:dyDescent="0.3">
      <c r="A3" s="87" t="s">
        <v>16</v>
      </c>
      <c r="B3" s="88" t="s">
        <v>26</v>
      </c>
      <c r="C3" s="89" t="s">
        <v>12</v>
      </c>
      <c r="D3" s="163"/>
      <c r="E3" s="163"/>
      <c r="F3" s="163"/>
      <c r="G3" s="163"/>
    </row>
    <row r="4" spans="1:20" ht="39.6" customHeight="1" x14ac:dyDescent="0.3">
      <c r="A4" s="23" t="s">
        <v>17</v>
      </c>
      <c r="B4" s="50" t="s">
        <v>27</v>
      </c>
      <c r="C4" s="4" t="s">
        <v>12</v>
      </c>
      <c r="D4" s="163"/>
      <c r="E4" s="163"/>
      <c r="F4" s="163"/>
      <c r="G4" s="163"/>
    </row>
    <row r="5" spans="1:20" ht="64.2" customHeight="1" x14ac:dyDescent="0.3">
      <c r="A5" s="23" t="s">
        <v>18</v>
      </c>
      <c r="B5" s="50" t="s">
        <v>28</v>
      </c>
      <c r="C5" s="4" t="s">
        <v>12</v>
      </c>
      <c r="D5" s="163"/>
      <c r="E5" s="163"/>
      <c r="F5" s="163"/>
      <c r="G5" s="163"/>
    </row>
    <row r="6" spans="1:20" x14ac:dyDescent="0.3">
      <c r="A6" s="55"/>
      <c r="B6" s="56" t="s">
        <v>29</v>
      </c>
      <c r="C6" s="73"/>
      <c r="D6" s="57"/>
      <c r="E6" s="57"/>
      <c r="F6" s="57"/>
      <c r="G6" s="57"/>
    </row>
    <row r="7" spans="1:20" ht="49.2" customHeight="1" x14ac:dyDescent="0.3">
      <c r="A7" s="23" t="s">
        <v>19</v>
      </c>
      <c r="B7" s="58" t="s">
        <v>32</v>
      </c>
      <c r="C7" s="74" t="s">
        <v>12</v>
      </c>
      <c r="D7" s="163"/>
      <c r="E7" s="163"/>
      <c r="F7" s="163"/>
      <c r="G7" s="163"/>
    </row>
    <row r="8" spans="1:20" x14ac:dyDescent="0.3">
      <c r="A8" s="59"/>
      <c r="B8" s="60" t="s">
        <v>36</v>
      </c>
      <c r="C8" s="60"/>
      <c r="D8" s="61"/>
      <c r="E8" s="61"/>
      <c r="F8" s="61"/>
      <c r="G8" s="61"/>
    </row>
    <row r="9" spans="1:20" ht="79.2" customHeight="1" x14ac:dyDescent="0.3">
      <c r="A9" s="62" t="s">
        <v>20</v>
      </c>
      <c r="B9" s="46" t="s">
        <v>38</v>
      </c>
      <c r="C9" s="4" t="s">
        <v>12</v>
      </c>
      <c r="D9" s="163"/>
      <c r="E9" s="163"/>
      <c r="F9" s="163"/>
      <c r="G9" s="163"/>
    </row>
    <row r="10" spans="1:20" ht="38.4" customHeight="1" x14ac:dyDescent="0.3">
      <c r="A10" s="62" t="s">
        <v>21</v>
      </c>
      <c r="B10" s="46" t="s">
        <v>40</v>
      </c>
      <c r="C10" s="4" t="s">
        <v>12</v>
      </c>
      <c r="D10" s="163"/>
      <c r="E10" s="163"/>
      <c r="F10" s="163"/>
      <c r="G10" s="163"/>
    </row>
    <row r="11" spans="1:20" ht="33.6" customHeight="1" x14ac:dyDescent="0.3">
      <c r="A11" s="62" t="s">
        <v>22</v>
      </c>
      <c r="B11" s="46" t="s">
        <v>42</v>
      </c>
      <c r="C11" s="4" t="s">
        <v>12</v>
      </c>
      <c r="D11" s="163"/>
      <c r="E11" s="163"/>
      <c r="F11" s="163"/>
      <c r="G11" s="163"/>
    </row>
    <row r="12" spans="1:20" ht="91.8" customHeight="1" x14ac:dyDescent="0.3">
      <c r="A12" s="62" t="s">
        <v>23</v>
      </c>
      <c r="B12" s="46" t="s">
        <v>45</v>
      </c>
      <c r="C12" s="4" t="s">
        <v>12</v>
      </c>
      <c r="D12" s="163"/>
      <c r="E12" s="163"/>
      <c r="F12" s="163"/>
      <c r="G12" s="163"/>
    </row>
    <row r="13" spans="1:20" ht="28.8" x14ac:dyDescent="0.3">
      <c r="A13" s="62" t="s">
        <v>30</v>
      </c>
      <c r="B13" s="46" t="s">
        <v>49</v>
      </c>
      <c r="C13" s="4" t="s">
        <v>12</v>
      </c>
      <c r="D13" s="163"/>
      <c r="E13" s="163"/>
      <c r="F13" s="163"/>
      <c r="G13" s="163"/>
    </row>
    <row r="14" spans="1:20" ht="61.8" customHeight="1" x14ac:dyDescent="0.3">
      <c r="A14" s="62" t="s">
        <v>31</v>
      </c>
      <c r="B14" s="46" t="s">
        <v>54</v>
      </c>
      <c r="C14" s="4" t="s">
        <v>12</v>
      </c>
      <c r="D14" s="163"/>
      <c r="E14" s="163"/>
      <c r="F14" s="163"/>
      <c r="G14" s="163"/>
      <c r="T14" s="37"/>
    </row>
    <row r="15" spans="1:20" x14ac:dyDescent="0.3">
      <c r="A15" s="59"/>
      <c r="B15" s="60" t="s">
        <v>59</v>
      </c>
      <c r="C15" s="60"/>
      <c r="D15" s="61"/>
      <c r="E15" s="61"/>
      <c r="F15" s="61"/>
      <c r="G15" s="61"/>
    </row>
    <row r="16" spans="1:20" ht="28.8" x14ac:dyDescent="0.3">
      <c r="A16" s="62" t="s">
        <v>241</v>
      </c>
      <c r="B16" s="46" t="s">
        <v>61</v>
      </c>
      <c r="C16" s="4" t="s">
        <v>12</v>
      </c>
      <c r="D16" s="163"/>
      <c r="E16" s="163"/>
      <c r="F16" s="163"/>
      <c r="G16" s="163"/>
    </row>
    <row r="17" spans="1:9" x14ac:dyDescent="0.3">
      <c r="A17" s="59"/>
      <c r="B17" s="60" t="s">
        <v>63</v>
      </c>
      <c r="C17" s="60"/>
      <c r="D17" s="61"/>
      <c r="E17" s="61"/>
      <c r="F17" s="61"/>
      <c r="G17" s="61"/>
    </row>
    <row r="18" spans="1:9" ht="35.4" customHeight="1" x14ac:dyDescent="0.3">
      <c r="A18" s="62" t="s">
        <v>242</v>
      </c>
      <c r="B18" s="46" t="s">
        <v>65</v>
      </c>
      <c r="C18" s="4" t="s">
        <v>12</v>
      </c>
      <c r="D18" s="163"/>
      <c r="E18" s="163"/>
      <c r="F18" s="163"/>
      <c r="G18" s="163"/>
    </row>
    <row r="19" spans="1:9" ht="76.2" customHeight="1" x14ac:dyDescent="0.3">
      <c r="A19" s="62" t="s">
        <v>243</v>
      </c>
      <c r="B19" s="46" t="s">
        <v>67</v>
      </c>
      <c r="C19" s="4" t="s">
        <v>12</v>
      </c>
      <c r="D19" s="163"/>
      <c r="E19" s="163"/>
      <c r="F19" s="163"/>
      <c r="G19" s="163"/>
    </row>
    <row r="20" spans="1:9" ht="47.4" customHeight="1" x14ac:dyDescent="0.3">
      <c r="A20" s="62" t="s">
        <v>244</v>
      </c>
      <c r="B20" s="46" t="s">
        <v>69</v>
      </c>
      <c r="C20" s="4" t="s">
        <v>12</v>
      </c>
      <c r="D20" s="163"/>
      <c r="E20" s="163"/>
      <c r="F20" s="163"/>
      <c r="G20" s="163"/>
    </row>
    <row r="21" spans="1:9" ht="46.2" customHeight="1" x14ac:dyDescent="0.3">
      <c r="A21" s="62" t="s">
        <v>245</v>
      </c>
      <c r="B21" s="46" t="s">
        <v>70</v>
      </c>
      <c r="C21" s="4"/>
      <c r="D21" s="163"/>
      <c r="E21" s="163"/>
      <c r="F21" s="163"/>
      <c r="G21" s="163"/>
    </row>
    <row r="22" spans="1:9" ht="46.8" customHeight="1" x14ac:dyDescent="0.3">
      <c r="A22" s="62" t="s">
        <v>246</v>
      </c>
      <c r="B22" s="46" t="s">
        <v>72</v>
      </c>
      <c r="C22" s="4" t="s">
        <v>12</v>
      </c>
      <c r="D22" s="163"/>
      <c r="E22" s="163"/>
      <c r="F22" s="163"/>
      <c r="G22" s="163"/>
    </row>
    <row r="23" spans="1:9" ht="19.8" customHeight="1" x14ac:dyDescent="0.3">
      <c r="A23" s="62" t="s">
        <v>247</v>
      </c>
      <c r="B23" s="46" t="s">
        <v>74</v>
      </c>
      <c r="C23" s="4" t="s">
        <v>12</v>
      </c>
      <c r="D23" s="163"/>
      <c r="E23" s="163"/>
      <c r="F23" s="163"/>
      <c r="G23" s="163"/>
    </row>
    <row r="24" spans="1:9" ht="28.8" x14ac:dyDescent="0.3">
      <c r="A24" s="62" t="s">
        <v>248</v>
      </c>
      <c r="B24" s="46" t="s">
        <v>76</v>
      </c>
      <c r="C24" s="4" t="s">
        <v>12</v>
      </c>
      <c r="D24" s="163"/>
      <c r="E24" s="163"/>
      <c r="F24" s="163"/>
      <c r="G24" s="163"/>
    </row>
    <row r="25" spans="1:9" x14ac:dyDescent="0.3">
      <c r="A25" s="59"/>
      <c r="B25" s="60" t="s">
        <v>78</v>
      </c>
      <c r="C25" s="60"/>
      <c r="D25" s="61"/>
      <c r="E25" s="61"/>
      <c r="F25" s="61"/>
      <c r="G25" s="61"/>
    </row>
    <row r="26" spans="1:9" ht="32.4" customHeight="1" x14ac:dyDescent="0.3">
      <c r="A26" s="62" t="s">
        <v>249</v>
      </c>
      <c r="B26" s="46" t="s">
        <v>82</v>
      </c>
      <c r="C26" s="4" t="s">
        <v>12</v>
      </c>
      <c r="D26" s="163"/>
      <c r="E26" s="163"/>
      <c r="F26" s="163"/>
      <c r="G26" s="163"/>
    </row>
    <row r="27" spans="1:9" ht="28.8" x14ac:dyDescent="0.3">
      <c r="A27" s="62" t="s">
        <v>250</v>
      </c>
      <c r="B27" s="46" t="s">
        <v>84</v>
      </c>
      <c r="C27" s="4" t="s">
        <v>12</v>
      </c>
      <c r="D27" s="163"/>
      <c r="E27" s="163"/>
      <c r="F27" s="163"/>
      <c r="G27" s="163"/>
    </row>
    <row r="28" spans="1:9" ht="33" customHeight="1" thickBot="1" x14ac:dyDescent="0.35">
      <c r="A28" s="63" t="s">
        <v>251</v>
      </c>
      <c r="B28" s="51" t="s">
        <v>86</v>
      </c>
      <c r="C28" s="75" t="s">
        <v>12</v>
      </c>
      <c r="D28" s="163"/>
      <c r="E28" s="163"/>
      <c r="F28" s="163"/>
      <c r="G28" s="163"/>
    </row>
    <row r="30" spans="1:9" x14ac:dyDescent="0.3">
      <c r="B30" s="94" t="s">
        <v>323</v>
      </c>
      <c r="C30" s="81"/>
      <c r="D30" s="95">
        <f>IF(D3="Ja",20,0)+IF(D4="Ja",20,0)+IF(D5="Ja",20,0)+IF(D7="ja",20,0)+IF(D9="ja",20,0)+IF(D10="Ja",20,0)+IF(D11="Ja",20,0)+IF(D12="Ja",20,0)+IF(D13="Ja",20,0)+IF(D14="Ja",20,0)+IF(D16="Ja",20,0)+IF(D18="Ja",20,0)+IF(D19="Ja",20,0)+IF(D20="Ja",20,0)+IF(D21="Ja",20,0)+IF(D22="Ja",20,0)+IF(D23="Ja",20,0)+IF(D24="Ja",20,0)+IF(D26="Ja",20,0)+IF(D27="Ja",20,0)+IF(D28="Ja",20,0)</f>
        <v>0</v>
      </c>
      <c r="E30" s="95">
        <f>IF(E3="Ja",10,0)+IF(E4="Ja",10,0)+IF(E5="Ja",10,0)+IF(E7="ja",10,0)+IF(E9="ja",10,0)+IF(E10="Ja",10,0)+IF(E11="Ja",10,0)+IF(E12="Ja",10,0)+IF(E13="Ja",10,0)+IF(E14="Ja",10,0)+IF(E16="Ja",10,0)+IF(E18="Ja",10,0)+IF(E19="Ja",10,0)+IF(E20="Ja",10,0)+IF(E21="Ja",10,0)+IF(E22="Ja",10,0)+IF(E23="Ja",10,0)+IF(E24="Ja",10,0)+IF(E26="Ja",10,0)+IF(E27="Ja",10,0)+IF(E28="Ja",10,0)</f>
        <v>0</v>
      </c>
      <c r="F30" s="95">
        <f>IF(F3="Ja",5,0)+IF(F4="Ja",5,0)+IF(F5="Ja",5,0)+IF(F7="ja",5,0)+IF(F9="ja",5,0)+IF(F10="Ja",5,0)+IF(F11="Ja",5,0)+IF(F12="Ja",5,0)+IF(F13="Ja",5,0)++IF(F14="Ja",5,0)+IF(F16="Ja",5,0)+IF(F18="Ja",5,0)+IF(F19="Ja",5,0)+IF(F20="Ja",5,0)+IF(F21="Ja",5,0)+IF(F22="Ja",5,0)+IF(F23="Ja",5,0)+IF(F24="Ja",5,0)+IF(F26="Ja",5,0)+IF(F27="Ja",5,0)+IF(F28="Ja",5,0)</f>
        <v>0</v>
      </c>
      <c r="G30" s="95">
        <v>0</v>
      </c>
      <c r="I30">
        <f>SUM(D30:G30)</f>
        <v>0</v>
      </c>
    </row>
    <row r="31" spans="1:9" ht="15" thickBot="1" x14ac:dyDescent="0.35"/>
    <row r="32" spans="1:9" ht="15" thickBot="1" x14ac:dyDescent="0.35">
      <c r="B32" s="94" t="s">
        <v>324</v>
      </c>
      <c r="D32" s="96">
        <f>SUM(D30:G30)</f>
        <v>0</v>
      </c>
    </row>
  </sheetData>
  <sheetProtection algorithmName="SHA-512" hashValue="fdWXaGE2plAlYavfXXlfTXRIL91imWQdlSNxxEfGjiHaxklgzZgKIdT5yBVt7kbga3EH8b65J9gHJSeOmx5ldQ==" saltValue="BzMO9rBREkVDGaG40Gxz7w==" spinCount="100000" sheet="1" objects="1" scenarios="1"/>
  <phoneticPr fontId="10" type="noConversion"/>
  <conditionalFormatting sqref="D3:G5">
    <cfRule type="containsText" dxfId="69" priority="21" operator="containsText" text="Nee">
      <formula>NOT(ISERROR(SEARCH("Nee",D3)))</formula>
    </cfRule>
    <cfRule type="containsText" dxfId="68" priority="22" operator="containsText" text="Ja">
      <formula>NOT(ISERROR(SEARCH("Ja",D3)))</formula>
    </cfRule>
  </conditionalFormatting>
  <conditionalFormatting sqref="D7:G7">
    <cfRule type="containsText" dxfId="67" priority="9" operator="containsText" text="Nee">
      <formula>NOT(ISERROR(SEARCH("Nee",D7)))</formula>
    </cfRule>
    <cfRule type="containsText" dxfId="66" priority="10" operator="containsText" text="Ja">
      <formula>NOT(ISERROR(SEARCH("Ja",D7)))</formula>
    </cfRule>
  </conditionalFormatting>
  <conditionalFormatting sqref="D9:G14">
    <cfRule type="containsText" dxfId="65" priority="7" operator="containsText" text="Nee">
      <formula>NOT(ISERROR(SEARCH("Nee",D9)))</formula>
    </cfRule>
    <cfRule type="containsText" dxfId="64" priority="8" operator="containsText" text="Ja">
      <formula>NOT(ISERROR(SEARCH("Ja",D9)))</formula>
    </cfRule>
  </conditionalFormatting>
  <conditionalFormatting sqref="D16:G16">
    <cfRule type="containsText" dxfId="63" priority="5" operator="containsText" text="Nee">
      <formula>NOT(ISERROR(SEARCH("Nee",D16)))</formula>
    </cfRule>
    <cfRule type="containsText" dxfId="62" priority="6" operator="containsText" text="Ja">
      <formula>NOT(ISERROR(SEARCH("Ja",D16)))</formula>
    </cfRule>
  </conditionalFormatting>
  <conditionalFormatting sqref="D18:G24">
    <cfRule type="containsText" dxfId="61" priority="3" operator="containsText" text="Nee">
      <formula>NOT(ISERROR(SEARCH("Nee",D18)))</formula>
    </cfRule>
    <cfRule type="containsText" dxfId="60" priority="4" operator="containsText" text="Ja">
      <formula>NOT(ISERROR(SEARCH("Ja",D18)))</formula>
    </cfRule>
  </conditionalFormatting>
  <conditionalFormatting sqref="D26:G28">
    <cfRule type="containsText" dxfId="59" priority="1" operator="containsText" text="Nee">
      <formula>NOT(ISERROR(SEARCH("Nee",D26)))</formula>
    </cfRule>
    <cfRule type="containsText" dxfId="58" priority="2" operator="containsText" text="Ja">
      <formula>NOT(ISERROR(SEARCH("Ja",D26)))</formula>
    </cfRule>
  </conditionalFormatting>
  <dataValidations count="1">
    <dataValidation type="custom" showInputMessage="1" showErrorMessage="1" sqref="D1" xr:uid="{8C9BC156-FF3A-C145-9FAD-7FDA9011E599}">
      <formula1>COUNTIF($D1:$F1,"ja")&lt;=1</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72668D0B-F458-490A-8309-619E0E875773}">
          <x14:formula1>
            <xm:f>'1 Algemeen'!$H$2:$H$3</xm:f>
          </x14:formula1>
          <xm:sqref>D3:G5 D7:G7 D9:G14 D16:G16 D18:G24 D26:G28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
  <sheetViews>
    <sheetView workbookViewId="0">
      <selection activeCell="B5" sqref="B5"/>
    </sheetView>
  </sheetViews>
  <sheetFormatPr defaultColWidth="8.77734375" defaultRowHeight="14.4" x14ac:dyDescent="0.3"/>
  <cols>
    <col min="1" max="1" width="9.44140625" customWidth="1"/>
    <col min="2" max="2" width="67" customWidth="1"/>
    <col min="3" max="3" width="9.44140625" style="71" hidden="1" customWidth="1"/>
    <col min="4" max="6" width="26" customWidth="1"/>
    <col min="7" max="7" width="30" customWidth="1"/>
    <col min="8" max="8" width="9.21875" customWidth="1"/>
  </cols>
  <sheetData>
    <row r="1" spans="1:11" ht="19.5" customHeight="1" thickBot="1" x14ac:dyDescent="0.35">
      <c r="A1" s="41"/>
      <c r="B1" s="76" t="s">
        <v>89</v>
      </c>
      <c r="C1" s="90"/>
      <c r="D1" s="91"/>
      <c r="E1" s="91"/>
      <c r="F1" s="91"/>
      <c r="G1" s="91"/>
    </row>
    <row r="2" spans="1:11" ht="75" customHeight="1" x14ac:dyDescent="0.3">
      <c r="A2" s="20" t="s">
        <v>0</v>
      </c>
      <c r="B2" s="21" t="s">
        <v>1</v>
      </c>
      <c r="C2" s="28" t="s">
        <v>25</v>
      </c>
      <c r="D2" s="28" t="s">
        <v>316</v>
      </c>
      <c r="E2" s="28" t="s">
        <v>318</v>
      </c>
      <c r="F2" s="22" t="s">
        <v>2</v>
      </c>
      <c r="G2" s="40" t="s">
        <v>142</v>
      </c>
    </row>
    <row r="3" spans="1:11" ht="19.5" customHeight="1" x14ac:dyDescent="0.3">
      <c r="A3" s="25"/>
      <c r="B3" s="11" t="s">
        <v>90</v>
      </c>
      <c r="C3" s="11"/>
      <c r="D3" s="64"/>
      <c r="E3" s="64"/>
      <c r="F3" s="64"/>
      <c r="G3" s="64"/>
    </row>
    <row r="4" spans="1:11" ht="49.2" customHeight="1" x14ac:dyDescent="0.3">
      <c r="A4" s="65" t="s">
        <v>33</v>
      </c>
      <c r="B4" s="46" t="s">
        <v>362</v>
      </c>
      <c r="C4" s="4" t="s">
        <v>12</v>
      </c>
      <c r="D4" s="163"/>
      <c r="E4" s="163"/>
      <c r="F4" s="163"/>
      <c r="G4" s="163"/>
    </row>
    <row r="5" spans="1:11" ht="28.8" x14ac:dyDescent="0.3">
      <c r="A5" s="65" t="s">
        <v>34</v>
      </c>
      <c r="B5" s="46" t="s">
        <v>91</v>
      </c>
      <c r="C5" s="4" t="s">
        <v>12</v>
      </c>
      <c r="D5" s="163"/>
      <c r="E5" s="163"/>
      <c r="F5" s="163"/>
      <c r="G5" s="163"/>
    </row>
    <row r="6" spans="1:11" ht="28.8" x14ac:dyDescent="0.3">
      <c r="A6" s="65" t="s">
        <v>35</v>
      </c>
      <c r="B6" s="46" t="s">
        <v>92</v>
      </c>
      <c r="C6" s="4" t="s">
        <v>12</v>
      </c>
      <c r="D6" s="163"/>
      <c r="E6" s="163"/>
      <c r="F6" s="163"/>
      <c r="G6" s="163"/>
      <c r="K6" s="71"/>
    </row>
    <row r="7" spans="1:11" x14ac:dyDescent="0.3">
      <c r="A7" s="65" t="s">
        <v>93</v>
      </c>
      <c r="B7" s="46" t="s">
        <v>94</v>
      </c>
      <c r="C7" s="4" t="s">
        <v>12</v>
      </c>
      <c r="D7" s="163"/>
      <c r="E7" s="163"/>
      <c r="F7" s="163"/>
      <c r="G7" s="163"/>
    </row>
    <row r="8" spans="1:11" ht="32.4" customHeight="1" x14ac:dyDescent="0.3">
      <c r="A8" s="65" t="s">
        <v>95</v>
      </c>
      <c r="B8" s="46" t="s">
        <v>363</v>
      </c>
      <c r="C8" s="4" t="s">
        <v>12</v>
      </c>
      <c r="D8" s="163"/>
      <c r="E8" s="163"/>
      <c r="F8" s="163"/>
      <c r="G8" s="163"/>
    </row>
    <row r="9" spans="1:11" ht="15.75" customHeight="1" x14ac:dyDescent="0.3">
      <c r="A9" s="25"/>
      <c r="B9" s="11" t="s">
        <v>96</v>
      </c>
      <c r="C9" s="11"/>
      <c r="D9" s="66"/>
      <c r="E9" s="66"/>
      <c r="F9" s="66"/>
      <c r="G9" s="66"/>
    </row>
    <row r="10" spans="1:11" ht="46.2" customHeight="1" x14ac:dyDescent="0.3">
      <c r="A10" s="65" t="s">
        <v>97</v>
      </c>
      <c r="B10" s="1" t="s">
        <v>99</v>
      </c>
      <c r="C10" s="4" t="s">
        <v>12</v>
      </c>
      <c r="D10" s="163"/>
      <c r="E10" s="163"/>
      <c r="F10" s="163"/>
      <c r="G10" s="163"/>
    </row>
    <row r="11" spans="1:11" ht="30.6" customHeight="1" x14ac:dyDescent="0.3">
      <c r="A11" s="65" t="s">
        <v>98</v>
      </c>
      <c r="B11" s="1" t="s">
        <v>101</v>
      </c>
      <c r="C11" s="4" t="s">
        <v>12</v>
      </c>
      <c r="D11" s="163"/>
      <c r="E11" s="163"/>
      <c r="F11" s="163"/>
      <c r="G11" s="163"/>
    </row>
    <row r="12" spans="1:11" ht="15.75" customHeight="1" x14ac:dyDescent="0.3">
      <c r="A12" s="67"/>
      <c r="B12" s="68" t="s">
        <v>102</v>
      </c>
      <c r="C12" s="11"/>
      <c r="D12" s="66"/>
      <c r="E12" s="66"/>
      <c r="F12" s="66"/>
      <c r="G12" s="66"/>
    </row>
    <row r="13" spans="1:11" ht="29.4" thickBot="1" x14ac:dyDescent="0.35">
      <c r="A13" s="69" t="s">
        <v>100</v>
      </c>
      <c r="B13" s="51" t="s">
        <v>103</v>
      </c>
      <c r="C13" s="70" t="s">
        <v>12</v>
      </c>
      <c r="D13" s="163"/>
      <c r="E13" s="163"/>
      <c r="F13" s="163"/>
      <c r="G13" s="163"/>
    </row>
    <row r="15" spans="1:11" x14ac:dyDescent="0.3">
      <c r="B15" s="94" t="s">
        <v>323</v>
      </c>
      <c r="C15" s="81"/>
      <c r="D15" s="45">
        <f>IF(D4="Ja",20,0)+IF(D5="Ja",20,0)+IF(D7="ja",20,0)+IF(D8="ja",20,0)+IF(D10="Ja",20,0)+IF(D11="Ja",20,0)+IF(D13="Ja",20,0)</f>
        <v>0</v>
      </c>
      <c r="E15" s="45">
        <f>IF(E4="Ja",10,0)+IF(E5="Ja",10,0)+IF(E7="ja",10,0)+IF(E8="ja",10,0)+IF(E10="Ja",10,0)+IF(E11="Ja",10,0)+IF(E13="Ja",10,0)</f>
        <v>0</v>
      </c>
      <c r="F15" s="45">
        <f>IF(F4="Ja",5,0)+IF(F5="Ja",5,0)+IF(F7="ja",5,0)+IF(F8="ja",5,0)+IF(F10="Ja",5,0)+IF(F11="Ja",5,0)+IF(F13="Ja",5,0)</f>
        <v>0</v>
      </c>
      <c r="G15" s="45">
        <v>0</v>
      </c>
    </row>
    <row r="16" spans="1:11" ht="15" thickBot="1" x14ac:dyDescent="0.35"/>
    <row r="17" spans="2:4" ht="15" thickBot="1" x14ac:dyDescent="0.35">
      <c r="B17" s="94" t="s">
        <v>324</v>
      </c>
      <c r="D17" s="96">
        <f>SUM(D15:G15)</f>
        <v>0</v>
      </c>
    </row>
  </sheetData>
  <sheetProtection algorithmName="SHA-512" hashValue="P4bZ0Xjfrnp4G3OKgC/ivBpKdUcsdQ8OlKzns+JRunHqM8WtfG2RnLK7kzIISwp6Vlj+Qh+Nkvbgtf1ROjRc2w==" saltValue="DppzeyaQiejH/RANiGZxWA==" spinCount="100000" sheet="1" objects="1" scenarios="1"/>
  <conditionalFormatting sqref="D4:G8">
    <cfRule type="containsText" dxfId="57" priority="5" operator="containsText" text="Nee">
      <formula>NOT(ISERROR(SEARCH("Nee",D4)))</formula>
    </cfRule>
    <cfRule type="containsText" dxfId="56" priority="6" operator="containsText" text="Ja">
      <formula>NOT(ISERROR(SEARCH("Ja",D4)))</formula>
    </cfRule>
  </conditionalFormatting>
  <conditionalFormatting sqref="D10:G11">
    <cfRule type="containsText" dxfId="55" priority="3" operator="containsText" text="Nee">
      <formula>NOT(ISERROR(SEARCH("Nee",D10)))</formula>
    </cfRule>
    <cfRule type="containsText" dxfId="54" priority="4" operator="containsText" text="Ja">
      <formula>NOT(ISERROR(SEARCH("Ja",D10)))</formula>
    </cfRule>
  </conditionalFormatting>
  <conditionalFormatting sqref="D13:G13">
    <cfRule type="containsText" dxfId="53" priority="1" operator="containsText" text="Nee">
      <formula>NOT(ISERROR(SEARCH("Nee",D13)))</formula>
    </cfRule>
    <cfRule type="containsText" dxfId="52" priority="2" operator="containsText" text="Ja">
      <formula>NOT(ISERROR(SEARCH("Ja",D13)))</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FD11BFE6-CC08-4A5B-B0F3-A6E9ACA81803}">
          <x14:formula1>
            <xm:f>'1 Algemeen'!$H$2:$H$3</xm:f>
          </x14:formula1>
          <xm:sqref>D10:G11 D4:G8 D13:G13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
  <sheetViews>
    <sheetView zoomScale="85" zoomScaleNormal="85" workbookViewId="0">
      <selection activeCell="E30" sqref="E30"/>
    </sheetView>
  </sheetViews>
  <sheetFormatPr defaultColWidth="8.77734375" defaultRowHeight="14.4" x14ac:dyDescent="0.3"/>
  <cols>
    <col min="1" max="1" width="9.44140625" customWidth="1"/>
    <col min="2" max="2" width="80.33203125" customWidth="1"/>
    <col min="3" max="3" width="9.44140625" style="71" hidden="1" customWidth="1"/>
    <col min="4" max="7" width="32.44140625" customWidth="1"/>
  </cols>
  <sheetData>
    <row r="1" spans="1:7" ht="15" thickBot="1" x14ac:dyDescent="0.35">
      <c r="A1" s="41"/>
      <c r="B1" s="42" t="s">
        <v>104</v>
      </c>
      <c r="C1" s="76"/>
      <c r="D1" s="43"/>
      <c r="E1" s="43"/>
      <c r="F1" s="43"/>
      <c r="G1" s="43"/>
    </row>
    <row r="2" spans="1:7" ht="60.75" customHeight="1" x14ac:dyDescent="0.3">
      <c r="A2" s="20" t="s">
        <v>0</v>
      </c>
      <c r="B2" s="21" t="s">
        <v>1</v>
      </c>
      <c r="C2" s="28" t="s">
        <v>25</v>
      </c>
      <c r="D2" s="28" t="s">
        <v>316</v>
      </c>
      <c r="E2" s="28" t="s">
        <v>318</v>
      </c>
      <c r="F2" s="22" t="s">
        <v>2</v>
      </c>
      <c r="G2" s="40" t="s">
        <v>142</v>
      </c>
    </row>
    <row r="3" spans="1:7" x14ac:dyDescent="0.3">
      <c r="A3" s="25"/>
      <c r="B3" s="15" t="s">
        <v>105</v>
      </c>
      <c r="C3" s="11"/>
      <c r="D3" s="11"/>
      <c r="E3" s="11"/>
      <c r="F3" s="11"/>
      <c r="G3" s="11"/>
    </row>
    <row r="4" spans="1:7" x14ac:dyDescent="0.3">
      <c r="A4" s="7" t="s">
        <v>37</v>
      </c>
      <c r="B4" s="8" t="s">
        <v>364</v>
      </c>
      <c r="C4" s="6" t="s">
        <v>12</v>
      </c>
      <c r="D4" s="163"/>
      <c r="E4" s="163"/>
      <c r="F4" s="163"/>
      <c r="G4" s="163"/>
    </row>
    <row r="5" spans="1:7" ht="30" customHeight="1" x14ac:dyDescent="0.3">
      <c r="A5" s="7" t="s">
        <v>39</v>
      </c>
      <c r="B5" s="8" t="s">
        <v>106</v>
      </c>
      <c r="C5" s="4" t="s">
        <v>12</v>
      </c>
      <c r="D5" s="163"/>
      <c r="E5" s="163"/>
      <c r="F5" s="163"/>
      <c r="G5" s="163"/>
    </row>
    <row r="6" spans="1:7" ht="30" customHeight="1" x14ac:dyDescent="0.3">
      <c r="A6" s="7" t="s">
        <v>41</v>
      </c>
      <c r="B6" s="8" t="s">
        <v>107</v>
      </c>
      <c r="C6" s="4" t="s">
        <v>12</v>
      </c>
      <c r="D6" s="163"/>
      <c r="E6" s="163"/>
      <c r="F6" s="163"/>
      <c r="G6" s="163"/>
    </row>
    <row r="7" spans="1:7" ht="30" customHeight="1" x14ac:dyDescent="0.3">
      <c r="A7" s="7" t="s">
        <v>43</v>
      </c>
      <c r="B7" s="8" t="s">
        <v>365</v>
      </c>
      <c r="C7" s="4" t="s">
        <v>12</v>
      </c>
      <c r="D7" s="163"/>
      <c r="E7" s="163"/>
      <c r="F7" s="163"/>
      <c r="G7" s="163"/>
    </row>
    <row r="8" spans="1:7" x14ac:dyDescent="0.3">
      <c r="A8" s="9"/>
      <c r="B8" s="10" t="s">
        <v>108</v>
      </c>
      <c r="C8" s="16"/>
      <c r="D8" s="11"/>
      <c r="E8" s="11"/>
      <c r="F8" s="11"/>
      <c r="G8" s="11"/>
    </row>
    <row r="9" spans="1:7" ht="15" customHeight="1" x14ac:dyDescent="0.3">
      <c r="A9" s="7" t="s">
        <v>44</v>
      </c>
      <c r="B9" s="8" t="s">
        <v>369</v>
      </c>
      <c r="C9" s="4" t="s">
        <v>12</v>
      </c>
      <c r="D9" s="163"/>
      <c r="E9" s="163"/>
      <c r="F9" s="163"/>
      <c r="G9" s="163"/>
    </row>
    <row r="10" spans="1:7" ht="19.2" customHeight="1" x14ac:dyDescent="0.3">
      <c r="A10" s="7" t="s">
        <v>46</v>
      </c>
      <c r="B10" s="8" t="s">
        <v>368</v>
      </c>
      <c r="C10" s="4" t="s">
        <v>12</v>
      </c>
      <c r="D10" s="163"/>
      <c r="E10" s="163"/>
      <c r="F10" s="163"/>
      <c r="G10" s="163"/>
    </row>
    <row r="11" spans="1:7" ht="45" customHeight="1" x14ac:dyDescent="0.3">
      <c r="A11" s="7" t="s">
        <v>47</v>
      </c>
      <c r="B11" s="8" t="s">
        <v>366</v>
      </c>
      <c r="C11" s="4" t="s">
        <v>12</v>
      </c>
      <c r="D11" s="163"/>
      <c r="E11" s="163"/>
      <c r="F11" s="163"/>
      <c r="G11" s="163"/>
    </row>
    <row r="12" spans="1:7" ht="30" customHeight="1" x14ac:dyDescent="0.3">
      <c r="A12" s="7" t="s">
        <v>48</v>
      </c>
      <c r="B12" s="8" t="s">
        <v>367</v>
      </c>
      <c r="C12" s="4" t="s">
        <v>12</v>
      </c>
      <c r="D12" s="163"/>
      <c r="E12" s="163"/>
      <c r="F12" s="163"/>
      <c r="G12" s="163"/>
    </row>
    <row r="13" spans="1:7" ht="33.6" customHeight="1" x14ac:dyDescent="0.3">
      <c r="A13" s="12"/>
      <c r="B13" s="10" t="s">
        <v>109</v>
      </c>
      <c r="C13" s="16"/>
      <c r="D13" s="11"/>
      <c r="E13" s="11"/>
      <c r="F13" s="11"/>
      <c r="G13" s="11"/>
    </row>
    <row r="14" spans="1:7" x14ac:dyDescent="0.3">
      <c r="A14" s="7" t="s">
        <v>50</v>
      </c>
      <c r="B14" s="8" t="s">
        <v>370</v>
      </c>
      <c r="C14" s="4" t="s">
        <v>12</v>
      </c>
      <c r="D14" s="163"/>
      <c r="E14" s="163"/>
      <c r="F14" s="163"/>
      <c r="G14" s="163"/>
    </row>
    <row r="15" spans="1:7" x14ac:dyDescent="0.3">
      <c r="A15" s="7" t="s">
        <v>51</v>
      </c>
      <c r="B15" s="8" t="s">
        <v>371</v>
      </c>
      <c r="C15" s="4" t="s">
        <v>12</v>
      </c>
      <c r="D15" s="163"/>
      <c r="E15" s="163"/>
      <c r="F15" s="163"/>
      <c r="G15" s="163"/>
    </row>
    <row r="16" spans="1:7" x14ac:dyDescent="0.3">
      <c r="A16" s="9"/>
      <c r="B16" s="10" t="s">
        <v>110</v>
      </c>
      <c r="C16" s="16"/>
      <c r="D16" s="11"/>
      <c r="E16" s="11"/>
      <c r="F16" s="11"/>
      <c r="G16" s="11"/>
    </row>
    <row r="17" spans="1:7" x14ac:dyDescent="0.3">
      <c r="A17" s="7" t="s">
        <v>52</v>
      </c>
      <c r="B17" s="8" t="s">
        <v>372</v>
      </c>
      <c r="C17" s="4" t="s">
        <v>12</v>
      </c>
      <c r="D17" s="163"/>
      <c r="E17" s="163"/>
      <c r="F17" s="163"/>
      <c r="G17" s="163"/>
    </row>
    <row r="18" spans="1:7" ht="17.399999999999999" customHeight="1" x14ac:dyDescent="0.3">
      <c r="A18" s="13"/>
      <c r="B18" s="10" t="s">
        <v>111</v>
      </c>
      <c r="C18" s="16"/>
      <c r="D18" s="11"/>
      <c r="E18" s="11"/>
      <c r="F18" s="11"/>
      <c r="G18" s="11"/>
    </row>
    <row r="19" spans="1:7" ht="15" thickBot="1" x14ac:dyDescent="0.35">
      <c r="A19" s="26" t="s">
        <v>53</v>
      </c>
      <c r="B19" s="27" t="s">
        <v>373</v>
      </c>
      <c r="C19" s="75" t="s">
        <v>12</v>
      </c>
      <c r="D19" s="163"/>
      <c r="E19" s="163"/>
      <c r="F19" s="163"/>
      <c r="G19" s="163"/>
    </row>
    <row r="21" spans="1:7" x14ac:dyDescent="0.3">
      <c r="B21" s="94" t="s">
        <v>323</v>
      </c>
      <c r="C21" s="81"/>
      <c r="D21" s="95">
        <f>IF(D4="Ja",20,0)+IF(D5="Ja",20,0)+IF(D6="ja",20,0)+IF(D7="ja",20,0)+IF(D9="Ja",20,0)+IF(D10="Ja",20,0)+IF(D11="Ja",20,0)+IF(D12="Ja",20,0)+IF(D14="Ja",20,0)+IF(D15="Ja",20,0)+IF(D17="Ja",20,0)+IF(D19="Ja",20,0)</f>
        <v>0</v>
      </c>
      <c r="E21" s="95">
        <f>IF(E4="Ja",10,0)+IF(E5="Ja",10,0)+IF(E6="ja",10,0)+IF(E7="ja",10,0)+IF(E9="Ja",10,0)+IF(E10="Ja",10,0)+IF(E11="Ja",10,0)+IF(E12="Ja",10,0)+IF(E14="Ja",10,0)+IF(E15="Ja",10,0)+IF(E17="Ja",10,0)+IF(E19="Ja",10,0)</f>
        <v>0</v>
      </c>
      <c r="F21" s="95">
        <f>IF(F4="Ja",5,0)+IF(F5="Ja",5,0)+IF(F6="ja",5,0)+IF(F7="ja",5,0)+IF(F9="Ja",5,0)+IF(F10="Ja",5,0)+IF(F11="Ja",5,0)+IF(F12="Ja",5,0)+IF(F14="Ja",5,0)+IF(F15="Ja",5,0)+IF(F17="Ja",5,0)+IF(F19="Ja",5,0)</f>
        <v>0</v>
      </c>
      <c r="G21" s="95">
        <v>0</v>
      </c>
    </row>
    <row r="22" spans="1:7" ht="15" thickBot="1" x14ac:dyDescent="0.35"/>
    <row r="23" spans="1:7" ht="15" thickBot="1" x14ac:dyDescent="0.35">
      <c r="B23" s="94" t="s">
        <v>324</v>
      </c>
      <c r="D23" s="96">
        <f>SUM(D21:G21)</f>
        <v>0</v>
      </c>
    </row>
  </sheetData>
  <sheetProtection algorithmName="SHA-512" hashValue="qmOs//XZLmFzO4hOEHGBXcLGowKHLw4KFHUfOtpzXmOU63SA3d3hHcRf3N/yqxinVBS6Q1JJNQy+hHNqckvtog==" saltValue="oJlcRMW4tgmYj9gEUbhnBw==" spinCount="100000" sheet="1" objects="1" scenarios="1"/>
  <conditionalFormatting sqref="D4:G7">
    <cfRule type="containsText" dxfId="51" priority="9" operator="containsText" text="Nee">
      <formula>NOT(ISERROR(SEARCH("Nee",D4)))</formula>
    </cfRule>
    <cfRule type="containsText" dxfId="50" priority="10" operator="containsText" text="Ja">
      <formula>NOT(ISERROR(SEARCH("Ja",D4)))</formula>
    </cfRule>
  </conditionalFormatting>
  <conditionalFormatting sqref="D9:G12">
    <cfRule type="containsText" dxfId="49" priority="7" operator="containsText" text="Nee">
      <formula>NOT(ISERROR(SEARCH("Nee",D9)))</formula>
    </cfRule>
    <cfRule type="containsText" dxfId="48" priority="8" operator="containsText" text="Ja">
      <formula>NOT(ISERROR(SEARCH("Ja",D9)))</formula>
    </cfRule>
  </conditionalFormatting>
  <conditionalFormatting sqref="D14:G15">
    <cfRule type="containsText" dxfId="47" priority="5" operator="containsText" text="Nee">
      <formula>NOT(ISERROR(SEARCH("Nee",D14)))</formula>
    </cfRule>
    <cfRule type="containsText" dxfId="46" priority="6" operator="containsText" text="Ja">
      <formula>NOT(ISERROR(SEARCH("Ja",D14)))</formula>
    </cfRule>
  </conditionalFormatting>
  <conditionalFormatting sqref="D17:G17">
    <cfRule type="containsText" dxfId="45" priority="3" operator="containsText" text="Nee">
      <formula>NOT(ISERROR(SEARCH("Nee",D17)))</formula>
    </cfRule>
    <cfRule type="containsText" dxfId="44" priority="4" operator="containsText" text="Ja">
      <formula>NOT(ISERROR(SEARCH("Ja",D17)))</formula>
    </cfRule>
  </conditionalFormatting>
  <conditionalFormatting sqref="D19:G19">
    <cfRule type="containsText" dxfId="43" priority="1" operator="containsText" text="Nee">
      <formula>NOT(ISERROR(SEARCH("Nee",D19)))</formula>
    </cfRule>
    <cfRule type="containsText" dxfId="42" priority="2" operator="containsText" text="Ja">
      <formula>NOT(ISERROR(SEARCH("Ja",D19)))</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8BE9FAE2-83B8-4F57-9039-EB15D5D00BC9}">
          <x14:formula1>
            <xm:f>'1 Algemeen'!$H$2:$H$3</xm:f>
          </x14:formula1>
          <xm:sqref>D17:G17 D4:G7 D9:G12 D14:G15 D19:G19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
  <sheetViews>
    <sheetView topLeftCell="A3" zoomScale="70" zoomScaleNormal="70" workbookViewId="0">
      <selection activeCell="B13" sqref="B13"/>
    </sheetView>
  </sheetViews>
  <sheetFormatPr defaultColWidth="8.77734375" defaultRowHeight="14.4" x14ac:dyDescent="0.3"/>
  <cols>
    <col min="1" max="1" width="13.44140625" customWidth="1"/>
    <col min="2" max="2" width="67" customWidth="1"/>
    <col min="3" max="3" width="9.44140625" style="71" hidden="1" customWidth="1"/>
    <col min="4" max="7" width="32" customWidth="1"/>
  </cols>
  <sheetData>
    <row r="1" spans="1:7" ht="15" thickBot="1" x14ac:dyDescent="0.35">
      <c r="A1" s="41"/>
      <c r="B1" s="92" t="s">
        <v>112</v>
      </c>
      <c r="C1" s="92"/>
      <c r="D1" s="93"/>
      <c r="E1" s="93"/>
      <c r="F1" s="93"/>
      <c r="G1" s="93"/>
    </row>
    <row r="2" spans="1:7" ht="60" customHeight="1" x14ac:dyDescent="0.3">
      <c r="A2" s="20" t="s">
        <v>0</v>
      </c>
      <c r="B2" s="21" t="s">
        <v>1</v>
      </c>
      <c r="C2" s="28" t="s">
        <v>25</v>
      </c>
      <c r="D2" s="28" t="s">
        <v>316</v>
      </c>
      <c r="E2" s="28" t="s">
        <v>318</v>
      </c>
      <c r="F2" s="22" t="s">
        <v>2</v>
      </c>
      <c r="G2" s="40" t="s">
        <v>142</v>
      </c>
    </row>
    <row r="3" spans="1:7" x14ac:dyDescent="0.3">
      <c r="A3" s="25"/>
      <c r="B3" s="15" t="s">
        <v>238</v>
      </c>
      <c r="C3" s="11"/>
      <c r="D3" s="11"/>
      <c r="E3" s="11"/>
      <c r="F3" s="11"/>
      <c r="G3" s="11"/>
    </row>
    <row r="4" spans="1:7" x14ac:dyDescent="0.3">
      <c r="A4" s="29" t="s">
        <v>55</v>
      </c>
      <c r="B4" s="8" t="s">
        <v>374</v>
      </c>
      <c r="C4" s="4" t="s">
        <v>12</v>
      </c>
      <c r="D4" s="163"/>
      <c r="E4" s="163"/>
      <c r="F4" s="163"/>
      <c r="G4" s="163"/>
    </row>
    <row r="5" spans="1:7" ht="30" customHeight="1" x14ac:dyDescent="0.3">
      <c r="A5" s="29" t="s">
        <v>56</v>
      </c>
      <c r="B5" s="8" t="s">
        <v>375</v>
      </c>
      <c r="C5" s="4" t="s">
        <v>12</v>
      </c>
      <c r="D5" s="163"/>
      <c r="E5" s="163"/>
      <c r="F5" s="163"/>
      <c r="G5" s="163"/>
    </row>
    <row r="6" spans="1:7" ht="17.399999999999999" customHeight="1" x14ac:dyDescent="0.3">
      <c r="A6" s="29" t="s">
        <v>57</v>
      </c>
      <c r="B6" s="8" t="s">
        <v>376</v>
      </c>
      <c r="C6" s="4" t="s">
        <v>12</v>
      </c>
      <c r="D6" s="163"/>
      <c r="E6" s="163"/>
      <c r="F6" s="163"/>
      <c r="G6" s="163"/>
    </row>
    <row r="7" spans="1:7" x14ac:dyDescent="0.3">
      <c r="A7" s="30"/>
      <c r="B7" s="10" t="s">
        <v>237</v>
      </c>
      <c r="C7" s="16"/>
      <c r="D7" s="16"/>
      <c r="E7" s="16"/>
      <c r="F7" s="16"/>
      <c r="G7" s="16"/>
    </row>
    <row r="8" spans="1:7" x14ac:dyDescent="0.3">
      <c r="A8" s="29" t="s">
        <v>58</v>
      </c>
      <c r="B8" s="8" t="s">
        <v>377</v>
      </c>
      <c r="C8" s="4" t="s">
        <v>12</v>
      </c>
      <c r="D8" s="163"/>
      <c r="E8" s="163"/>
      <c r="F8" s="163"/>
      <c r="G8" s="163"/>
    </row>
    <row r="9" spans="1:7" ht="30" customHeight="1" x14ac:dyDescent="0.3">
      <c r="A9" s="29" t="s">
        <v>113</v>
      </c>
      <c r="B9" s="8" t="s">
        <v>378</v>
      </c>
      <c r="C9" s="4" t="s">
        <v>12</v>
      </c>
      <c r="D9" s="163"/>
      <c r="E9" s="163"/>
      <c r="F9" s="163"/>
      <c r="G9" s="163"/>
    </row>
    <row r="10" spans="1:7" ht="35.4" customHeight="1" x14ac:dyDescent="0.3">
      <c r="A10" s="29" t="s">
        <v>114</v>
      </c>
      <c r="B10" s="8" t="s">
        <v>379</v>
      </c>
      <c r="C10" s="4" t="s">
        <v>12</v>
      </c>
      <c r="D10" s="163"/>
      <c r="E10" s="163"/>
      <c r="F10" s="163"/>
      <c r="G10" s="163"/>
    </row>
    <row r="11" spans="1:7" x14ac:dyDescent="0.3">
      <c r="A11" s="31"/>
      <c r="B11" s="17" t="s">
        <v>120</v>
      </c>
      <c r="C11" s="77"/>
      <c r="D11" s="18"/>
      <c r="E11" s="18"/>
      <c r="F11" s="18"/>
      <c r="G11" s="18"/>
    </row>
    <row r="12" spans="1:7" ht="134.4" customHeight="1" x14ac:dyDescent="0.3">
      <c r="A12" s="32" t="s">
        <v>115</v>
      </c>
      <c r="B12" s="1" t="s">
        <v>121</v>
      </c>
      <c r="C12" s="5" t="s">
        <v>12</v>
      </c>
      <c r="D12" s="163"/>
      <c r="E12" s="163"/>
      <c r="F12" s="163"/>
      <c r="G12" s="163"/>
    </row>
    <row r="13" spans="1:7" ht="118.2" customHeight="1" x14ac:dyDescent="0.3">
      <c r="A13" s="32" t="s">
        <v>116</v>
      </c>
      <c r="B13" s="1" t="s">
        <v>122</v>
      </c>
      <c r="C13" s="5" t="s">
        <v>12</v>
      </c>
      <c r="D13" s="163"/>
      <c r="E13" s="163"/>
      <c r="F13" s="163"/>
      <c r="G13" s="163"/>
    </row>
    <row r="14" spans="1:7" ht="117" customHeight="1" x14ac:dyDescent="0.3">
      <c r="A14" s="32" t="s">
        <v>117</v>
      </c>
      <c r="B14" s="1" t="s">
        <v>123</v>
      </c>
      <c r="C14" s="5" t="s">
        <v>12</v>
      </c>
      <c r="D14" s="163"/>
      <c r="E14" s="163"/>
      <c r="F14" s="163"/>
      <c r="G14" s="163"/>
    </row>
    <row r="15" spans="1:7" ht="92.4" customHeight="1" x14ac:dyDescent="0.3">
      <c r="A15" s="32" t="s">
        <v>118</v>
      </c>
      <c r="B15" s="1" t="s">
        <v>124</v>
      </c>
      <c r="C15" s="78" t="s">
        <v>12</v>
      </c>
      <c r="D15" s="163"/>
      <c r="E15" s="163"/>
      <c r="F15" s="163"/>
      <c r="G15" s="163"/>
    </row>
    <row r="16" spans="1:7" ht="79.8" customHeight="1" thickBot="1" x14ac:dyDescent="0.35">
      <c r="A16" s="33" t="s">
        <v>119</v>
      </c>
      <c r="B16" s="164" t="s">
        <v>380</v>
      </c>
      <c r="C16" s="79" t="s">
        <v>12</v>
      </c>
      <c r="D16" s="163"/>
      <c r="E16" s="163"/>
      <c r="F16" s="163"/>
      <c r="G16" s="163"/>
    </row>
    <row r="18" spans="2:7" x14ac:dyDescent="0.3">
      <c r="B18" s="94" t="s">
        <v>323</v>
      </c>
      <c r="D18" s="95">
        <f>IF(D4="Ja",20,0)+IF(D5="Ja",20,0)+IF(D6="ja",20,0)+IF(D8="ja",20,0)+IF(D9="Ja",20,0)+IF(D10="Ja",20,0)+IF(D12="Ja",20,0)+IF(D13="Ja",20,0)+IF(D14="Ja",20,0)+IF(D15="Ja",20,0)+IF(D16="Ja",20,0)</f>
        <v>0</v>
      </c>
      <c r="E18" s="95">
        <f>IF(E4="Ja",10,0)+IF(E5="Ja",10,0)+IF(E6="ja",10,0)+IF(E8="ja",10,0)+IF(E9="Ja",10,0)+IF(E10="Ja",10,0)+IF(E12="Ja",10,0)+IF(E13="Ja",10,0)+IF(E14="Ja",10,0)+IF(E15="Ja",10,0)+IF(E16="Ja",10,0)</f>
        <v>0</v>
      </c>
      <c r="F18" s="95">
        <f>IF(F4="Ja",5,0)+IF(F5="Ja",5,0)+IF(F6="ja",5,0)+IF(F8="ja",5,0)+IF(F9="Ja",5,0)+IF(F10="Ja",5,0)+IF(F12="Ja",5,0)+IF(F13="Ja",5,0)+IF(F14="Ja",5,0)+IF(F15="Ja",5,0)+IF(F16="Ja",5,0)</f>
        <v>0</v>
      </c>
      <c r="G18" s="95">
        <v>0</v>
      </c>
    </row>
    <row r="19" spans="2:7" ht="15" thickBot="1" x14ac:dyDescent="0.35"/>
    <row r="20" spans="2:7" ht="15" thickBot="1" x14ac:dyDescent="0.35">
      <c r="B20" s="94" t="s">
        <v>324</v>
      </c>
      <c r="D20" s="96">
        <f>SUM(D18:G18)</f>
        <v>0</v>
      </c>
    </row>
  </sheetData>
  <sheetProtection algorithmName="SHA-512" hashValue="ujwe4OflsJistnuRsEFdNKwN1MI/l4RzMh+3h2z33igATWp+krIEtDM4n6jXbyp0XXrvPXddUfKQEAwhjkdEiQ==" saltValue="Mx3DxNBHKmKpFPwKP7Z4Gg==" spinCount="100000" sheet="1" objects="1" scenarios="1"/>
  <conditionalFormatting sqref="D4:G6">
    <cfRule type="containsText" dxfId="41" priority="5" operator="containsText" text="Nee">
      <formula>NOT(ISERROR(SEARCH("Nee",D4)))</formula>
    </cfRule>
    <cfRule type="containsText" dxfId="40" priority="6" operator="containsText" text="Ja">
      <formula>NOT(ISERROR(SEARCH("Ja",D4)))</formula>
    </cfRule>
  </conditionalFormatting>
  <conditionalFormatting sqref="D8:G10">
    <cfRule type="containsText" dxfId="39" priority="3" operator="containsText" text="Nee">
      <formula>NOT(ISERROR(SEARCH("Nee",D8)))</formula>
    </cfRule>
    <cfRule type="containsText" dxfId="38" priority="4" operator="containsText" text="Ja">
      <formula>NOT(ISERROR(SEARCH("Ja",D8)))</formula>
    </cfRule>
  </conditionalFormatting>
  <conditionalFormatting sqref="D12:G16">
    <cfRule type="containsText" dxfId="37" priority="1" operator="containsText" text="Nee">
      <formula>NOT(ISERROR(SEARCH("Nee",D12)))</formula>
    </cfRule>
    <cfRule type="containsText" dxfId="36" priority="2" operator="containsText" text="Ja">
      <formula>NOT(ISERROR(SEARCH("Ja",D12)))</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3A570AB0-929E-42A5-ADD2-6B7CDF9D7DF0}">
          <x14:formula1>
            <xm:f>'1 Algemeen'!$H$2:$H$3</xm:f>
          </x14:formula1>
          <xm:sqref>D8:G10 D4:G6 D12:G16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topLeftCell="A3" zoomScale="85" zoomScaleNormal="85" workbookViewId="0">
      <selection activeCell="D19" sqref="D19"/>
    </sheetView>
  </sheetViews>
  <sheetFormatPr defaultColWidth="8.77734375" defaultRowHeight="14.4" x14ac:dyDescent="0.3"/>
  <cols>
    <col min="1" max="1" width="9.44140625" customWidth="1"/>
    <col min="2" max="2" width="67" customWidth="1"/>
    <col min="3" max="3" width="9.44140625" style="71" hidden="1" customWidth="1"/>
    <col min="4" max="7" width="32.21875" customWidth="1"/>
  </cols>
  <sheetData>
    <row r="1" spans="1:7" ht="15" thickBot="1" x14ac:dyDescent="0.35">
      <c r="A1" s="44"/>
      <c r="B1" s="38" t="s">
        <v>239</v>
      </c>
      <c r="C1" s="80"/>
      <c r="D1" s="49"/>
      <c r="E1" s="49"/>
      <c r="F1" s="49"/>
      <c r="G1" s="49"/>
    </row>
    <row r="2" spans="1:7" ht="75" customHeight="1" x14ac:dyDescent="0.3">
      <c r="A2" s="39" t="s">
        <v>0</v>
      </c>
      <c r="B2" s="28" t="s">
        <v>1</v>
      </c>
      <c r="C2" s="28" t="s">
        <v>25</v>
      </c>
      <c r="D2" s="28" t="s">
        <v>316</v>
      </c>
      <c r="E2" s="28" t="s">
        <v>318</v>
      </c>
      <c r="F2" s="22" t="s">
        <v>2</v>
      </c>
      <c r="G2" s="40" t="s">
        <v>142</v>
      </c>
    </row>
    <row r="3" spans="1:7" ht="45" customHeight="1" x14ac:dyDescent="0.3">
      <c r="A3" s="34"/>
      <c r="B3" s="19" t="s">
        <v>125</v>
      </c>
      <c r="C3" s="11"/>
      <c r="D3" s="11"/>
      <c r="E3" s="11"/>
      <c r="F3" s="11"/>
      <c r="G3" s="11"/>
    </row>
    <row r="4" spans="1:7" x14ac:dyDescent="0.3">
      <c r="A4" s="47" t="s">
        <v>60</v>
      </c>
      <c r="B4" s="46" t="s">
        <v>381</v>
      </c>
      <c r="C4" s="2" t="s">
        <v>12</v>
      </c>
      <c r="D4" s="163"/>
      <c r="E4" s="163"/>
      <c r="F4" s="163"/>
      <c r="G4" s="163"/>
    </row>
    <row r="5" spans="1:7" x14ac:dyDescent="0.3">
      <c r="A5" s="47" t="s">
        <v>62</v>
      </c>
      <c r="B5" s="46" t="s">
        <v>382</v>
      </c>
      <c r="C5" s="2" t="s">
        <v>12</v>
      </c>
      <c r="D5" s="163"/>
      <c r="E5" s="163"/>
      <c r="F5" s="163"/>
      <c r="G5" s="163"/>
    </row>
    <row r="6" spans="1:7" ht="30" customHeight="1" x14ac:dyDescent="0.3">
      <c r="A6" s="34"/>
      <c r="B6" s="19" t="s">
        <v>132</v>
      </c>
      <c r="C6" s="11"/>
      <c r="D6" s="11"/>
      <c r="E6" s="11"/>
      <c r="F6" s="11"/>
      <c r="G6" s="11"/>
    </row>
    <row r="7" spans="1:7" ht="28.8" x14ac:dyDescent="0.3">
      <c r="A7" s="47" t="s">
        <v>126</v>
      </c>
      <c r="B7" s="50" t="s">
        <v>383</v>
      </c>
      <c r="C7" s="2" t="s">
        <v>12</v>
      </c>
      <c r="D7" s="163"/>
      <c r="E7" s="163"/>
      <c r="F7" s="163"/>
      <c r="G7" s="163"/>
    </row>
    <row r="8" spans="1:7" ht="19.8" customHeight="1" x14ac:dyDescent="0.3">
      <c r="A8" s="47" t="s">
        <v>127</v>
      </c>
      <c r="B8" s="50" t="s">
        <v>384</v>
      </c>
      <c r="C8" s="2" t="s">
        <v>12</v>
      </c>
      <c r="D8" s="163"/>
      <c r="E8" s="163"/>
      <c r="F8" s="163"/>
      <c r="G8" s="163"/>
    </row>
    <row r="9" spans="1:7" ht="28.8" x14ac:dyDescent="0.3">
      <c r="A9" s="47" t="s">
        <v>128</v>
      </c>
      <c r="B9" s="50" t="s">
        <v>385</v>
      </c>
      <c r="C9" s="2" t="s">
        <v>12</v>
      </c>
      <c r="D9" s="163"/>
      <c r="E9" s="163"/>
      <c r="F9" s="163"/>
      <c r="G9" s="163"/>
    </row>
    <row r="10" spans="1:7" x14ac:dyDescent="0.3">
      <c r="A10" s="34"/>
      <c r="B10" s="19" t="s">
        <v>137</v>
      </c>
      <c r="C10" s="11"/>
      <c r="D10" s="11"/>
      <c r="E10" s="11"/>
      <c r="F10" s="11"/>
      <c r="G10" s="11"/>
    </row>
    <row r="11" spans="1:7" x14ac:dyDescent="0.3">
      <c r="A11" s="47" t="s">
        <v>129</v>
      </c>
      <c r="B11" s="48" t="s">
        <v>386</v>
      </c>
      <c r="C11" s="81"/>
      <c r="D11" s="163"/>
      <c r="E11" s="163"/>
      <c r="F11" s="163"/>
      <c r="G11" s="163"/>
    </row>
    <row r="12" spans="1:7" ht="28.8" x14ac:dyDescent="0.3">
      <c r="A12" s="34"/>
      <c r="B12" s="19" t="s">
        <v>139</v>
      </c>
      <c r="C12" s="11"/>
      <c r="D12" s="11"/>
      <c r="E12" s="11"/>
      <c r="F12" s="11"/>
      <c r="G12" s="11"/>
    </row>
    <row r="13" spans="1:7" ht="46.8" customHeight="1" x14ac:dyDescent="0.3">
      <c r="A13" s="23" t="s">
        <v>130</v>
      </c>
      <c r="B13" s="3" t="s">
        <v>387</v>
      </c>
      <c r="C13" s="6" t="s">
        <v>12</v>
      </c>
      <c r="D13" s="163"/>
      <c r="E13" s="163"/>
      <c r="F13" s="163"/>
      <c r="G13" s="163"/>
    </row>
    <row r="14" spans="1:7" ht="31.8" customHeight="1" x14ac:dyDescent="0.3">
      <c r="A14" s="23" t="s">
        <v>131</v>
      </c>
      <c r="B14" s="3" t="s">
        <v>388</v>
      </c>
      <c r="C14" s="6" t="s">
        <v>12</v>
      </c>
      <c r="D14" s="163"/>
      <c r="E14" s="163"/>
      <c r="F14" s="163"/>
      <c r="G14" s="163"/>
    </row>
    <row r="15" spans="1:7" ht="28.8" x14ac:dyDescent="0.3">
      <c r="A15" s="35"/>
      <c r="B15" s="10" t="s">
        <v>140</v>
      </c>
      <c r="C15" s="11"/>
      <c r="D15" s="11"/>
      <c r="E15" s="11"/>
      <c r="F15" s="11"/>
      <c r="G15" s="11"/>
    </row>
    <row r="16" spans="1:7" ht="16.2" customHeight="1" x14ac:dyDescent="0.3">
      <c r="A16" s="23" t="s">
        <v>133</v>
      </c>
      <c r="B16" s="8" t="s">
        <v>389</v>
      </c>
      <c r="C16" s="6" t="s">
        <v>12</v>
      </c>
      <c r="D16" s="163"/>
      <c r="E16" s="163"/>
      <c r="F16" s="163"/>
      <c r="G16" s="163"/>
    </row>
    <row r="17" spans="1:7" ht="17.399999999999999" customHeight="1" x14ac:dyDescent="0.3">
      <c r="A17" s="23" t="s">
        <v>134</v>
      </c>
      <c r="B17" s="8" t="s">
        <v>390</v>
      </c>
      <c r="C17" s="6" t="s">
        <v>12</v>
      </c>
      <c r="D17" s="163"/>
      <c r="E17" s="163"/>
      <c r="F17" s="163"/>
      <c r="G17" s="163"/>
    </row>
    <row r="18" spans="1:7" ht="33.6" customHeight="1" x14ac:dyDescent="0.3">
      <c r="A18" s="23" t="s">
        <v>135</v>
      </c>
      <c r="B18" s="8" t="s">
        <v>391</v>
      </c>
      <c r="C18" s="6" t="s">
        <v>12</v>
      </c>
      <c r="D18" s="163"/>
      <c r="E18" s="163"/>
      <c r="F18" s="163"/>
      <c r="G18" s="163"/>
    </row>
    <row r="19" spans="1:7" ht="18" customHeight="1" thickBot="1" x14ac:dyDescent="0.35">
      <c r="A19" s="24" t="s">
        <v>136</v>
      </c>
      <c r="B19" s="36" t="s">
        <v>392</v>
      </c>
      <c r="C19" s="14" t="s">
        <v>12</v>
      </c>
      <c r="D19" s="163"/>
      <c r="E19" s="163"/>
      <c r="F19" s="163"/>
      <c r="G19" s="163"/>
    </row>
    <row r="21" spans="1:7" x14ac:dyDescent="0.3">
      <c r="B21" s="97" t="s">
        <v>323</v>
      </c>
      <c r="C21" s="81"/>
      <c r="D21" s="95">
        <f>IF(D4="Ja",20,0)+IF(D5="Ja",20,0)+IF(D7="ja",20,0)+IF(D8="ja",20,0)+IF(D9="Ja",20,0)+IF(D11="Ja",20,0)+IF(D13="Ja",20,0)+IF(D14="Ja",20,0)+IF(D16="Ja",20,0)+IF(D17="Ja",20,0)+IF(D18="Ja",20,0)+IF(D19="Ja",20,0)</f>
        <v>0</v>
      </c>
      <c r="E21" s="95">
        <f>IF(E4="Ja",10,0)+IF(E5="Ja",10,0)+IF(E7="ja",10,0)+IF(E8="ja",10,0)+IF(E9="Ja",10,0)+IF(E11="Ja",10,0)+IF(E13="Ja",10,0)+IF(E14="Ja",10,0)+IF(E17="Ja",10,0)+IF(E18="Ja",10,0)+IF(E16="Ja",10,0)+IF(E19="Ja",10,0)</f>
        <v>0</v>
      </c>
      <c r="F21" s="95">
        <f>IF(F7="Ja",5,0)+IF(F8="Ja",5,0)+IF(F9="ja",5,0)+IF(F4="ja",5,0)+IF(F12="Ja",5,0)+IF(F13="Ja",5,0)+IF(F5="Ja",5,0)+IF(F16="Ja",5,0)+IF(F17="Ja",5,0)+IF(F18="Ja",5,0)+IF(F19="Ja",5,0)+IF(F14="Ja",5,0)</f>
        <v>0</v>
      </c>
      <c r="G21" s="95">
        <v>0</v>
      </c>
    </row>
    <row r="22" spans="1:7" ht="15" thickBot="1" x14ac:dyDescent="0.35"/>
    <row r="23" spans="1:7" ht="15" thickBot="1" x14ac:dyDescent="0.35">
      <c r="B23" s="94" t="s">
        <v>324</v>
      </c>
      <c r="D23" s="96">
        <f>SUM(D21:G21)</f>
        <v>0</v>
      </c>
    </row>
  </sheetData>
  <phoneticPr fontId="10" type="noConversion"/>
  <conditionalFormatting sqref="D4:G5">
    <cfRule type="containsText" dxfId="35" priority="11" operator="containsText" text="Nee">
      <formula>NOT(ISERROR(SEARCH("Nee",D4)))</formula>
    </cfRule>
    <cfRule type="containsText" dxfId="34" priority="12" operator="containsText" text="Ja">
      <formula>NOT(ISERROR(SEARCH("Ja",D4)))</formula>
    </cfRule>
  </conditionalFormatting>
  <conditionalFormatting sqref="D7:G9">
    <cfRule type="containsText" dxfId="33" priority="9" operator="containsText" text="Nee">
      <formula>NOT(ISERROR(SEARCH("Nee",D7)))</formula>
    </cfRule>
    <cfRule type="containsText" dxfId="32" priority="10" operator="containsText" text="Ja">
      <formula>NOT(ISERROR(SEARCH("Ja",D7)))</formula>
    </cfRule>
  </conditionalFormatting>
  <conditionalFormatting sqref="D11:G11">
    <cfRule type="containsText" dxfId="31" priority="7" operator="containsText" text="Nee">
      <formula>NOT(ISERROR(SEARCH("Nee",D11)))</formula>
    </cfRule>
    <cfRule type="containsText" dxfId="30" priority="8" operator="containsText" text="Ja">
      <formula>NOT(ISERROR(SEARCH("Ja",D11)))</formula>
    </cfRule>
  </conditionalFormatting>
  <conditionalFormatting sqref="D13:G14">
    <cfRule type="containsText" dxfId="29" priority="3" operator="containsText" text="Nee">
      <formula>NOT(ISERROR(SEARCH("Nee",D13)))</formula>
    </cfRule>
    <cfRule type="containsText" dxfId="28" priority="4" operator="containsText" text="Ja">
      <formula>NOT(ISERROR(SEARCH("Ja",D13)))</formula>
    </cfRule>
  </conditionalFormatting>
  <conditionalFormatting sqref="D16:G19">
    <cfRule type="containsText" dxfId="27" priority="1" operator="containsText" text="Nee">
      <formula>NOT(ISERROR(SEARCH("Nee",D16)))</formula>
    </cfRule>
    <cfRule type="containsText" dxfId="26" priority="2" operator="containsText" text="Ja">
      <formula>NOT(ISERROR(SEARCH("Ja",D16)))</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AA5E88AC-E396-40B3-A555-034E82DB564E}">
          <x14:formula1>
            <xm:f>'1 Algemeen'!$H$2:$H$3</xm:f>
          </x14:formula1>
          <xm:sqref>D13:G14 D4:G5 D7:G9 D11:G11 D16:G19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4"/>
  <sheetViews>
    <sheetView zoomScale="90" zoomScaleNormal="90" workbookViewId="0">
      <selection activeCell="F94" sqref="F94"/>
    </sheetView>
  </sheetViews>
  <sheetFormatPr defaultColWidth="8.77734375" defaultRowHeight="14.4" x14ac:dyDescent="0.3"/>
  <cols>
    <col min="1" max="1" width="10.77734375" style="144" customWidth="1"/>
    <col min="2" max="2" width="108.21875" style="144" customWidth="1"/>
    <col min="3" max="3" width="10.33203125" style="159" hidden="1" customWidth="1"/>
    <col min="4" max="6" width="26.33203125" style="144" customWidth="1"/>
    <col min="7" max="7" width="29.88671875" style="144" customWidth="1"/>
    <col min="8" max="16384" width="8.77734375" style="144"/>
  </cols>
  <sheetData>
    <row r="1" spans="1:17" ht="15" thickBot="1" x14ac:dyDescent="0.35">
      <c r="A1" s="165"/>
      <c r="B1" s="166" t="s">
        <v>252</v>
      </c>
      <c r="C1" s="167"/>
      <c r="D1" s="168"/>
      <c r="E1" s="168"/>
      <c r="F1" s="168"/>
      <c r="G1" s="168"/>
    </row>
    <row r="2" spans="1:17" ht="60" customHeight="1" x14ac:dyDescent="0.3">
      <c r="A2" s="169" t="s">
        <v>0</v>
      </c>
      <c r="B2" s="170" t="s">
        <v>1</v>
      </c>
      <c r="C2" s="147" t="s">
        <v>25</v>
      </c>
      <c r="D2" s="147" t="s">
        <v>316</v>
      </c>
      <c r="E2" s="147" t="s">
        <v>318</v>
      </c>
      <c r="F2" s="148" t="s">
        <v>2</v>
      </c>
      <c r="G2" s="149" t="s">
        <v>142</v>
      </c>
    </row>
    <row r="3" spans="1:17" ht="51" customHeight="1" x14ac:dyDescent="0.3">
      <c r="A3" s="171" t="s">
        <v>64</v>
      </c>
      <c r="B3" s="172" t="s">
        <v>143</v>
      </c>
      <c r="C3" s="152" t="s">
        <v>12</v>
      </c>
      <c r="D3" s="163"/>
      <c r="E3" s="163"/>
      <c r="F3" s="163"/>
      <c r="G3" s="163"/>
      <c r="M3" s="173"/>
      <c r="N3" s="173"/>
      <c r="O3" s="173"/>
      <c r="P3" s="173"/>
      <c r="Q3" s="173"/>
    </row>
    <row r="4" spans="1:17" ht="39" customHeight="1" x14ac:dyDescent="0.3">
      <c r="A4" s="171" t="s">
        <v>66</v>
      </c>
      <c r="B4" s="172" t="s">
        <v>144</v>
      </c>
      <c r="C4" s="152" t="s">
        <v>12</v>
      </c>
      <c r="D4" s="163"/>
      <c r="E4" s="163"/>
      <c r="F4" s="163"/>
      <c r="G4" s="163"/>
      <c r="M4" s="173"/>
      <c r="N4" s="173"/>
      <c r="O4" s="173"/>
      <c r="P4" s="173"/>
      <c r="Q4" s="173"/>
    </row>
    <row r="5" spans="1:17" ht="32.4" customHeight="1" x14ac:dyDescent="0.3">
      <c r="A5" s="171" t="s">
        <v>68</v>
      </c>
      <c r="B5" s="172" t="s">
        <v>145</v>
      </c>
      <c r="C5" s="152" t="s">
        <v>12</v>
      </c>
      <c r="D5" s="163"/>
      <c r="E5" s="163"/>
      <c r="F5" s="163"/>
      <c r="G5" s="163"/>
      <c r="M5" s="173"/>
      <c r="N5" s="173"/>
      <c r="O5" s="173"/>
      <c r="P5" s="173"/>
      <c r="Q5" s="173"/>
    </row>
    <row r="6" spans="1:17" ht="37.200000000000003" customHeight="1" x14ac:dyDescent="0.3">
      <c r="A6" s="171" t="s">
        <v>71</v>
      </c>
      <c r="B6" s="172" t="s">
        <v>146</v>
      </c>
      <c r="C6" s="152" t="s">
        <v>12</v>
      </c>
      <c r="D6" s="163"/>
      <c r="E6" s="163"/>
      <c r="F6" s="163"/>
      <c r="G6" s="163"/>
      <c r="M6" s="173"/>
      <c r="N6" s="173"/>
      <c r="O6" s="173"/>
      <c r="P6" s="173"/>
      <c r="Q6" s="173"/>
    </row>
    <row r="7" spans="1:17" ht="33.6" customHeight="1" x14ac:dyDescent="0.3">
      <c r="A7" s="171" t="s">
        <v>73</v>
      </c>
      <c r="B7" s="172" t="s">
        <v>147</v>
      </c>
      <c r="C7" s="152" t="s">
        <v>12</v>
      </c>
      <c r="D7" s="163"/>
      <c r="E7" s="163"/>
      <c r="F7" s="163"/>
      <c r="G7" s="163"/>
      <c r="M7" s="173"/>
      <c r="N7" s="173"/>
      <c r="O7" s="173"/>
      <c r="P7" s="173"/>
      <c r="Q7" s="173"/>
    </row>
    <row r="8" spans="1:17" ht="30" customHeight="1" x14ac:dyDescent="0.3">
      <c r="A8" s="171" t="s">
        <v>75</v>
      </c>
      <c r="B8" s="172" t="s">
        <v>236</v>
      </c>
      <c r="C8" s="152" t="s">
        <v>12</v>
      </c>
      <c r="D8" s="163"/>
      <c r="E8" s="163"/>
      <c r="F8" s="163"/>
      <c r="G8" s="163"/>
      <c r="M8" s="173"/>
      <c r="N8" s="173"/>
      <c r="O8" s="173"/>
      <c r="P8" s="173"/>
      <c r="Q8" s="173"/>
    </row>
    <row r="9" spans="1:17" ht="22.8" customHeight="1" x14ac:dyDescent="0.3">
      <c r="A9" s="171" t="s">
        <v>77</v>
      </c>
      <c r="B9" s="172" t="s">
        <v>148</v>
      </c>
      <c r="C9" s="152" t="s">
        <v>12</v>
      </c>
      <c r="D9" s="163"/>
      <c r="E9" s="163"/>
      <c r="F9" s="163"/>
      <c r="G9" s="163"/>
      <c r="M9" s="173"/>
      <c r="N9" s="173"/>
      <c r="O9" s="173"/>
      <c r="P9" s="173"/>
      <c r="Q9" s="173"/>
    </row>
    <row r="10" spans="1:17" ht="30" customHeight="1" x14ac:dyDescent="0.3">
      <c r="A10" s="171" t="s">
        <v>141</v>
      </c>
      <c r="B10" s="174" t="s">
        <v>149</v>
      </c>
      <c r="C10" s="175" t="s">
        <v>12</v>
      </c>
      <c r="D10" s="163"/>
      <c r="E10" s="163"/>
      <c r="F10" s="163"/>
      <c r="G10" s="163"/>
    </row>
    <row r="11" spans="1:17" ht="51" customHeight="1" x14ac:dyDescent="0.3">
      <c r="A11" s="171" t="s">
        <v>255</v>
      </c>
      <c r="B11" s="172" t="s">
        <v>150</v>
      </c>
      <c r="C11" s="152" t="s">
        <v>12</v>
      </c>
      <c r="D11" s="163"/>
      <c r="E11" s="163"/>
      <c r="F11" s="163"/>
      <c r="G11" s="163"/>
      <c r="M11" s="173"/>
      <c r="N11" s="173"/>
      <c r="O11" s="173"/>
      <c r="P11" s="173"/>
      <c r="Q11" s="173"/>
    </row>
    <row r="12" spans="1:17" ht="19.2" customHeight="1" x14ac:dyDescent="0.3">
      <c r="A12" s="171" t="s">
        <v>256</v>
      </c>
      <c r="B12" s="172" t="s">
        <v>151</v>
      </c>
      <c r="C12" s="152" t="s">
        <v>12</v>
      </c>
      <c r="D12" s="163"/>
      <c r="E12" s="163"/>
      <c r="F12" s="163"/>
      <c r="G12" s="163"/>
      <c r="M12" s="173"/>
      <c r="N12" s="173"/>
      <c r="O12" s="173"/>
      <c r="P12" s="173"/>
      <c r="Q12" s="173"/>
    </row>
    <row r="13" spans="1:17" ht="53.4" customHeight="1" x14ac:dyDescent="0.3">
      <c r="A13" s="171" t="s">
        <v>257</v>
      </c>
      <c r="B13" s="172" t="s">
        <v>152</v>
      </c>
      <c r="C13" s="152" t="s">
        <v>12</v>
      </c>
      <c r="D13" s="163"/>
      <c r="E13" s="163"/>
      <c r="F13" s="163"/>
      <c r="G13" s="163"/>
      <c r="M13" s="173"/>
      <c r="N13" s="173"/>
      <c r="O13" s="173"/>
      <c r="P13" s="173"/>
      <c r="Q13" s="173"/>
    </row>
    <row r="14" spans="1:17" ht="33" customHeight="1" x14ac:dyDescent="0.3">
      <c r="A14" s="171" t="s">
        <v>258</v>
      </c>
      <c r="B14" s="172" t="s">
        <v>153</v>
      </c>
      <c r="C14" s="152" t="s">
        <v>12</v>
      </c>
      <c r="D14" s="163"/>
      <c r="E14" s="163"/>
      <c r="F14" s="163"/>
      <c r="G14" s="163"/>
      <c r="M14" s="173"/>
      <c r="N14" s="173"/>
      <c r="O14" s="173"/>
      <c r="P14" s="173"/>
      <c r="Q14" s="173"/>
    </row>
    <row r="15" spans="1:17" ht="36" customHeight="1" x14ac:dyDescent="0.3">
      <c r="A15" s="171" t="s">
        <v>259</v>
      </c>
      <c r="B15" s="172" t="s">
        <v>154</v>
      </c>
      <c r="C15" s="152" t="s">
        <v>12</v>
      </c>
      <c r="D15" s="163"/>
      <c r="E15" s="163"/>
      <c r="F15" s="163"/>
      <c r="G15" s="163"/>
      <c r="M15" s="173"/>
      <c r="N15" s="173"/>
      <c r="O15" s="173"/>
      <c r="P15" s="173"/>
      <c r="Q15" s="173"/>
    </row>
    <row r="16" spans="1:17" ht="33.6" customHeight="1" x14ac:dyDescent="0.3">
      <c r="A16" s="171" t="s">
        <v>260</v>
      </c>
      <c r="B16" s="172" t="s">
        <v>155</v>
      </c>
      <c r="C16" s="152" t="s">
        <v>12</v>
      </c>
      <c r="D16" s="163"/>
      <c r="E16" s="163"/>
      <c r="F16" s="163"/>
      <c r="G16" s="163"/>
      <c r="M16" s="173"/>
      <c r="N16" s="173"/>
      <c r="O16" s="173"/>
      <c r="P16" s="173"/>
      <c r="Q16" s="173"/>
    </row>
    <row r="17" spans="1:7" x14ac:dyDescent="0.3">
      <c r="A17" s="176"/>
      <c r="B17" s="177" t="s">
        <v>156</v>
      </c>
      <c r="C17" s="178"/>
      <c r="D17" s="177"/>
      <c r="E17" s="177"/>
      <c r="F17" s="177"/>
      <c r="G17" s="177"/>
    </row>
    <row r="18" spans="1:7" ht="33.6" customHeight="1" x14ac:dyDescent="0.3">
      <c r="A18" s="179" t="s">
        <v>261</v>
      </c>
      <c r="B18" s="180" t="s">
        <v>157</v>
      </c>
      <c r="C18" s="175" t="s">
        <v>12</v>
      </c>
      <c r="D18" s="163"/>
      <c r="E18" s="163"/>
      <c r="F18" s="163"/>
      <c r="G18" s="163"/>
    </row>
    <row r="19" spans="1:7" ht="36" customHeight="1" x14ac:dyDescent="0.3">
      <c r="A19" s="179" t="s">
        <v>262</v>
      </c>
      <c r="B19" s="180" t="s">
        <v>158</v>
      </c>
      <c r="C19" s="175" t="s">
        <v>12</v>
      </c>
      <c r="D19" s="163"/>
      <c r="E19" s="163"/>
      <c r="F19" s="163"/>
      <c r="G19" s="163"/>
    </row>
    <row r="20" spans="1:7" ht="17.399999999999999" customHeight="1" x14ac:dyDescent="0.3">
      <c r="A20" s="179" t="s">
        <v>263</v>
      </c>
      <c r="B20" s="180" t="s">
        <v>159</v>
      </c>
      <c r="C20" s="175" t="s">
        <v>12</v>
      </c>
      <c r="D20" s="163"/>
      <c r="E20" s="163"/>
      <c r="F20" s="163"/>
      <c r="G20" s="163"/>
    </row>
    <row r="21" spans="1:7" ht="15.6" customHeight="1" x14ac:dyDescent="0.3">
      <c r="A21" s="179" t="s">
        <v>264</v>
      </c>
      <c r="B21" s="180" t="s">
        <v>160</v>
      </c>
      <c r="C21" s="175" t="s">
        <v>12</v>
      </c>
      <c r="D21" s="163"/>
      <c r="E21" s="163"/>
      <c r="F21" s="163"/>
      <c r="G21" s="163"/>
    </row>
    <row r="22" spans="1:7" ht="16.2" customHeight="1" x14ac:dyDescent="0.3">
      <c r="A22" s="179" t="s">
        <v>265</v>
      </c>
      <c r="B22" s="180" t="s">
        <v>161</v>
      </c>
      <c r="C22" s="175" t="s">
        <v>12</v>
      </c>
      <c r="D22" s="163"/>
      <c r="E22" s="163"/>
      <c r="F22" s="163"/>
      <c r="G22" s="163"/>
    </row>
    <row r="23" spans="1:7" ht="19.2" customHeight="1" x14ac:dyDescent="0.3">
      <c r="A23" s="179" t="s">
        <v>266</v>
      </c>
      <c r="B23" s="180" t="s">
        <v>162</v>
      </c>
      <c r="C23" s="175" t="s">
        <v>12</v>
      </c>
      <c r="D23" s="163"/>
      <c r="E23" s="163"/>
      <c r="F23" s="163"/>
      <c r="G23" s="163"/>
    </row>
    <row r="24" spans="1:7" ht="16.8" customHeight="1" x14ac:dyDescent="0.3">
      <c r="A24" s="179" t="s">
        <v>267</v>
      </c>
      <c r="B24" s="180" t="s">
        <v>163</v>
      </c>
      <c r="C24" s="175" t="s">
        <v>12</v>
      </c>
      <c r="D24" s="163"/>
      <c r="E24" s="163"/>
      <c r="F24" s="163"/>
      <c r="G24" s="163"/>
    </row>
    <row r="25" spans="1:7" ht="16.8" customHeight="1" x14ac:dyDescent="0.3">
      <c r="A25" s="179" t="s">
        <v>268</v>
      </c>
      <c r="B25" s="180" t="s">
        <v>164</v>
      </c>
      <c r="C25" s="175" t="s">
        <v>12</v>
      </c>
      <c r="D25" s="163"/>
      <c r="E25" s="163"/>
      <c r="F25" s="163"/>
      <c r="G25" s="163"/>
    </row>
    <row r="26" spans="1:7" ht="16.8" customHeight="1" x14ac:dyDescent="0.3">
      <c r="A26" s="179" t="s">
        <v>269</v>
      </c>
      <c r="B26" s="180" t="s">
        <v>165</v>
      </c>
      <c r="C26" s="175" t="s">
        <v>12</v>
      </c>
      <c r="D26" s="163"/>
      <c r="E26" s="163"/>
      <c r="F26" s="163"/>
      <c r="G26" s="163"/>
    </row>
    <row r="27" spans="1:7" ht="32.4" customHeight="1" x14ac:dyDescent="0.3">
      <c r="A27" s="179" t="s">
        <v>270</v>
      </c>
      <c r="B27" s="180" t="s">
        <v>166</v>
      </c>
      <c r="C27" s="175" t="s">
        <v>12</v>
      </c>
      <c r="D27" s="163"/>
      <c r="E27" s="163"/>
      <c r="F27" s="163"/>
      <c r="G27" s="163"/>
    </row>
    <row r="28" spans="1:7" x14ac:dyDescent="0.3">
      <c r="A28" s="179" t="s">
        <v>271</v>
      </c>
      <c r="B28" s="180" t="s">
        <v>167</v>
      </c>
      <c r="C28" s="175" t="s">
        <v>12</v>
      </c>
      <c r="D28" s="163"/>
      <c r="E28" s="163"/>
      <c r="F28" s="163"/>
      <c r="G28" s="163"/>
    </row>
    <row r="29" spans="1:7" ht="21" customHeight="1" x14ac:dyDescent="0.3">
      <c r="A29" s="179" t="s">
        <v>272</v>
      </c>
      <c r="B29" s="180" t="s">
        <v>168</v>
      </c>
      <c r="C29" s="175" t="s">
        <v>12</v>
      </c>
      <c r="D29" s="163"/>
      <c r="E29" s="163"/>
      <c r="F29" s="163"/>
      <c r="G29" s="163"/>
    </row>
    <row r="30" spans="1:7" x14ac:dyDescent="0.3">
      <c r="A30" s="179" t="s">
        <v>273</v>
      </c>
      <c r="B30" s="180" t="s">
        <v>169</v>
      </c>
      <c r="C30" s="175" t="s">
        <v>12</v>
      </c>
      <c r="D30" s="163"/>
      <c r="E30" s="163"/>
      <c r="F30" s="163"/>
      <c r="G30" s="163"/>
    </row>
    <row r="31" spans="1:7" x14ac:dyDescent="0.3">
      <c r="A31" s="176"/>
      <c r="B31" s="177" t="s">
        <v>170</v>
      </c>
      <c r="C31" s="178"/>
      <c r="D31" s="177"/>
      <c r="E31" s="177"/>
      <c r="F31" s="177"/>
      <c r="G31" s="177"/>
    </row>
    <row r="32" spans="1:7" ht="21" customHeight="1" x14ac:dyDescent="0.3">
      <c r="A32" s="181" t="s">
        <v>274</v>
      </c>
      <c r="B32" s="172" t="s">
        <v>171</v>
      </c>
      <c r="C32" s="175" t="s">
        <v>12</v>
      </c>
      <c r="D32" s="163"/>
      <c r="E32" s="163"/>
      <c r="F32" s="163"/>
      <c r="G32" s="163"/>
    </row>
    <row r="33" spans="1:7" ht="16.2" customHeight="1" x14ac:dyDescent="0.3">
      <c r="A33" s="181" t="s">
        <v>275</v>
      </c>
      <c r="B33" s="182" t="s">
        <v>172</v>
      </c>
      <c r="C33" s="175" t="s">
        <v>12</v>
      </c>
      <c r="D33" s="163"/>
      <c r="E33" s="163"/>
      <c r="F33" s="163"/>
      <c r="G33" s="163"/>
    </row>
    <row r="34" spans="1:7" ht="31.2" customHeight="1" x14ac:dyDescent="0.3">
      <c r="A34" s="181" t="s">
        <v>276</v>
      </c>
      <c r="B34" s="172" t="s">
        <v>173</v>
      </c>
      <c r="C34" s="175" t="s">
        <v>12</v>
      </c>
      <c r="D34" s="163"/>
      <c r="E34" s="163"/>
      <c r="F34" s="163"/>
      <c r="G34" s="163"/>
    </row>
    <row r="35" spans="1:7" ht="28.8" x14ac:dyDescent="0.3">
      <c r="A35" s="181" t="s">
        <v>277</v>
      </c>
      <c r="B35" s="172" t="s">
        <v>174</v>
      </c>
      <c r="C35" s="175" t="s">
        <v>12</v>
      </c>
      <c r="D35" s="163"/>
      <c r="E35" s="163"/>
      <c r="F35" s="163"/>
      <c r="G35" s="163"/>
    </row>
    <row r="36" spans="1:7" ht="16.8" customHeight="1" x14ac:dyDescent="0.3">
      <c r="A36" s="181" t="s">
        <v>278</v>
      </c>
      <c r="B36" s="172" t="s">
        <v>175</v>
      </c>
      <c r="C36" s="175" t="s">
        <v>12</v>
      </c>
      <c r="D36" s="163"/>
      <c r="E36" s="163"/>
      <c r="F36" s="163"/>
      <c r="G36" s="163"/>
    </row>
    <row r="37" spans="1:7" ht="19.2" customHeight="1" x14ac:dyDescent="0.3">
      <c r="A37" s="181" t="s">
        <v>279</v>
      </c>
      <c r="B37" s="172" t="s">
        <v>176</v>
      </c>
      <c r="C37" s="175" t="s">
        <v>12</v>
      </c>
      <c r="D37" s="163"/>
      <c r="E37" s="163"/>
      <c r="F37" s="163"/>
      <c r="G37" s="163"/>
    </row>
    <row r="38" spans="1:7" x14ac:dyDescent="0.3">
      <c r="A38" s="183"/>
      <c r="B38" s="177" t="s">
        <v>177</v>
      </c>
      <c r="C38" s="178"/>
      <c r="D38" s="177"/>
      <c r="E38" s="177"/>
      <c r="F38" s="177"/>
      <c r="G38" s="177"/>
    </row>
    <row r="39" spans="1:7" ht="28.8" x14ac:dyDescent="0.3">
      <c r="A39" s="184" t="s">
        <v>280</v>
      </c>
      <c r="B39" s="185" t="s">
        <v>178</v>
      </c>
      <c r="C39" s="175" t="s">
        <v>12</v>
      </c>
      <c r="D39" s="163"/>
      <c r="E39" s="163"/>
      <c r="F39" s="163"/>
      <c r="G39" s="163"/>
    </row>
    <row r="40" spans="1:7" ht="28.8" x14ac:dyDescent="0.3">
      <c r="A40" s="184" t="s">
        <v>281</v>
      </c>
      <c r="B40" s="186" t="s">
        <v>179</v>
      </c>
      <c r="C40" s="175" t="s">
        <v>12</v>
      </c>
      <c r="D40" s="163"/>
      <c r="E40" s="163"/>
      <c r="F40" s="163"/>
      <c r="G40" s="163"/>
    </row>
    <row r="41" spans="1:7" ht="28.8" x14ac:dyDescent="0.3">
      <c r="A41" s="184" t="s">
        <v>282</v>
      </c>
      <c r="B41" s="185" t="s">
        <v>180</v>
      </c>
      <c r="C41" s="175" t="s">
        <v>12</v>
      </c>
      <c r="D41" s="163"/>
      <c r="E41" s="163"/>
      <c r="F41" s="163"/>
      <c r="G41" s="163"/>
    </row>
    <row r="42" spans="1:7" ht="28.8" x14ac:dyDescent="0.3">
      <c r="A42" s="184" t="s">
        <v>283</v>
      </c>
      <c r="B42" s="186" t="s">
        <v>181</v>
      </c>
      <c r="C42" s="175" t="s">
        <v>12</v>
      </c>
      <c r="D42" s="163"/>
      <c r="E42" s="163"/>
      <c r="F42" s="163"/>
      <c r="G42" s="163"/>
    </row>
    <row r="43" spans="1:7" x14ac:dyDescent="0.3">
      <c r="A43" s="183"/>
      <c r="B43" s="177" t="s">
        <v>182</v>
      </c>
      <c r="C43" s="178"/>
      <c r="D43" s="177"/>
      <c r="E43" s="177"/>
      <c r="F43" s="177"/>
      <c r="G43" s="177"/>
    </row>
    <row r="44" spans="1:7" x14ac:dyDescent="0.3">
      <c r="A44" s="187" t="s">
        <v>284</v>
      </c>
      <c r="B44" s="188" t="s">
        <v>183</v>
      </c>
      <c r="C44" s="175" t="s">
        <v>12</v>
      </c>
      <c r="D44" s="163"/>
      <c r="E44" s="163"/>
      <c r="F44" s="163"/>
      <c r="G44" s="163"/>
    </row>
    <row r="45" spans="1:7" x14ac:dyDescent="0.3">
      <c r="A45" s="187" t="s">
        <v>285</v>
      </c>
      <c r="B45" s="172" t="s">
        <v>184</v>
      </c>
      <c r="C45" s="175" t="s">
        <v>12</v>
      </c>
      <c r="D45" s="163"/>
      <c r="E45" s="163"/>
      <c r="F45" s="163"/>
      <c r="G45" s="163"/>
    </row>
    <row r="46" spans="1:7" ht="28.8" x14ac:dyDescent="0.3">
      <c r="A46" s="187" t="s">
        <v>286</v>
      </c>
      <c r="B46" s="188" t="s">
        <v>185</v>
      </c>
      <c r="C46" s="175" t="s">
        <v>12</v>
      </c>
      <c r="D46" s="163"/>
      <c r="E46" s="163"/>
      <c r="F46" s="163"/>
      <c r="G46" s="163"/>
    </row>
    <row r="47" spans="1:7" x14ac:dyDescent="0.3">
      <c r="A47" s="187" t="s">
        <v>287</v>
      </c>
      <c r="B47" s="172" t="s">
        <v>186</v>
      </c>
      <c r="C47" s="175" t="s">
        <v>12</v>
      </c>
      <c r="D47" s="163"/>
      <c r="E47" s="163"/>
      <c r="F47" s="163"/>
      <c r="G47" s="163"/>
    </row>
    <row r="48" spans="1:7" x14ac:dyDescent="0.3">
      <c r="A48" s="187" t="s">
        <v>288</v>
      </c>
      <c r="B48" s="188" t="s">
        <v>187</v>
      </c>
      <c r="C48" s="175" t="s">
        <v>12</v>
      </c>
      <c r="D48" s="163"/>
      <c r="E48" s="163"/>
      <c r="F48" s="163"/>
      <c r="G48" s="163"/>
    </row>
    <row r="49" spans="1:7" x14ac:dyDescent="0.3">
      <c r="A49" s="176"/>
      <c r="B49" s="177" t="s">
        <v>188</v>
      </c>
      <c r="C49" s="178"/>
      <c r="D49" s="177"/>
      <c r="E49" s="177"/>
      <c r="F49" s="177"/>
      <c r="G49" s="177"/>
    </row>
    <row r="50" spans="1:7" ht="28.8" x14ac:dyDescent="0.3">
      <c r="A50" s="181" t="s">
        <v>289</v>
      </c>
      <c r="B50" s="172" t="s">
        <v>189</v>
      </c>
      <c r="C50" s="175" t="s">
        <v>12</v>
      </c>
      <c r="D50" s="163"/>
      <c r="E50" s="163"/>
      <c r="F50" s="163"/>
      <c r="G50" s="163"/>
    </row>
    <row r="51" spans="1:7" x14ac:dyDescent="0.3">
      <c r="A51" s="181" t="s">
        <v>290</v>
      </c>
      <c r="B51" s="172" t="s">
        <v>190</v>
      </c>
      <c r="C51" s="175" t="s">
        <v>12</v>
      </c>
      <c r="D51" s="163"/>
      <c r="E51" s="163"/>
      <c r="F51" s="163"/>
      <c r="G51" s="163"/>
    </row>
    <row r="52" spans="1:7" x14ac:dyDescent="0.3">
      <c r="A52" s="176"/>
      <c r="B52" s="177" t="s">
        <v>191</v>
      </c>
      <c r="C52" s="178"/>
      <c r="D52" s="177"/>
      <c r="E52" s="177"/>
      <c r="F52" s="177"/>
      <c r="G52" s="177"/>
    </row>
    <row r="53" spans="1:7" x14ac:dyDescent="0.3">
      <c r="A53" s="189" t="s">
        <v>291</v>
      </c>
      <c r="B53" s="172" t="s">
        <v>192</v>
      </c>
      <c r="C53" s="175" t="s">
        <v>12</v>
      </c>
      <c r="D53" s="163"/>
      <c r="E53" s="163"/>
      <c r="F53" s="163"/>
      <c r="G53" s="163"/>
    </row>
    <row r="54" spans="1:7" x14ac:dyDescent="0.3">
      <c r="A54" s="189" t="s">
        <v>292</v>
      </c>
      <c r="B54" s="172" t="s">
        <v>193</v>
      </c>
      <c r="C54" s="175" t="s">
        <v>12</v>
      </c>
      <c r="D54" s="163"/>
      <c r="E54" s="163"/>
      <c r="F54" s="163"/>
      <c r="G54" s="163"/>
    </row>
    <row r="55" spans="1:7" x14ac:dyDescent="0.3">
      <c r="A55" s="189" t="s">
        <v>293</v>
      </c>
      <c r="B55" s="172" t="s">
        <v>194</v>
      </c>
      <c r="C55" s="175" t="s">
        <v>12</v>
      </c>
      <c r="D55" s="163"/>
      <c r="E55" s="163"/>
      <c r="F55" s="163"/>
      <c r="G55" s="163"/>
    </row>
    <row r="56" spans="1:7" ht="28.8" x14ac:dyDescent="0.3">
      <c r="A56" s="189" t="s">
        <v>294</v>
      </c>
      <c r="B56" s="172" t="s">
        <v>195</v>
      </c>
      <c r="C56" s="175" t="s">
        <v>12</v>
      </c>
      <c r="D56" s="163"/>
      <c r="E56" s="163"/>
      <c r="F56" s="163"/>
      <c r="G56" s="163"/>
    </row>
    <row r="57" spans="1:7" x14ac:dyDescent="0.3">
      <c r="A57" s="189" t="s">
        <v>295</v>
      </c>
      <c r="B57" s="172" t="s">
        <v>196</v>
      </c>
      <c r="C57" s="175" t="s">
        <v>12</v>
      </c>
      <c r="D57" s="163"/>
      <c r="E57" s="163"/>
      <c r="F57" s="163"/>
      <c r="G57" s="163"/>
    </row>
    <row r="58" spans="1:7" x14ac:dyDescent="0.3">
      <c r="A58" s="189" t="s">
        <v>296</v>
      </c>
      <c r="B58" s="172" t="s">
        <v>197</v>
      </c>
      <c r="C58" s="175" t="s">
        <v>12</v>
      </c>
      <c r="D58" s="163"/>
      <c r="E58" s="163"/>
      <c r="F58" s="163"/>
      <c r="G58" s="163"/>
    </row>
    <row r="59" spans="1:7" x14ac:dyDescent="0.3">
      <c r="A59" s="189" t="s">
        <v>297</v>
      </c>
      <c r="B59" s="172" t="s">
        <v>198</v>
      </c>
      <c r="C59" s="175" t="s">
        <v>12</v>
      </c>
      <c r="D59" s="163"/>
      <c r="E59" s="163"/>
      <c r="F59" s="163"/>
      <c r="G59" s="163"/>
    </row>
    <row r="60" spans="1:7" ht="28.8" x14ac:dyDescent="0.3">
      <c r="A60" s="189" t="s">
        <v>298</v>
      </c>
      <c r="B60" s="172" t="s">
        <v>199</v>
      </c>
      <c r="C60" s="175" t="s">
        <v>12</v>
      </c>
      <c r="D60" s="163"/>
      <c r="E60" s="163"/>
      <c r="F60" s="163"/>
      <c r="G60" s="163"/>
    </row>
    <row r="61" spans="1:7" ht="33.6" customHeight="1" x14ac:dyDescent="0.3">
      <c r="A61" s="189" t="s">
        <v>299</v>
      </c>
      <c r="B61" s="172" t="s">
        <v>200</v>
      </c>
      <c r="C61" s="175" t="s">
        <v>12</v>
      </c>
      <c r="D61" s="163"/>
      <c r="E61" s="163"/>
      <c r="F61" s="163"/>
      <c r="G61" s="163"/>
    </row>
    <row r="62" spans="1:7" ht="28.8" x14ac:dyDescent="0.3">
      <c r="A62" s="189" t="s">
        <v>300</v>
      </c>
      <c r="B62" s="172" t="s">
        <v>201</v>
      </c>
      <c r="C62" s="175" t="s">
        <v>12</v>
      </c>
      <c r="D62" s="163"/>
      <c r="E62" s="163"/>
      <c r="F62" s="163"/>
      <c r="G62" s="163"/>
    </row>
    <row r="63" spans="1:7" x14ac:dyDescent="0.3">
      <c r="A63" s="176"/>
      <c r="B63" s="177" t="s">
        <v>202</v>
      </c>
      <c r="C63" s="178"/>
      <c r="D63" s="177"/>
      <c r="E63" s="177"/>
      <c r="F63" s="177"/>
      <c r="G63" s="177"/>
    </row>
    <row r="64" spans="1:7" ht="28.8" x14ac:dyDescent="0.3">
      <c r="A64" s="187" t="s">
        <v>301</v>
      </c>
      <c r="B64" s="172" t="s">
        <v>203</v>
      </c>
      <c r="C64" s="175" t="s">
        <v>12</v>
      </c>
      <c r="D64" s="163"/>
      <c r="E64" s="163"/>
      <c r="F64" s="163"/>
      <c r="G64" s="163"/>
    </row>
    <row r="65" spans="1:7" x14ac:dyDescent="0.3">
      <c r="A65" s="187" t="s">
        <v>302</v>
      </c>
      <c r="B65" s="172" t="s">
        <v>204</v>
      </c>
      <c r="C65" s="175" t="s">
        <v>12</v>
      </c>
      <c r="D65" s="163"/>
      <c r="E65" s="163"/>
      <c r="F65" s="163"/>
      <c r="G65" s="163"/>
    </row>
    <row r="66" spans="1:7" x14ac:dyDescent="0.3">
      <c r="A66" s="187" t="s">
        <v>303</v>
      </c>
      <c r="B66" s="172" t="s">
        <v>205</v>
      </c>
      <c r="C66" s="175" t="s">
        <v>12</v>
      </c>
      <c r="D66" s="163"/>
      <c r="E66" s="163"/>
      <c r="F66" s="163"/>
      <c r="G66" s="163"/>
    </row>
    <row r="67" spans="1:7" x14ac:dyDescent="0.3">
      <c r="A67" s="187" t="s">
        <v>304</v>
      </c>
      <c r="B67" s="172" t="s">
        <v>206</v>
      </c>
      <c r="C67" s="175" t="s">
        <v>12</v>
      </c>
      <c r="D67" s="163"/>
      <c r="E67" s="163"/>
      <c r="F67" s="163"/>
      <c r="G67" s="163"/>
    </row>
    <row r="68" spans="1:7" x14ac:dyDescent="0.3">
      <c r="A68" s="187" t="s">
        <v>305</v>
      </c>
      <c r="B68" s="172" t="s">
        <v>207</v>
      </c>
      <c r="C68" s="175" t="s">
        <v>12</v>
      </c>
      <c r="D68" s="163"/>
      <c r="E68" s="163"/>
      <c r="F68" s="163"/>
      <c r="G68" s="163"/>
    </row>
    <row r="69" spans="1:7" x14ac:dyDescent="0.3">
      <c r="A69" s="187" t="s">
        <v>306</v>
      </c>
      <c r="B69" s="172" t="s">
        <v>208</v>
      </c>
      <c r="C69" s="175" t="s">
        <v>12</v>
      </c>
      <c r="D69" s="163"/>
      <c r="E69" s="163"/>
      <c r="F69" s="163"/>
      <c r="G69" s="163"/>
    </row>
    <row r="70" spans="1:7" x14ac:dyDescent="0.3">
      <c r="A70" s="187" t="s">
        <v>307</v>
      </c>
      <c r="B70" s="172" t="s">
        <v>209</v>
      </c>
      <c r="C70" s="175" t="s">
        <v>12</v>
      </c>
      <c r="D70" s="163"/>
      <c r="E70" s="163"/>
      <c r="F70" s="163"/>
      <c r="G70" s="163"/>
    </row>
    <row r="71" spans="1:7" ht="28.8" x14ac:dyDescent="0.3">
      <c r="A71" s="187" t="s">
        <v>308</v>
      </c>
      <c r="B71" s="172" t="s">
        <v>210</v>
      </c>
      <c r="C71" s="175" t="s">
        <v>12</v>
      </c>
      <c r="D71" s="163"/>
      <c r="E71" s="163"/>
      <c r="F71" s="163"/>
      <c r="G71" s="163"/>
    </row>
    <row r="72" spans="1:7" x14ac:dyDescent="0.3">
      <c r="A72" s="176"/>
      <c r="B72" s="177" t="s">
        <v>211</v>
      </c>
      <c r="C72" s="178"/>
      <c r="D72" s="177"/>
      <c r="E72" s="177"/>
      <c r="F72" s="177"/>
      <c r="G72" s="177"/>
    </row>
    <row r="73" spans="1:7" ht="28.8" x14ac:dyDescent="0.3">
      <c r="A73" s="187" t="s">
        <v>309</v>
      </c>
      <c r="B73" s="172" t="s">
        <v>212</v>
      </c>
      <c r="C73" s="175" t="s">
        <v>12</v>
      </c>
      <c r="D73" s="163"/>
      <c r="E73" s="163"/>
      <c r="F73" s="163"/>
      <c r="G73" s="163"/>
    </row>
    <row r="74" spans="1:7" x14ac:dyDescent="0.3">
      <c r="A74" s="187" t="s">
        <v>310</v>
      </c>
      <c r="B74" s="172" t="s">
        <v>213</v>
      </c>
      <c r="C74" s="175" t="s">
        <v>12</v>
      </c>
      <c r="D74" s="163"/>
      <c r="E74" s="163"/>
      <c r="F74" s="163"/>
      <c r="G74" s="163"/>
    </row>
    <row r="75" spans="1:7" x14ac:dyDescent="0.3">
      <c r="A75" s="187" t="s">
        <v>311</v>
      </c>
      <c r="B75" s="182" t="s">
        <v>214</v>
      </c>
      <c r="C75" s="190" t="s">
        <v>12</v>
      </c>
      <c r="D75" s="163"/>
      <c r="E75" s="163"/>
      <c r="F75" s="163"/>
      <c r="G75" s="163"/>
    </row>
    <row r="76" spans="1:7" ht="28.8" x14ac:dyDescent="0.3">
      <c r="A76" s="187" t="s">
        <v>312</v>
      </c>
      <c r="B76" s="172" t="s">
        <v>215</v>
      </c>
      <c r="C76" s="175" t="s">
        <v>12</v>
      </c>
      <c r="D76" s="163"/>
      <c r="E76" s="163"/>
      <c r="F76" s="163"/>
      <c r="G76" s="163"/>
    </row>
    <row r="77" spans="1:7" x14ac:dyDescent="0.3">
      <c r="A77" s="187" t="s">
        <v>313</v>
      </c>
      <c r="B77" s="191" t="s">
        <v>216</v>
      </c>
      <c r="C77" s="175" t="s">
        <v>12</v>
      </c>
      <c r="D77" s="163"/>
      <c r="E77" s="163"/>
      <c r="F77" s="163"/>
      <c r="G77" s="163"/>
    </row>
    <row r="78" spans="1:7" x14ac:dyDescent="0.3">
      <c r="A78" s="187" t="s">
        <v>314</v>
      </c>
      <c r="B78" s="172" t="s">
        <v>217</v>
      </c>
      <c r="C78" s="175" t="s">
        <v>12</v>
      </c>
      <c r="D78" s="163"/>
      <c r="E78" s="163"/>
      <c r="F78" s="163"/>
      <c r="G78" s="163"/>
    </row>
    <row r="79" spans="1:7" x14ac:dyDescent="0.3">
      <c r="A79" s="176"/>
      <c r="B79" s="177" t="s">
        <v>218</v>
      </c>
      <c r="C79" s="178"/>
      <c r="D79" s="177"/>
      <c r="E79" s="177"/>
      <c r="F79" s="177"/>
      <c r="G79" s="177"/>
    </row>
    <row r="80" spans="1:7" ht="15" thickBot="1" x14ac:dyDescent="0.35">
      <c r="A80" s="192" t="s">
        <v>315</v>
      </c>
      <c r="B80" s="193" t="s">
        <v>219</v>
      </c>
      <c r="C80" s="194" t="s">
        <v>12</v>
      </c>
      <c r="D80" s="163"/>
      <c r="E80" s="163"/>
      <c r="F80" s="163"/>
      <c r="G80" s="163"/>
    </row>
    <row r="82" spans="2:7" x14ac:dyDescent="0.3">
      <c r="B82" s="160" t="s">
        <v>323</v>
      </c>
      <c r="C82" s="157"/>
      <c r="D82" s="195">
        <f>IF(D3="Ja",20,0)+IF(D4="Ja",20,0)+IF(D5="Ja",20,0)+IF(D6="ja",20,0)+IF(D7="ja",20,0)+IF(D8="Ja",20,0)+IF(D9="Ja",20,0)+IF(D10="Ja",20,0)+IF(D11="Ja",20,0)+IF(D12="Ja",20,0)+IF(D13="Ja",20,0)+IF(D14="Ja",20,0)+IF(D15="Ja",20,0)+IF(D16="Ja",20,0)+IF(D18="Ja",20,0)+IF(D19="Ja",20,0)+IF(D21="Ja",20,0)+IF(D22="Ja",20,0)+IF(D23="Ja",20,0)+IF(D24="Ja",20,0)+IF(D25="Ja",20,0)+IF(D26="Ja",20,0)+IF(D27="Ja",20,0)+IF(D28="Ja",20,0)+IF(D29="Ja",20,0)+IF(D30="Ja",20,0)+IF(D32="Ja",20,0)+IF(D33="Ja",20,0)+IF(D34="Ja",20,0)+IF(D35="Ja",20,0)+IF(D36="Ja",20,0)+IF(D37="Ja",20,0)+IF(D39="Ja",20,0)+IF(D40="Ja",20,0)+IF(D41="Ja",20,0)+IF(D42="Ja",20,0)+IF(D44="Ja",20,0)+IF(D45="Ja",20,0)+IF(D46="Ja",20,0)+IF(D47="Ja",20,0)+IF(D48="Ja",20,0)+IF(D50="Ja",20,0)+IF(D51="Ja",20,0)+IF(D53="Ja",20,0)+IF(D54="Ja",20,0)+IF(D55="Ja",20,0)+IF(D56="Ja",20,0)+IF(D57="Ja",20,0)+IF(D58="Ja",20,0)+IF(D59="Ja",20,0)+IF(D60="Ja",20,0)+IF(D61="Ja",20,0)+IF(D62="Ja",20,0)+IF(D64="Ja",20,0)+IF(D65="Ja",20,0)+IF(D66="Ja",20,0)+IF(D67="Ja",20,0)+IF(D68="Ja",20,0)+IF(D69="Ja",20,0)+IF(D70="Ja",20,0)+IF(D71="Ja",20,0)+IF(D73="Ja",20,0)+IF(D74="Ja",20,0)+IF(D75="Ja",20,0)+IF(D76="Ja",20,0)+IF(D77="Ja",20,0)+IF(D78="Ja",20,0)+IF(D80="Ja",20,0)</f>
        <v>0</v>
      </c>
      <c r="E82" s="195">
        <f>IF(E3="Ja",10,0)+IF(E4="Ja",10,0)+IF(E5="Ja",10,0)+IF(E6="ja",10,0)+IF(E7="ja",10,0)+IF(E8="Ja",10,0)+IF(E9="Ja",10,0)+IF(E10="Ja",10,0)+IF(E11="Ja",10,0)+IF(E12="Ja",10,0)+IF(E13="Ja",10,0)+IF(E14="Ja",10,0)+IF(E15="Ja",10,0)+IF(E16="Ja",10,0)+IF(E18="Ja",10,0)+IF(E19="Ja",10,0)+IF(E21="Ja",10,0)+IF(E22="Ja",10,0)+IF(E23="Ja",10,0)+IF(E24="Ja",10,0)+IF(E25="Ja",10,0)+IF(E26="Ja",10,0)+IF(E27="Ja",10,0)+IF(E28="Ja",10,0)+IF(E29="Ja",10,0)+IF(E30="Ja",10,0)+IF(E32="Ja",10,0)+IF(E33="Ja",10,0)+IF(E34="Ja",10,0)+IF(E35="Ja",10,0)+IF(E36="Ja",10,0)+IF(E37="Ja",10,0)+IF(E39="Ja",10,0)+IF(E40="Ja",10,0)+IF(E41="Ja",10,0)+IF(E42="Ja",10,0)+IF(E44="Ja",10,0)+IF(E45="Ja",10,0)+IF(E46="Ja",10,0)+IF(E47="Ja",10,0)+IF(E48="Ja",10,0)+IF(E50="Ja",10,0)+IF(E51="Ja",10,0)+IF(E53="Ja",10,0)+IF(E54="Ja",10,0)+IF(E55="Ja",10,0)+IF(E56="Ja",10,0)+IF(E57="Ja",10,0)+IF(E58="Ja",10,0)+IF(E59="Ja",10,0)+IF(E60="Ja",10,0)+IF(E61="Ja",10,0)+IF(E62="Ja",10,0)+IF(E64="Ja",10,0)+IF(E65="Ja",10,0)+IF(E66="Ja",10,0)+IF(E67="Ja",10,0)+IF(E68="Ja",10,0)+IF(E69="Ja",10,0)+IF(E70="Ja",10,0)+IF(E71="Ja",10,0)+IF(E73="Ja",10,0)+IF(E74="Ja",10,0)+IF(E75="Ja",10,0)+IF(E76="Ja",10,0)+IF(E77="Ja",10,0)+IF(E78="Ja",10,0)+IF(E80="Ja",10,0)</f>
        <v>0</v>
      </c>
      <c r="F82" s="195">
        <f>IF(F3="Ja",5,0)+IF(F4="Ja",5,0)+IF(F5="Ja",5,0)+IF(F6="ja",5,0)+IF(F7="ja",5,0)+IF(F8="Ja",5,0)+IF(F9="Ja",5,0)+IF(F10="Ja",5,0)+IF(F11="Ja",5,0)+IF(F12="Ja",5,0)+IF(F13="Ja",5,0)+IF(F14="Ja",5,0)+IF(F15="Ja",5,0)+IF(F16="Ja",5,0)+IF(F18="Ja",5,0)+IF(F19="Ja",5,0)+IF(F21="Ja",5,0)+IF(F22="Ja",5,0)+IF(F23="Ja",5,0)+IF(F24="Ja",5,0)+IF(F25="Ja",5,0)+IF(F26="Ja",5,0)+IF(F27="Ja",5,0)+IF(F28="Ja",5,0)+IF(F29="Ja",5,0)+IF(F30="Ja",5,0)+IF(F32="Ja",5,0)+IF(F33="Ja",5,0)+IF(F34="Ja",5,0)+IF(F35="Ja",5,0)+IF(F36="Ja",5,0)+IF(F37="Ja",5,0)+IF(F39="Ja",5,0)+IF(F40="Ja",5,0)+IF(F41="Ja",5,0)+IF(F42="Ja",5,0)+IF(F44="Ja",5,0)+IF(F45="Ja",5,0)+IF(F46="Ja",5,0)+IF(F47="Ja",5,0)+IF(F48="Ja",5,0)+IF(F50="Ja",5,0)+IF(F51="Ja",5,0)+IF(F53="Ja",5,0)+IF(F54="Ja",5,0)+IF(F55="Ja",5,0)+IF(F56="Ja",5,0)+IF(F57="Ja",5,0)+IF(F58="Ja",5,0)+IF(F59="Ja",5,0)+IF(F60="Ja",5,0)+IF(F61="Ja",5,0)+IF(F62="Ja",5,0)+IF(F64="Ja",5,0)+IF(F65="Ja",5,0)+IF(F66="Ja",5,0)+IF(F67="Ja",5,0)+IF(F68="Ja",5,0)+IF(F69="Ja",5,0)+IF(F70="Ja",5,0)+IF(F71="Ja",5,0)+IF(F73="Ja",5,0)+IF(F74="Ja",5,0)+IF(F75="Ja",5,0)+IF(F76="Ja",5,0)+IF(F77="Ja",5,0)+IF(F78="Ja",5,0)+IF(F80="Ja",5,0)</f>
        <v>0</v>
      </c>
      <c r="G82" s="195">
        <v>0</v>
      </c>
    </row>
    <row r="83" spans="2:7" ht="15" thickBot="1" x14ac:dyDescent="0.35"/>
    <row r="84" spans="2:7" ht="15" thickBot="1" x14ac:dyDescent="0.35">
      <c r="B84" s="160" t="s">
        <v>324</v>
      </c>
      <c r="D84" s="196">
        <f>SUM(D82:G82)</f>
        <v>0</v>
      </c>
    </row>
  </sheetData>
  <sheetProtection algorithmName="SHA-512" hashValue="6U4LI/O/8r9dsKu0J8cX1smFBVq1EnG+avFV0kufuZImO387HVJuCM4Yg7gicTkGg8NF28HwGwGyXwRfoEW0wg==" saltValue="AvfxPxa4hIWINnmcyK6jRA==" spinCount="100000" sheet="1" objects="1" scenarios="1"/>
  <conditionalFormatting sqref="D3:G16 D18:G30">
    <cfRule type="containsText" dxfId="25" priority="19" operator="containsText" text="Nee">
      <formula>NOT(ISERROR(SEARCH("Nee",D3)))</formula>
    </cfRule>
    <cfRule type="containsText" dxfId="24" priority="20" operator="containsText" text="Ja">
      <formula>NOT(ISERROR(SEARCH("Ja",D3)))</formula>
    </cfRule>
  </conditionalFormatting>
  <conditionalFormatting sqref="D32:G37">
    <cfRule type="containsText" dxfId="23" priority="17" operator="containsText" text="Nee">
      <formula>NOT(ISERROR(SEARCH("Nee",D32)))</formula>
    </cfRule>
    <cfRule type="containsText" dxfId="22" priority="18" operator="containsText" text="Ja">
      <formula>NOT(ISERROR(SEARCH("Ja",D32)))</formula>
    </cfRule>
  </conditionalFormatting>
  <conditionalFormatting sqref="D39:G42">
    <cfRule type="containsText" dxfId="21" priority="15" operator="containsText" text="Nee">
      <formula>NOT(ISERROR(SEARCH("Nee",D39)))</formula>
    </cfRule>
    <cfRule type="containsText" dxfId="20" priority="16" operator="containsText" text="Ja">
      <formula>NOT(ISERROR(SEARCH("Ja",D39)))</formula>
    </cfRule>
  </conditionalFormatting>
  <conditionalFormatting sqref="D44:G48">
    <cfRule type="containsText" dxfId="19" priority="13" operator="containsText" text="Nee">
      <formula>NOT(ISERROR(SEARCH("Nee",D44)))</formula>
    </cfRule>
    <cfRule type="containsText" dxfId="18" priority="14" operator="containsText" text="Ja">
      <formula>NOT(ISERROR(SEARCH("Ja",D44)))</formula>
    </cfRule>
  </conditionalFormatting>
  <conditionalFormatting sqref="D50:G51">
    <cfRule type="containsText" dxfId="17" priority="9" operator="containsText" text="Nee">
      <formula>NOT(ISERROR(SEARCH("Nee",D50)))</formula>
    </cfRule>
    <cfRule type="containsText" dxfId="16" priority="10" operator="containsText" text="Ja">
      <formula>NOT(ISERROR(SEARCH("Ja",D50)))</formula>
    </cfRule>
  </conditionalFormatting>
  <conditionalFormatting sqref="D53:G62">
    <cfRule type="containsText" dxfId="15" priority="7" operator="containsText" text="Nee">
      <formula>NOT(ISERROR(SEARCH("Nee",D53)))</formula>
    </cfRule>
    <cfRule type="containsText" dxfId="14" priority="8" operator="containsText" text="Ja">
      <formula>NOT(ISERROR(SEARCH("Ja",D53)))</formula>
    </cfRule>
  </conditionalFormatting>
  <conditionalFormatting sqref="D64:G71">
    <cfRule type="containsText" dxfId="13" priority="5" operator="containsText" text="Nee">
      <formula>NOT(ISERROR(SEARCH("Nee",D64)))</formula>
    </cfRule>
    <cfRule type="containsText" dxfId="12" priority="6" operator="containsText" text="Ja">
      <formula>NOT(ISERROR(SEARCH("Ja",D64)))</formula>
    </cfRule>
  </conditionalFormatting>
  <conditionalFormatting sqref="D73:G78">
    <cfRule type="containsText" dxfId="11" priority="3" operator="containsText" text="Nee">
      <formula>NOT(ISERROR(SEARCH("Nee",D73)))</formula>
    </cfRule>
    <cfRule type="containsText" dxfId="10" priority="4" operator="containsText" text="Ja">
      <formula>NOT(ISERROR(SEARCH("Ja",D73)))</formula>
    </cfRule>
  </conditionalFormatting>
  <conditionalFormatting sqref="D80:G80">
    <cfRule type="containsText" dxfId="9" priority="1" operator="containsText" text="Nee">
      <formula>NOT(ISERROR(SEARCH("Nee",D80)))</formula>
    </cfRule>
    <cfRule type="containsText" dxfId="8" priority="2" operator="containsText" text="Ja">
      <formula>NOT(ISERROR(SEARCH("Ja",D80)))</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341B3008-33D3-4A96-BB3F-0139074221E4}">
          <x14:formula1>
            <xm:f>'1 Algemeen'!$H$2:$H$3</xm:f>
          </x14:formula1>
          <xm:sqref>D73:G78 D3:G30 D64:G71 D32:G37 D39:G42 D44:G48 D50:G51 D53:G62 D80:G80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3"/>
  <sheetViews>
    <sheetView zoomScale="80" zoomScaleNormal="80" workbookViewId="0">
      <selection activeCell="F20" sqref="F20"/>
    </sheetView>
  </sheetViews>
  <sheetFormatPr defaultColWidth="8.77734375" defaultRowHeight="14.4" x14ac:dyDescent="0.3"/>
  <cols>
    <col min="1" max="1" width="21.21875" style="144" customWidth="1"/>
    <col min="2" max="2" width="66.6640625" style="144" bestFit="1" customWidth="1"/>
    <col min="3" max="3" width="9.44140625" style="159" hidden="1" customWidth="1"/>
    <col min="4" max="6" width="32.21875" style="144" customWidth="1"/>
    <col min="7" max="7" width="35.88671875" style="144" customWidth="1"/>
    <col min="8" max="16384" width="8.77734375" style="144"/>
  </cols>
  <sheetData>
    <row r="1" spans="1:7" ht="15.75" customHeight="1" thickBot="1" x14ac:dyDescent="0.35">
      <c r="A1" s="140"/>
      <c r="B1" s="197" t="s">
        <v>253</v>
      </c>
      <c r="C1" s="142"/>
      <c r="D1" s="143"/>
      <c r="E1" s="143"/>
      <c r="F1" s="143"/>
      <c r="G1" s="143"/>
    </row>
    <row r="2" spans="1:7" ht="60" customHeight="1" x14ac:dyDescent="0.3">
      <c r="A2" s="169" t="s">
        <v>0</v>
      </c>
      <c r="B2" s="170" t="s">
        <v>1</v>
      </c>
      <c r="C2" s="147" t="s">
        <v>25</v>
      </c>
      <c r="D2" s="147" t="s">
        <v>316</v>
      </c>
      <c r="E2" s="147" t="s">
        <v>318</v>
      </c>
      <c r="F2" s="148" t="s">
        <v>2</v>
      </c>
      <c r="G2" s="149" t="s">
        <v>142</v>
      </c>
    </row>
    <row r="3" spans="1:7" ht="33" customHeight="1" x14ac:dyDescent="0.3">
      <c r="A3" s="187" t="s">
        <v>79</v>
      </c>
      <c r="B3" s="200" t="s">
        <v>393</v>
      </c>
      <c r="C3" s="199" t="s">
        <v>12</v>
      </c>
      <c r="D3" s="163"/>
      <c r="E3" s="163"/>
      <c r="F3" s="163"/>
      <c r="G3" s="163"/>
    </row>
    <row r="4" spans="1:7" ht="31.2" customHeight="1" x14ac:dyDescent="0.3">
      <c r="A4" s="187" t="s">
        <v>80</v>
      </c>
      <c r="B4" s="200" t="s">
        <v>223</v>
      </c>
      <c r="C4" s="199" t="s">
        <v>12</v>
      </c>
      <c r="D4" s="163"/>
      <c r="E4" s="163"/>
      <c r="F4" s="163"/>
      <c r="G4" s="163"/>
    </row>
    <row r="5" spans="1:7" ht="36.6" customHeight="1" x14ac:dyDescent="0.3">
      <c r="A5" s="187" t="s">
        <v>81</v>
      </c>
      <c r="B5" s="200" t="s">
        <v>224</v>
      </c>
      <c r="C5" s="199" t="s">
        <v>12</v>
      </c>
      <c r="D5" s="163"/>
      <c r="E5" s="163"/>
      <c r="F5" s="163"/>
      <c r="G5" s="163"/>
    </row>
    <row r="6" spans="1:7" ht="33.6" customHeight="1" x14ac:dyDescent="0.3">
      <c r="A6" s="187" t="s">
        <v>83</v>
      </c>
      <c r="B6" s="200" t="s">
        <v>394</v>
      </c>
      <c r="C6" s="152" t="s">
        <v>12</v>
      </c>
      <c r="D6" s="163"/>
      <c r="E6" s="163"/>
      <c r="F6" s="163"/>
      <c r="G6" s="163"/>
    </row>
    <row r="7" spans="1:7" ht="19.2" customHeight="1" x14ac:dyDescent="0.3">
      <c r="A7" s="187" t="s">
        <v>85</v>
      </c>
      <c r="B7" s="200" t="s">
        <v>395</v>
      </c>
      <c r="C7" s="152" t="s">
        <v>12</v>
      </c>
      <c r="D7" s="163"/>
      <c r="E7" s="163"/>
      <c r="F7" s="163"/>
      <c r="G7" s="163"/>
    </row>
    <row r="8" spans="1:7" ht="20.399999999999999" customHeight="1" x14ac:dyDescent="0.3">
      <c r="A8" s="187" t="s">
        <v>87</v>
      </c>
      <c r="B8" s="200" t="s">
        <v>396</v>
      </c>
      <c r="C8" s="152" t="s">
        <v>12</v>
      </c>
      <c r="D8" s="163"/>
      <c r="E8" s="163"/>
      <c r="F8" s="163"/>
      <c r="G8" s="163"/>
    </row>
    <row r="9" spans="1:7" ht="22.2" customHeight="1" thickBot="1" x14ac:dyDescent="0.35">
      <c r="A9" s="192" t="s">
        <v>88</v>
      </c>
      <c r="B9" s="201" t="s">
        <v>397</v>
      </c>
      <c r="C9" s="155" t="s">
        <v>12</v>
      </c>
      <c r="D9" s="163"/>
      <c r="E9" s="163"/>
      <c r="F9" s="163"/>
      <c r="G9" s="163"/>
    </row>
    <row r="11" spans="1:7" x14ac:dyDescent="0.3">
      <c r="B11" s="160" t="s">
        <v>323</v>
      </c>
      <c r="C11" s="157"/>
      <c r="D11" s="195">
        <f>IF(D2="Ja",20,0)+IF(D3="Ja",20,0)+IF(D4="Ja",20,0)+IF(D5="ja",20,0)+IF(D6="ja",20,0)+IF(D7="Ja",20,0)+IF(D8="Ja",20,0)+IF(D9="Ja",20,0)</f>
        <v>0</v>
      </c>
      <c r="E11" s="195">
        <f>IF(E2="Ja",10,0)+IF(E3="Ja",10,0)+IF(E4="Ja",10,0)+IF(E5="ja",10,0)+IF(E6="ja",10,0)+IF(E7="Ja",10,0)+IF(E8="Ja",10,0)+IF(E9="Ja",10,0)</f>
        <v>0</v>
      </c>
      <c r="F11" s="195">
        <f>IF(F2="Ja",0,0)+IF(F3="Ja",5,0)+IF(F4="Ja",5,0)+IF(F5="ja",5,0)+IF(F6="ja",5,0)+IF(F7="Ja",5,0)+IF(F8="Ja",5,0)+IF(F9="Ja",5,0)</f>
        <v>0</v>
      </c>
      <c r="G11" s="195">
        <v>0</v>
      </c>
    </row>
    <row r="12" spans="1:7" ht="15" thickBot="1" x14ac:dyDescent="0.35"/>
    <row r="13" spans="1:7" ht="15" thickBot="1" x14ac:dyDescent="0.35">
      <c r="B13" s="160" t="s">
        <v>324</v>
      </c>
      <c r="D13" s="196">
        <f>SUM(D11:G11)</f>
        <v>0</v>
      </c>
    </row>
  </sheetData>
  <sheetProtection algorithmName="SHA-512" hashValue="5AwhAzQOq9i5B0pYRw3hmQfGyd+NsanVYF9m1ZpEurFStFQqo9obIAbD3UmbHaZUht0wzorjpie/DYzAh1y/0Q==" saltValue="wmiDj0xDUpp4sNHUdwe1xA==" spinCount="100000" sheet="1" objects="1" scenarios="1"/>
  <conditionalFormatting sqref="D3:G9">
    <cfRule type="containsText" dxfId="7" priority="1" operator="containsText" text="Nee">
      <formula>NOT(ISERROR(SEARCH("Nee",D3)))</formula>
    </cfRule>
    <cfRule type="containsText" dxfId="6" priority="2" operator="containsText" text="Ja">
      <formula>NOT(ISERROR(SEARCH("Ja",D3)))</formula>
    </cfRule>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49811C11-A1A8-4B2A-B9C4-4C1A668C4EFF}">
          <x14:formula1>
            <xm:f>'1 Algemeen'!$H$2:$H$3</xm:f>
          </x14:formula1>
          <xm:sqref>D3:G9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A084756162A948BFAB32EDC9E216A7" ma:contentTypeVersion="10" ma:contentTypeDescription="Een nieuw document maken." ma:contentTypeScope="" ma:versionID="e1fc8ee1ee18a202cf5f653b3ff19bb3">
  <xsd:schema xmlns:xsd="http://www.w3.org/2001/XMLSchema" xmlns:xs="http://www.w3.org/2001/XMLSchema" xmlns:p="http://schemas.microsoft.com/office/2006/metadata/properties" xmlns:ns2="d744607b-7535-4306-bc65-546e31e5ac00" xmlns:ns3="8d13122c-962e-4ad0-a353-5e3b014ebe93" targetNamespace="http://schemas.microsoft.com/office/2006/metadata/properties" ma:root="true" ma:fieldsID="a73efb431aa0919b53b220c0c13c2a48" ns2:_="" ns3:_="">
    <xsd:import namespace="d744607b-7535-4306-bc65-546e31e5ac00"/>
    <xsd:import namespace="8d13122c-962e-4ad0-a353-5e3b014ebe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4607b-7535-4306-bc65-546e31e5a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800ed8e-1659-47bd-8df9-0fff0f1c4b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13122c-962e-4ad0-a353-5e3b014ebe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4967b-2880-40b1-be98-0cd32a93e967}" ma:internalName="TaxCatchAll" ma:showField="CatchAllData" ma:web="8d13122c-962e-4ad0-a353-5e3b014ebe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44607b-7535-4306-bc65-546e31e5ac00">
      <Terms xmlns="http://schemas.microsoft.com/office/infopath/2007/PartnerControls"/>
    </lcf76f155ced4ddcb4097134ff3c332f>
    <TaxCatchAll xmlns="8d13122c-962e-4ad0-a353-5e3b014ebe93" xsi:nil="true"/>
  </documentManagement>
</p:properties>
</file>

<file path=customXml/itemProps1.xml><?xml version="1.0" encoding="utf-8"?>
<ds:datastoreItem xmlns:ds="http://schemas.openxmlformats.org/officeDocument/2006/customXml" ds:itemID="{994DCCA4-6F22-4F35-BDEF-6CEE953B98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4607b-7535-4306-bc65-546e31e5ac00"/>
    <ds:schemaRef ds:uri="8d13122c-962e-4ad0-a353-5e3b014ebe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2F8A34-3005-4735-B45D-05EA5E605699}">
  <ds:schemaRefs>
    <ds:schemaRef ds:uri="http://schemas.microsoft.com/sharepoint/v3/contenttype/forms"/>
  </ds:schemaRefs>
</ds:datastoreItem>
</file>

<file path=customXml/itemProps3.xml><?xml version="1.0" encoding="utf-8"?>
<ds:datastoreItem xmlns:ds="http://schemas.openxmlformats.org/officeDocument/2006/customXml" ds:itemID="{F809883E-E2B4-4146-9E51-6FE1CEEF34C3}">
  <ds:schemaRef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d744607b-7535-4306-bc65-546e31e5ac00"/>
    <ds:schemaRef ds:uri="http://schemas.microsoft.com/office/2006/documentManagement/types"/>
    <ds:schemaRef ds:uri="http://www.w3.org/XML/1998/namespace"/>
    <ds:schemaRef ds:uri="8d13122c-962e-4ad0-a353-5e3b014ebe9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Voorblad</vt:lpstr>
      <vt:lpstr>1 Algemeen</vt:lpstr>
      <vt:lpstr>2 Technisch beheer &amp; Security</vt:lpstr>
      <vt:lpstr>3 Inkoop&amp;Contracten</vt:lpstr>
      <vt:lpstr>4 Crediteuren</vt:lpstr>
      <vt:lpstr>5 Debiteuren</vt:lpstr>
      <vt:lpstr>6 Financieel Beheer en Control</vt:lpstr>
      <vt:lpstr>7 HR</vt:lpstr>
      <vt:lpstr>8 Projectadministratie</vt:lpstr>
      <vt:lpstr>9 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Eline Koopmans</cp:lastModifiedBy>
  <cp:revision/>
  <dcterms:created xsi:type="dcterms:W3CDTF">2025-11-19T17:11:17Z</dcterms:created>
  <dcterms:modified xsi:type="dcterms:W3CDTF">2026-02-06T12:35:32Z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0x010100E9A084756162A948BFAB32EDC9E216A7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2025-11-25T13:16:51Z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5c38401f-7b4d-4bdd-b7fb-ce07af880934</vt:lpwstr>
  </property>
  <property fmtid="{D5CDD505-2E9C-101B-9397-08002B2CF9AE}" pid="9" name="MSIP_Label_defa4170-0d19-0005-0004-bc88714345d2_ActionId">
    <vt:lpwstr>a3975ddb-35b8-44e0-acac-208f5cc71ce9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