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codeName="ThisWorkbook"/>
  <mc:AlternateContent xmlns:mc="http://schemas.openxmlformats.org/markup-compatibility/2006">
    <mc:Choice Requires="x15">
      <x15ac:absPath xmlns:x15ac="http://schemas.microsoft.com/office/spreadsheetml/2010/11/ac" url="https://utrechtcloud.sharepoint.com/sites/DIT.Cloudbrokeraanbesteding-Prj-IPM/Gedeelde documenten/General/2. Aanbestedingsstukken/1. Concept documenten/"/>
    </mc:Choice>
  </mc:AlternateContent>
  <xr:revisionPtr revIDLastSave="1505" documentId="8_{5A65D59D-20CF-4951-A99B-35CC26344766}" xr6:coauthVersionLast="47" xr6:coauthVersionMax="47" xr10:uidLastSave="{0E54464B-9D65-41BC-8642-4EF9452075C7}"/>
  <bookViews>
    <workbookView xWindow="-120" yWindow="-120" windowWidth="29040" windowHeight="15720" firstSheet="3" xr2:uid="{9390BCA2-1BD3-4AF6-B09D-9414EF13F900}"/>
  </bookViews>
  <sheets>
    <sheet name="Transparantie toelichting" sheetId="5" r:id="rId1"/>
    <sheet name="A - Microsoft Cloudproducten" sheetId="1" r:id="rId2"/>
    <sheet name="B - Marketplace producten" sheetId="2" r:id="rId3"/>
    <sheet name="C - Hybride licentie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 l="1"/>
  <c r="I10" i="2" s="1"/>
  <c r="F10" i="2"/>
  <c r="G10" i="2" s="1"/>
  <c r="M13" i="3"/>
  <c r="M14" i="3"/>
  <c r="M15" i="3"/>
  <c r="M12" i="3"/>
  <c r="I13" i="3"/>
  <c r="I14" i="3"/>
  <c r="I15" i="3"/>
  <c r="I12" i="3"/>
  <c r="J15" i="3"/>
  <c r="K15" i="3" s="1"/>
  <c r="L15" i="3" s="1"/>
  <c r="J14" i="3"/>
  <c r="K14" i="3" s="1"/>
  <c r="J13" i="3"/>
  <c r="K13" i="3" s="1"/>
  <c r="L13" i="3" s="1"/>
  <c r="J12" i="3"/>
  <c r="K12" i="3" s="1"/>
  <c r="L12" i="3" s="1"/>
  <c r="T10" i="1"/>
  <c r="T11" i="1"/>
  <c r="T12" i="1"/>
  <c r="T13" i="1"/>
  <c r="T9" i="1"/>
  <c r="Q10" i="1"/>
  <c r="R10" i="1" s="1"/>
  <c r="Q11" i="1"/>
  <c r="R11" i="1" s="1"/>
  <c r="Q12" i="1"/>
  <c r="R12" i="1" s="1"/>
  <c r="Q13" i="1"/>
  <c r="R13" i="1" s="1"/>
  <c r="Q9" i="1"/>
  <c r="R9" i="1" s="1"/>
  <c r="P10" i="1"/>
  <c r="P11" i="1"/>
  <c r="P12" i="1"/>
  <c r="P13" i="1"/>
  <c r="P9" i="1"/>
  <c r="J11" i="2" l="1"/>
  <c r="L14" i="3"/>
  <c r="L16" i="3" s="1"/>
  <c r="N14" i="3"/>
  <c r="O14" i="3" s="1"/>
  <c r="N13" i="3"/>
  <c r="O13" i="3" s="1"/>
  <c r="N12" i="3"/>
  <c r="O12" i="3" s="1"/>
  <c r="N15" i="3"/>
  <c r="O15" i="3" s="1"/>
  <c r="P14" i="1"/>
  <c r="I16" i="3"/>
  <c r="S13" i="1"/>
  <c r="U13" i="1"/>
  <c r="V13" i="1" s="1"/>
  <c r="S12" i="1"/>
  <c r="U12" i="1"/>
  <c r="V12" i="1" s="1"/>
  <c r="S11" i="1"/>
  <c r="U11" i="1"/>
  <c r="V11" i="1" s="1"/>
  <c r="S10" i="1"/>
  <c r="U10" i="1"/>
  <c r="V10" i="1" s="1"/>
  <c r="U9" i="1"/>
  <c r="V9" i="1" s="1"/>
  <c r="S9" i="1"/>
  <c r="L18" i="3" l="1"/>
  <c r="O16" i="3"/>
  <c r="O18" i="3" s="1"/>
  <c r="S14" i="1"/>
  <c r="S15" i="1" s="1"/>
  <c r="V14" i="1"/>
  <c r="V15" i="1" s="1"/>
</calcChain>
</file>

<file path=xl/sharedStrings.xml><?xml version="1.0" encoding="utf-8"?>
<sst xmlns="http://schemas.openxmlformats.org/spreadsheetml/2006/main" count="224" uniqueCount="174">
  <si>
    <t>Aanbestedingseis: Transparantie prijsopbouw cloudproducten </t>
  </si>
  <si>
    <t>Toepassingsgebied: </t>
  </si>
  <si>
    <t>Deze bepaling is van toepassing op alle producten en diensten die binnen de scope van deze aanbesteding vallen en betrekking hebben op public cloud-omgevingen zoals: </t>
  </si>
  <si>
    <t>- Microsoft Azure (incl. Azure Marketplace-producten en hybride producten zoals serverlicenties) </t>
  </si>
  <si>
    <t>- Amazon Web Services (incl. Marketplace) </t>
  </si>
  <si>
    <t>- Google Cloud Platform </t>
  </si>
  <si>
    <t>- Oracle Cloud Infrastructure </t>
  </si>
  <si>
    <t>- Europese Cloudplatformen </t>
  </si>
  <si>
    <t>- Aanvullende licenties, hybride producten en third-party software geleverd via of gecombineerd met deze platforms. </t>
  </si>
  <si>
    <r>
      <t>1. Transparantie in prijsopbouw – basisprincipe</t>
    </r>
    <r>
      <rPr>
        <sz val="10"/>
        <color theme="1"/>
        <rFont val="Arial"/>
        <family val="2"/>
      </rPr>
      <t> </t>
    </r>
  </si>
  <si>
    <t>De Opdrachtgever wil een eerlijke en transparante vergelijking kunnen maken tussen de diverse aanbieders en een herleidbaar inzicht hebben in de totale directe en indirecte maar ook de zichtbare en onzichtbare kosten voor haar organisatie. Er zijn echter miljoenen services via de diverse public Cloud omgevingen beschikbaar, het is onmogelijk hiervoor een werkbaar prijzenblad te maken en daarom kiest de Opdrachtgever er voor de kostentransparantie te vragen voor:  </t>
  </si>
  <si>
    <r>
      <t>A. Inzicht in de generieke kosten per categorie</t>
    </r>
    <r>
      <rPr>
        <sz val="10"/>
        <color theme="1"/>
        <rFont val="Arial"/>
        <family val="2"/>
      </rPr>
      <t> </t>
    </r>
  </si>
  <si>
    <t>De inschrijver dient per aangeboden fabrikant/ oorspronkelijke leverancier en product- of diensten categorie te verklaren en inzichtelijk te maken: </t>
  </si>
  <si>
    <t>- Wat de oorspronkelijke actuele prijs is van de fabrikant of oorspronkelijke leverancier bij het aangaan van de nadere overeenkomst, oftewel de “catalogusprijs” of bruto-inkoopprijs 
    (Bij Microsoft is dit de zogenaamde Pay As You Go (PAYG) prijs geheten), genormaliseerd op 100%; </t>
  </si>
  <si>
    <t>- Welke opslagen, marges, incentives, rebates, finders fees, of andere prijsverhogende elementen zijn toegepast; </t>
  </si>
  <si>
    <t>- Wat het uiteindelijke tarief is dat Opdrachtgever zal betalen, weergegeven als relatief percentage t.o.v. de 100%-bruto prijs; </t>
  </si>
  <si>
    <t>- Welke onderdelen reeds in de voor de Opdrachtgever zichtbare cloudportal prijzen verwerkt zijn en welke componenten separaat worden gefactureerd. </t>
  </si>
  <si>
    <t>De uitwerking wordt gevraagd voor: </t>
  </si>
  <si>
    <t>0 Public Cloud producten; </t>
  </si>
  <si>
    <t>0 Market Place Producten; </t>
  </si>
  <si>
    <t>0 Hybride licenties; </t>
  </si>
  <si>
    <t>Voorzover deze door de bewuste fabrikant/ oorspronkelijke leverancier worden geleverd.  </t>
  </si>
  <si>
    <t>Deze informatie wordt gestructureerd opgenomen in Bijlage 01b NOK - Checklist commerciële voorwaarden</t>
  </si>
  <si>
    <r>
      <t>B. Uitwerking op basis van praktijkvoorbeelden per Product- of diensten categorie</t>
    </r>
    <r>
      <rPr>
        <sz val="10"/>
        <color theme="1"/>
        <rFont val="Arial"/>
        <family val="2"/>
      </rPr>
      <t> </t>
    </r>
  </si>
  <si>
    <t>Een uitwerking op basis van de hierboven opgegeven informatie in het prijzenblad voor: </t>
  </si>
  <si>
    <t>a. 5 (Vijf) Courante Microsoft Azure producten; </t>
  </si>
  <si>
    <t>b. Eén generieke uitwerking voor Azure Marketplace producten </t>
  </si>
  <si>
    <t>c. 4 (Vier) Microsoft hybride licenties </t>
  </si>
  <si>
    <t>Deze informatie wordt gestructureerd opgenomen in deze voorgeschreven calculatiemethodiek: Bijlage 07a - Annex A bij Prijzenblad Calculatiemethodiek, TAB A, B en C</t>
  </si>
  <si>
    <r>
      <t>2. Separaat gefactureerde of verrekende kosten</t>
    </r>
    <r>
      <rPr>
        <sz val="10"/>
        <color theme="1"/>
        <rFont val="Arial"/>
        <family val="2"/>
      </rPr>
      <t> </t>
    </r>
  </si>
  <si>
    <t>De inschrijver specificeert bij elke productgroep of dienst: </t>
  </si>
  <si>
    <t>- Welke marges al verrekend zijn in de kosten die voor de Opdrachtgever zichtbaar zijn in de aan haar beschikbaar gestelde (Public) Cloudportal; </t>
  </si>
  <si>
    <t>- Wat op de factuur aanvullend in rekening wordt gebracht aan Opdrachtgever; </t>
  </si>
  <si>
    <t>- Wat indirect via andere dienstverleners, kanalen of derden wordt verrekend maar wél leidt tot opbrengsten voor de inschrijver en/of haar ketenpartner. </t>
  </si>
  <si>
    <r>
      <t>3. Nieuwe aanbieders en dynamiek tijdens de looptijd</t>
    </r>
    <r>
      <rPr>
        <sz val="10"/>
        <color theme="1"/>
        <rFont val="Arial"/>
        <family val="2"/>
      </rPr>
      <t> </t>
    </r>
  </si>
  <si>
    <t>Indien tijdens de looptijd van de overeenkomst nieuwe aanbieders, nieuwe Marketplace-producten, gewijzigde bundels of andere prijsstructuren worden geïntroduceerd, dan geldt: </t>
  </si>
  <si>
    <t>- De inschrijver is verplicht om op eerste verzoek van de Opdrachtgever dezelfde prijsopbouw (100%-model) van deze nieuwe producten of diensten schriftelijk in te dienen; </t>
  </si>
  <si>
    <t>- Er mag geen gebruik worden gemaakt van dynamische tarieven zonder voorafgaande toestemming van Opdrachtgever; </t>
  </si>
  <si>
    <t>- Dezelfde transparantie-eisen zoals bij inschrijving blijven onverkort van toepassing, ook bij tussentijdse wijzigingen in het aanbod. </t>
  </si>
  <si>
    <r>
      <t>4. Verklaring en controleerbaarheid</t>
    </r>
    <r>
      <rPr>
        <sz val="10"/>
        <color theme="1"/>
        <rFont val="Arial"/>
        <family val="2"/>
      </rPr>
      <t> </t>
    </r>
  </si>
  <si>
    <t>De inschrijver verklaart dat alle informatie over prijsopbouw, marges en geldstromen volledig en naar waarheid is ingevuld. </t>
  </si>
  <si>
    <t>Opdrachtgever behoudt zich het recht voor om: </t>
  </si>
  <si>
    <t>- Periodiek of steekproefsgewijs opgaven te verifiëren; </t>
  </si>
  <si>
    <t>- Schriftelijke onderbouwing en bewijs van inkoopprijzen op te vragen; </t>
  </si>
  <si>
    <t>- Fabrikanten of derden te benaderen ter controle van de opgaven. </t>
  </si>
  <si>
    <r>
      <t>5. Onderscheid tussen FinOps en prijstransparantie</t>
    </r>
    <r>
      <rPr>
        <sz val="10"/>
        <color theme="1"/>
        <rFont val="Arial"/>
        <family val="2"/>
      </rPr>
      <t> </t>
    </r>
  </si>
  <si>
    <t>Onder FinOps wordt door ons verstaan: </t>
  </si>
  <si>
    <t>“De methodiek voor het optimaliseren van cloudverbruik, het analyseren van architectuurkeuzes en het plannen van lange termijn kostenbeheer. </t>
  </si>
  <si>
    <t>De inschrijver erkent dat FinOps-diensten, -tools of -methodieken geen vervanging of invulling zijn van de vereiste prijstransparantie zoals bedoeld in dit deel van de beantwoording. </t>
  </si>
  <si>
    <t>Hoewel deze activiteiten waardevol zijn voor de kostenbeheersing bij de Opdrachtgever, vormen zij geen inzicht in hoe de prijs tot stand komt of welke marges, incentives of andere inkomstenstromen bestaan voor de inschrijver. </t>
  </si>
  <si>
    <t>Wij verzoeken daarom de inschrijver Finops dienstverlening aan te bieden als consultancy inspanning/ dienstverlening. De baten voortvloeiend uit de FinOps dienstverlening komen enkel ten goede aan Opdrachtgever.  </t>
  </si>
  <si>
    <t>Indien blijkt dat FinOps-praktijken worden ingezet om transparantie-eisen te omzeilen, te verwateren of uit te stellen, wordt dit aangemerkt als niet-naleving van de eis, waarop artikel 6 van toepassing is. </t>
  </si>
  <si>
    <r>
      <t>6. Niet-naleving – correctie en boete</t>
    </r>
    <r>
      <rPr>
        <sz val="10"/>
        <color theme="1"/>
        <rFont val="Arial"/>
        <family val="2"/>
      </rPr>
      <t> </t>
    </r>
  </si>
  <si>
    <t>Indien na gunning blijkt dat: </t>
  </si>
  <si>
    <t>- Opslagen, marges of incentives niet zijn opgegeven; </t>
  </si>
  <si>
    <t>- Prijscomponenten zijn samengevoegd of verborgen zonder toelichting; </t>
  </si>
  <si>
    <t>- Nieuwe producten zijn toegevoegd zonder herleidbare prijsopbouw; </t>
  </si>
  <si>
    <t>dan geldt de volgende regeling: </t>
  </si>
  <si>
    <t>A. Terugvordering: </t>
  </si>
  <si>
    <t>Het teveel betaalde bedrag wordt met terugwerkende kracht vanaf de eerste dag van levering gecorrigeerd. </t>
  </si>
  <si>
    <t>B. Boeteclausule: </t>
  </si>
  <si>
    <t>Per vastgesteld geval van onvolledige of onjuiste opgave wordt een boete van €25.000 opgelegd, naast de terugvordering. </t>
  </si>
  <si>
    <t>C. Opzegmogelijkheid: </t>
  </si>
  <si>
    <t>Bij structurele of opzettelijke misleiding behoudt Opdrachtgever zich het recht voor om de overeenkomst per direct eenzijdig op te zeggen, zonder schadeplichtig te zijn. </t>
  </si>
  <si>
    <t>Bijlage 07a - Annex A bij Prijzenblad Calculatiemethodiek - Tablad A behorende bij de aanbestedingseis: Transparantie prijsopbouw cloudproducten en aanvullende diensten</t>
  </si>
  <si>
    <r>
      <rPr>
        <b/>
        <sz val="11"/>
        <color rgb="FF000000"/>
        <rFont val="Aptos Narrow"/>
        <family val="2"/>
      </rPr>
      <t xml:space="preserve">Instructie: Inschrijver vult enkel het percentage in, in de </t>
    </r>
    <r>
      <rPr>
        <b/>
        <u/>
        <sz val="11"/>
        <color rgb="FF000000"/>
        <rFont val="Aptos Narrow"/>
        <family val="2"/>
      </rPr>
      <t>grijs</t>
    </r>
    <r>
      <rPr>
        <b/>
        <sz val="11"/>
        <color rgb="FF000000"/>
        <rFont val="Aptos Narrow"/>
        <family val="2"/>
      </rPr>
      <t xml:space="preserve"> gearceerde velden (Q7 en T7).</t>
    </r>
  </si>
  <si>
    <t>ad 2)</t>
  </si>
  <si>
    <t>Fabrikant / Orignele leverancier van de Public Cloud omgeving</t>
  </si>
  <si>
    <t>Product- of diensten categorie</t>
  </si>
  <si>
    <t>Item</t>
  </si>
  <si>
    <t>Artikelnummer</t>
  </si>
  <si>
    <t>Omschrijving</t>
  </si>
  <si>
    <t>MeterID</t>
  </si>
  <si>
    <t>Service category</t>
  </si>
  <si>
    <t>Service type</t>
  </si>
  <si>
    <t>Region</t>
  </si>
  <si>
    <t>SKU name/ PlanName</t>
  </si>
  <si>
    <t>Prijsmodel</t>
  </si>
  <si>
    <t>Opmerkingen</t>
  </si>
  <si>
    <t>Maateenheid (UnitOfMeasure)</t>
  </si>
  <si>
    <t>A. Fictief aantal eenheden van de Maateenheid</t>
  </si>
  <si>
    <t>B. Fabrikant publiekelijk bekendgemaakte prijs per Maateenheid ad 1). 
(deze prijs wordt gesteld op 100%)</t>
  </si>
  <si>
    <t>C. Totaalwaarde van dit voorbeeld tegen de PAYG prijs
(A x B)</t>
  </si>
  <si>
    <t>D. Marge, korting of opslag in procenten die de inschrijver in de Azure portal al kan verwerken.
(De hierboven opgegeven waarde)</t>
  </si>
  <si>
    <t>E. GeldendePrijs (EffectivePrice) die de Opdrachtgever in het klantportaal, rapportages zal zien en verrekend zal worden. 
(B + C)</t>
  </si>
  <si>
    <t>F. Totaal waarde van dit voorbeeld tegen de effective prijs.
(1 x 4)</t>
  </si>
  <si>
    <t xml:space="preserve">G. Aanvullende marge, korting of opslag in procenten die de Inschrijver aan Opdrachtgever seperaat in rekening zal brengen bij facturatie </t>
  </si>
  <si>
    <t>H. Uiteindelijke kostprijs per Maateenheid voor de opdrachtgever</t>
  </si>
  <si>
    <t>I. Totaal waarde van dit voorbeeld tegen uiteindelijke effective prijs + facturatie opslag
(A x H)</t>
  </si>
  <si>
    <t>Microsoft</t>
  </si>
  <si>
    <t>Microsoft Azure product</t>
  </si>
  <si>
    <t>AAD-97724</t>
  </si>
  <si>
    <t>Virtual Machines Dav4/Dasv4 Series - D16a v4/D16as v4 - EU West</t>
  </si>
  <si>
    <t>f8dd4f19-75b5-4715-b3bf-93f216eef98c</t>
  </si>
  <si>
    <t>Compute</t>
  </si>
  <si>
    <t>Virtual Machines</t>
  </si>
  <si>
    <t>West-Europe</t>
  </si>
  <si>
    <t>D16a v4</t>
  </si>
  <si>
    <t>Betalen naar gebruik</t>
  </si>
  <si>
    <t>OS (Windows) - Azure Hybrid Benefit</t>
  </si>
  <si>
    <t>1 Hour</t>
  </si>
  <si>
    <t>AAD-80533</t>
  </si>
  <si>
    <t>Premium Files - ZRS - Provisioned - EU West</t>
  </si>
  <si>
    <t>31740c8e-7333-4e9b-8ba6-2ffd1b34cd63</t>
  </si>
  <si>
    <t>Storage</t>
  </si>
  <si>
    <t>Azure Files</t>
  </si>
  <si>
    <t>Ingericht V1</t>
  </si>
  <si>
    <t>SSD (Premium), ZRS</t>
  </si>
  <si>
    <t>1 GB/Month</t>
  </si>
  <si>
    <t>AAA-67561</t>
  </si>
  <si>
    <t>Azure Monitor - 100 GB Commitment Tier Capacity Reservation - EU West</t>
  </si>
  <si>
    <t>d864ee00-b8b0-4d36-b7ec-f8e88accb204</t>
  </si>
  <si>
    <t>DevOps</t>
  </si>
  <si>
    <t>Azure Monitor</t>
  </si>
  <si>
    <t>Analyselogboeken 100GB</t>
  </si>
  <si>
    <t>1 Disk/Month</t>
  </si>
  <si>
    <t>AAD-18274</t>
  </si>
  <si>
    <t>Premium SSD Managed Disks - P15 LRS - EU West</t>
  </si>
  <si>
    <t>187d6ced-d839-408a-ba49-f2f4ec5b37df</t>
  </si>
  <si>
    <t>Storage Accounts</t>
  </si>
  <si>
    <t>1/Month</t>
  </si>
  <si>
    <t>AAL-31377</t>
  </si>
  <si>
    <t>Virtual Machines NVadsA10v5 Series - NV12ads A10 v5 - EU West</t>
  </si>
  <si>
    <t>72da2ed1-c7d0-537d-9985-8ae7cbd289a5</t>
  </si>
  <si>
    <t>NV12ads A10 v5</t>
  </si>
  <si>
    <t>totale percentage voor dienstverlening wat correspondeert met cel D7 van Bijlage 7 - Prijzenblad Cloud broker dienstverlening</t>
  </si>
  <si>
    <t>ad 1)</t>
  </si>
  <si>
    <t>PAYG prijs per Maateenheid uit de Publiekelijk beschikbare Azure calculator.</t>
  </si>
  <si>
    <t>Prijzencalculator | Microsoft Azure</t>
  </si>
  <si>
    <t>Geraadpleegd 05-08-2025</t>
  </si>
  <si>
    <t>Waarde kan ook negatief zijn, indien de opdrachtgever aanvullende waarde van aanvullende vergoedingen (Marges, Incentives, Rebates, Finders Fee, betalingskorting of andere voordelen van de Opdrachtgever transacties wil verrekenen.</t>
  </si>
  <si>
    <t>Inschrijver verklaart dat bovenstaande prijsopbouw volledig, conform het gestelde in eis 4 van het Programma van Eisen naar waarheid is ingevuld, en dat geen relevante financiële componenten zijn weggelaten.</t>
  </si>
  <si>
    <t>Bijlage 07a - Annex A bij Prijzenblad Calculatiemethodiek - Tablad B behorende bij de aanbestedingseis: Transparantie prijsopbouw cloudproducten en aanvullende diensten</t>
  </si>
  <si>
    <t>Uitwerking op basis van praktijkvoorbeelden per Product- of diensten categorie, de waarde is fictief om een percentage te kunnen berekenen.</t>
  </si>
  <si>
    <t xml:space="preserve">Product- of diensten categorie:  Microsoft Marketplace producten </t>
  </si>
  <si>
    <r>
      <rPr>
        <b/>
        <sz val="11"/>
        <color rgb="FF000000"/>
        <rFont val="Aptos Narrow"/>
        <family val="2"/>
      </rPr>
      <t xml:space="preserve">Instructie: Inschrijver vult enkel het percentage in, in de </t>
    </r>
    <r>
      <rPr>
        <b/>
        <u/>
        <sz val="11"/>
        <color rgb="FF000000"/>
        <rFont val="Aptos Narrow"/>
        <family val="2"/>
      </rPr>
      <t>grijs</t>
    </r>
    <r>
      <rPr>
        <b/>
        <sz val="11"/>
        <color rgb="FF000000"/>
        <rFont val="Aptos Narrow"/>
        <family val="2"/>
      </rPr>
      <t xml:space="preserve"> gearceerde velden (F8 en H8).</t>
    </r>
  </si>
  <si>
    <t>A. GeldendePrijs (EffectivePrice) die de Opdrachtgever in het klantportaal, rapportages zal zien en verrekend zal worden.</t>
  </si>
  <si>
    <t>B. Marge/korting in procenten die de inschrijver al in de Azure Marketplace portal al kan laten verwerken. Ad 1)</t>
  </si>
  <si>
    <t>C. De initiele kostprijs van de het Marketplace product.
(Deze prijs wordt gesteld op 100%)</t>
  </si>
  <si>
    <t>D. Aanvullende marge / opslag / korting in procenten die de Inschrijver aan Opdrachtgever seperaat in rekening zal brengen bij facturatie 
ad 1)</t>
  </si>
  <si>
    <t>E. Uiteindelijke kostprijs per Maateenheid voor de opdrachtgever</t>
  </si>
  <si>
    <t>F. Effectieve vergelijkings-percentage</t>
  </si>
  <si>
    <t>Azure Marketplace product</t>
  </si>
  <si>
    <t>Productkeuze uit de marketplace en de daar gemelde prijsstelling</t>
  </si>
  <si>
    <t>totale percentage voor dienstverlening wat correspondeert met cel D8 van Bijlage 7 - Prijzenblad Cloud broker dienstverlening</t>
  </si>
  <si>
    <t>Bijlage 07a - Annex A bij Prijzenblad Calculatiemethodiek - Tablad C behorende bij de aanbestedingseis: Transparantie prijsopbouw cloudproducten en aanvullende diensten</t>
  </si>
  <si>
    <t>Uitwerking op basis van praktijkvoorbeelden per Product- of diensten categorie</t>
  </si>
  <si>
    <t>Product- of diensten categorie:  Microsoft hybride licenties</t>
  </si>
  <si>
    <r>
      <t xml:space="preserve">Instructie: Inschrijver vult enkel de prijzen van H12-H15 en de percentages van J10 en M10 in, in de </t>
    </r>
    <r>
      <rPr>
        <b/>
        <u/>
        <sz val="11"/>
        <color rgb="FF000000"/>
        <rFont val="Aptos Narrow"/>
        <family val="2"/>
      </rPr>
      <t>grijs</t>
    </r>
    <r>
      <rPr>
        <b/>
        <sz val="11"/>
        <color rgb="FF000000"/>
        <rFont val="Aptos Narrow"/>
        <family val="2"/>
      </rPr>
      <t xml:space="preserve"> gearceerde velden.</t>
    </r>
  </si>
  <si>
    <t>Te hanteren prijspeil zijn de Oktober prijzen uit de Microsoft wederverkopers prijslijst (ook wel Channel prijslijst of Euro-Prijslijst genoemd).</t>
  </si>
  <si>
    <t>Waarde van D</t>
  </si>
  <si>
    <t>Waarde van G</t>
  </si>
  <si>
    <t>Tarief eenheid</t>
  </si>
  <si>
    <t>A. Fictief aantal eenheden</t>
  </si>
  <si>
    <t>B. Fabrikant prijs (Level D) per eenheid bij het aangaan van een contract / Nadere overeenkomst. 
(deze prijs wordt gesteld op 100%)</t>
  </si>
  <si>
    <t>C. Totaal waarde van dit voorbeeld tegen basis fabrikant prijzen.
(A x B)</t>
  </si>
  <si>
    <t>D. Marge, korting of opslag in procenten van de inschrijver en/of partner die aanvullend in de stuksprijs aan de Opdrachtgever wordt verwerkt.</t>
  </si>
  <si>
    <t>E. Prijs per stuk met marge, korting en/of opslag van  Opdrachtnemer en/of partner.
(B +D)</t>
  </si>
  <si>
    <t>F. Totaalprijs per stuk met marge, korting en/of opslag van Opdrachtnemer en/of partner.
(A x E)</t>
  </si>
  <si>
    <t>H. Prijs per stuk met marge, korting en/of opslag van  Opdrachtnemer en/of partner + aanvullende factuurmarge
(E + G)</t>
  </si>
  <si>
    <t>I. Totaal prijs per stuk met marge, korting en/of opslag van Opdrachtnemer en/of partner + extra kosten op factuur.
(A x H)</t>
  </si>
  <si>
    <t>Hybride Licentie</t>
  </si>
  <si>
    <t>9GS-00863</t>
  </si>
  <si>
    <t>CIS Suite Datacenter Core ALng Sub 2L Hybrid</t>
  </si>
  <si>
    <t>Per 2-Core gebruiksrecht</t>
  </si>
  <si>
    <t>9GA-00742</t>
  </si>
  <si>
    <t>CIS Suite Standard Core ALng Sub 2L Hybrid</t>
  </si>
  <si>
    <t>7JQ-01478</t>
  </si>
  <si>
    <t>SQL Server Enterprise Core ALng Sub 2L Hybrid</t>
  </si>
  <si>
    <t>R39-00396</t>
  </si>
  <si>
    <t>Windows Server External Connector</t>
  </si>
  <si>
    <t>Per stuk</t>
  </si>
  <si>
    <t>totale percentage voor dienstverlening wat correspondeert met cel D9 van Bijlage 7 Prijzenblad Cloud broker dienstverlening</t>
  </si>
  <si>
    <t>Inschrijver verklaart dat bovenstaande prijsopbouw volledig, conform het gestelde in eis  4 van het Programma van Eisen naar waarheid is ingevuld, en dat geen relevante financiële componenten zijn weggelaten.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</si>
</sst>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quot;€&quot;\ * #,##0.0000_ ;_ &quot;€&quot;\ * \-#,##0.0000_ ;_ &quot;€&quot;\ * &quot;-&quot;????_ ;_ @_ "/>
    <numFmt numFmtId="165" formatCode="_ [$€-413]\ * #,##0.00000_ ;_ [$€-413]\ * \-#,##0.00000_ ;_ [$€-413]\ * &quot;-&quot;??_ ;_ @_ "/>
    <numFmt numFmtId="166" formatCode="_ [$€-413]\ * #,##0.000000_ ;_ [$€-413]\ * \-#,##0.000000_ ;_ [$€-413]\ * &quot;-&quot;??_ ;_ @_ "/>
    <numFmt numFmtId="167" formatCode="_ [$€-2]\ * #,##0.00_ ;_ [$€-2]\ * \-#,##0.00_ ;_ [$€-2]\ * &quot;-&quot;??_ ;_ @_ "/>
    <numFmt numFmtId="168" formatCode="_ [$€-2]\ * #,##0.000_ ;_ [$€-2]\ * \-#,##0.000_ ;_ [$€-2]\ * &quot;-&quot;??_ ;_ @_ "/>
  </numFmts>
  <fonts count="13">
    <font>
      <sz val="11"/>
      <color theme="1"/>
      <name val="Aptos Narrow"/>
      <family val="2"/>
      <scheme val="minor"/>
    </font>
    <font>
      <sz val="10"/>
      <color theme="1"/>
      <name val="Arial"/>
      <family val="2"/>
    </font>
    <font>
      <b/>
      <sz val="10"/>
      <color theme="1"/>
      <name val="Arial"/>
      <family val="2"/>
    </font>
    <font>
      <sz val="11"/>
      <color theme="1"/>
      <name val="Aptos Narrow"/>
      <family val="2"/>
      <scheme val="minor"/>
    </font>
    <font>
      <b/>
      <sz val="11"/>
      <color theme="1"/>
      <name val="Aptos Narrow"/>
      <family val="2"/>
      <scheme val="minor"/>
    </font>
    <font>
      <sz val="11"/>
      <color theme="1"/>
      <name val="Calibri"/>
      <family val="2"/>
    </font>
    <font>
      <u/>
      <sz val="11"/>
      <color theme="10"/>
      <name val="Aptos Narrow"/>
      <family val="2"/>
      <scheme val="minor"/>
    </font>
    <font>
      <u/>
      <sz val="11"/>
      <color theme="1"/>
      <name val="Aptos Narrow"/>
      <family val="2"/>
      <scheme val="minor"/>
    </font>
    <font>
      <b/>
      <sz val="11"/>
      <color theme="0"/>
      <name val="Aptos Narrow"/>
      <family val="2"/>
      <scheme val="minor"/>
    </font>
    <font>
      <sz val="10"/>
      <name val="Arial"/>
      <family val="2"/>
    </font>
    <font>
      <b/>
      <sz val="11"/>
      <color rgb="FF000000"/>
      <name val="Aptos Narrow"/>
      <family val="2"/>
    </font>
    <font>
      <b/>
      <u/>
      <sz val="11"/>
      <color rgb="FF000000"/>
      <name val="Aptos Narrow"/>
      <family val="2"/>
    </font>
    <font>
      <sz val="11"/>
      <color rgb="FF242424"/>
      <name val="Aptos Narrow"/>
      <family val="2"/>
    </font>
  </fonts>
  <fills count="4">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s>
  <borders count="8">
    <border>
      <left/>
      <right/>
      <top/>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cellStyleXfs>
  <cellXfs count="54">
    <xf numFmtId="0" fontId="0" fillId="0" borderId="0" xfId="0"/>
    <xf numFmtId="0" fontId="1" fillId="0" borderId="0" xfId="0" applyFont="1" applyAlignment="1">
      <alignment vertical="center"/>
    </xf>
    <xf numFmtId="0" fontId="4" fillId="0" borderId="0" xfId="0" applyFont="1"/>
    <xf numFmtId="0" fontId="2" fillId="0" borderId="0" xfId="0" applyFont="1" applyAlignment="1">
      <alignment horizontal="center" wrapText="1"/>
    </xf>
    <xf numFmtId="0" fontId="2" fillId="0" borderId="0" xfId="0" applyFont="1" applyAlignment="1">
      <alignment horizontal="left" vertical="center" indent="5"/>
    </xf>
    <xf numFmtId="0" fontId="0" fillId="0" borderId="0" xfId="0" applyAlignment="1">
      <alignment horizontal="center"/>
    </xf>
    <xf numFmtId="0" fontId="1" fillId="0" borderId="0" xfId="0" applyFont="1" applyAlignment="1">
      <alignment horizontal="center" vertical="center"/>
    </xf>
    <xf numFmtId="0" fontId="5" fillId="0" borderId="0" xfId="0" applyFont="1"/>
    <xf numFmtId="43" fontId="5" fillId="0" borderId="0" xfId="1" applyFont="1" applyFill="1" applyBorder="1"/>
    <xf numFmtId="0" fontId="0" fillId="0" borderId="0" xfId="0" applyAlignment="1">
      <alignment horizontal="right"/>
    </xf>
    <xf numFmtId="44" fontId="0" fillId="0" borderId="0" xfId="2" applyFont="1"/>
    <xf numFmtId="0" fontId="6" fillId="0" borderId="0" xfId="4"/>
    <xf numFmtId="164" fontId="0" fillId="0" borderId="0" xfId="0" applyNumberFormat="1"/>
    <xf numFmtId="10"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9" fontId="0" fillId="0" borderId="0" xfId="0" applyNumberFormat="1"/>
    <xf numFmtId="0" fontId="1" fillId="0" borderId="0" xfId="0" applyFont="1" applyAlignment="1">
      <alignment horizontal="left" vertical="center" indent="1"/>
    </xf>
    <xf numFmtId="0" fontId="2" fillId="0" borderId="0" xfId="0" applyFont="1" applyAlignment="1">
      <alignment horizontal="left" vertical="center" indent="1"/>
    </xf>
    <xf numFmtId="0" fontId="1" fillId="0" borderId="0" xfId="0" quotePrefix="1" applyFont="1" applyAlignment="1">
      <alignment horizontal="left" vertical="center" indent="1"/>
    </xf>
    <xf numFmtId="0" fontId="2" fillId="0" borderId="0" xfId="0" applyFont="1" applyAlignment="1">
      <alignment vertical="center"/>
    </xf>
    <xf numFmtId="164" fontId="7" fillId="0" borderId="0" xfId="0" applyNumberFormat="1" applyFont="1"/>
    <xf numFmtId="164" fontId="0" fillId="0" borderId="1" xfId="0" applyNumberFormat="1" applyBorder="1"/>
    <xf numFmtId="167" fontId="0" fillId="0" borderId="0" xfId="3" applyNumberFormat="1" applyFont="1"/>
    <xf numFmtId="167" fontId="0" fillId="0" borderId="1" xfId="3" applyNumberFormat="1" applyFont="1" applyBorder="1"/>
    <xf numFmtId="167" fontId="0" fillId="0" borderId="1" xfId="0" applyNumberFormat="1" applyBorder="1"/>
    <xf numFmtId="0" fontId="0" fillId="0" borderId="0" xfId="0" applyAlignment="1">
      <alignment wrapText="1"/>
    </xf>
    <xf numFmtId="0" fontId="4" fillId="0" borderId="3" xfId="0" applyFont="1" applyBorder="1" applyAlignment="1">
      <alignment horizontal="center" wrapText="1"/>
    </xf>
    <xf numFmtId="0" fontId="4" fillId="0" borderId="3" xfId="0" applyFont="1" applyBorder="1" applyAlignment="1">
      <alignment horizontal="center"/>
    </xf>
    <xf numFmtId="0" fontId="2" fillId="0" borderId="3" xfId="0" applyFont="1" applyBorder="1" applyAlignment="1">
      <alignment horizontal="center" wrapText="1"/>
    </xf>
    <xf numFmtId="0" fontId="4" fillId="0" borderId="3" xfId="0" applyFont="1" applyBorder="1"/>
    <xf numFmtId="10" fontId="0" fillId="0" borderId="0" xfId="0" applyNumberFormat="1" applyAlignment="1">
      <alignment horizontal="center"/>
    </xf>
    <xf numFmtId="10" fontId="8" fillId="2" borderId="0" xfId="0" applyNumberFormat="1" applyFont="1" applyFill="1" applyAlignment="1">
      <alignment horizontal="center" vertical="center"/>
    </xf>
    <xf numFmtId="0" fontId="0" fillId="3" borderId="0" xfId="0" applyFill="1"/>
    <xf numFmtId="0" fontId="0" fillId="3" borderId="0" xfId="0" applyFill="1" applyAlignment="1">
      <alignment horizontal="center"/>
    </xf>
    <xf numFmtId="0" fontId="10" fillId="3" borderId="0" xfId="0" applyFont="1" applyFill="1"/>
    <xf numFmtId="0" fontId="2" fillId="0" borderId="4" xfId="0" applyFont="1" applyBorder="1" applyAlignment="1">
      <alignment horizontal="center" wrapText="1"/>
    </xf>
    <xf numFmtId="0" fontId="9" fillId="0" borderId="0" xfId="0" applyFont="1" applyAlignment="1">
      <alignment vertical="center"/>
    </xf>
    <xf numFmtId="0" fontId="6" fillId="0" borderId="0" xfId="4" applyFill="1"/>
    <xf numFmtId="0" fontId="0" fillId="0" borderId="0" xfId="0" applyAlignment="1">
      <alignment horizontal="right" vertical="top"/>
    </xf>
    <xf numFmtId="0" fontId="12" fillId="0" borderId="0" xfId="0" applyFont="1"/>
    <xf numFmtId="10" fontId="8" fillId="2" borderId="2" xfId="0" applyNumberFormat="1" applyFont="1" applyFill="1" applyBorder="1" applyAlignment="1">
      <alignment horizontal="center" vertical="center"/>
    </xf>
    <xf numFmtId="10" fontId="4" fillId="3" borderId="6" xfId="0" applyNumberFormat="1" applyFont="1" applyFill="1" applyBorder="1" applyAlignment="1" applyProtection="1">
      <alignment horizontal="center" vertical="center"/>
      <protection locked="0"/>
    </xf>
    <xf numFmtId="167" fontId="0" fillId="3" borderId="7" xfId="0" applyNumberFormat="1" applyFill="1" applyBorder="1" applyProtection="1">
      <protection locked="0"/>
    </xf>
    <xf numFmtId="0" fontId="1" fillId="0" borderId="0" xfId="0" applyFont="1" applyAlignment="1">
      <alignment horizontal="left" vertical="center" wrapText="1"/>
    </xf>
    <xf numFmtId="0" fontId="1" fillId="0" borderId="0" xfId="0" quotePrefix="1" applyFont="1" applyAlignment="1">
      <alignment horizontal="left" vertical="center" wrapText="1"/>
    </xf>
    <xf numFmtId="0" fontId="1" fillId="0" borderId="0" xfId="0" quotePrefix="1" applyFont="1" applyAlignment="1">
      <alignment horizontal="left" vertical="center"/>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xf numFmtId="10" fontId="8" fillId="2" borderId="4" xfId="0" applyNumberFormat="1" applyFont="1" applyFill="1" applyBorder="1" applyAlignment="1">
      <alignment horizontal="center" vertical="center"/>
    </xf>
    <xf numFmtId="10" fontId="8" fillId="2" borderId="5" xfId="0" applyNumberFormat="1" applyFont="1" applyFill="1" applyBorder="1" applyAlignment="1">
      <alignment horizontal="center" vertical="center"/>
    </xf>
  </cellXfs>
  <cellStyles count="5">
    <cellStyle name="Hyperlink" xfId="4" builtinId="8"/>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zure.microsoft.com/nl-nl/pricing/calculato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3B14C-903F-478C-9A35-3F9EB0AD7124}">
  <sheetPr codeName="Blad1"/>
  <dimension ref="B2:R78"/>
  <sheetViews>
    <sheetView showGridLines="0" tabSelected="1" topLeftCell="A71" zoomScaleNormal="100" workbookViewId="0">
      <selection activeCell="J83" sqref="J83"/>
    </sheetView>
  </sheetViews>
  <sheetFormatPr defaultRowHeight="15"/>
  <cols>
    <col min="2" max="2" width="8.85546875" customWidth="1"/>
  </cols>
  <sheetData>
    <row r="2" spans="2:17">
      <c r="B2" s="22" t="s">
        <v>0</v>
      </c>
    </row>
    <row r="3" spans="2:17">
      <c r="B3" s="1"/>
    </row>
    <row r="4" spans="2:17">
      <c r="B4" s="1" t="s">
        <v>1</v>
      </c>
    </row>
    <row r="5" spans="2:17">
      <c r="B5" s="1" t="s">
        <v>2</v>
      </c>
    </row>
    <row r="6" spans="2:17">
      <c r="B6" s="21" t="s">
        <v>3</v>
      </c>
    </row>
    <row r="7" spans="2:17">
      <c r="B7" s="21" t="s">
        <v>4</v>
      </c>
    </row>
    <row r="8" spans="2:17">
      <c r="B8" s="21" t="s">
        <v>5</v>
      </c>
    </row>
    <row r="9" spans="2:17">
      <c r="B9" s="21" t="s">
        <v>6</v>
      </c>
    </row>
    <row r="10" spans="2:17">
      <c r="B10" s="21" t="s">
        <v>7</v>
      </c>
    </row>
    <row r="11" spans="2:17">
      <c r="B11" s="21" t="s">
        <v>8</v>
      </c>
    </row>
    <row r="12" spans="2:17">
      <c r="B12" s="1"/>
    </row>
    <row r="13" spans="2:17">
      <c r="B13" s="20" t="s">
        <v>9</v>
      </c>
    </row>
    <row r="14" spans="2:17" ht="43.15" customHeight="1">
      <c r="B14" s="46" t="s">
        <v>10</v>
      </c>
      <c r="C14" s="46"/>
      <c r="D14" s="46"/>
      <c r="E14" s="46"/>
      <c r="F14" s="46"/>
      <c r="G14" s="46"/>
      <c r="H14" s="46"/>
      <c r="I14" s="46"/>
      <c r="J14" s="46"/>
      <c r="K14" s="46"/>
      <c r="L14" s="46"/>
      <c r="M14" s="46"/>
      <c r="N14" s="46"/>
      <c r="O14" s="46"/>
      <c r="P14" s="46"/>
      <c r="Q14" s="46"/>
    </row>
    <row r="15" spans="2:17">
      <c r="B15" s="1"/>
    </row>
    <row r="16" spans="2:17">
      <c r="B16" s="20" t="s">
        <v>11</v>
      </c>
    </row>
    <row r="17" spans="2:18">
      <c r="B17" s="1" t="s">
        <v>12</v>
      </c>
    </row>
    <row r="18" spans="2:18" ht="28.9" customHeight="1">
      <c r="B18" s="47" t="s">
        <v>13</v>
      </c>
      <c r="C18" s="48"/>
      <c r="D18" s="48"/>
      <c r="E18" s="48"/>
      <c r="F18" s="48"/>
      <c r="G18" s="48"/>
      <c r="H18" s="48"/>
      <c r="I18" s="48"/>
      <c r="J18" s="48"/>
      <c r="K18" s="48"/>
      <c r="L18" s="48"/>
      <c r="M18" s="48"/>
      <c r="N18" s="48"/>
      <c r="O18" s="48"/>
      <c r="P18" s="48"/>
      <c r="Q18" s="48"/>
      <c r="R18" s="48"/>
    </row>
    <row r="19" spans="2:18">
      <c r="B19" s="21" t="s">
        <v>14</v>
      </c>
    </row>
    <row r="20" spans="2:18">
      <c r="B20" s="21" t="s">
        <v>15</v>
      </c>
    </row>
    <row r="21" spans="2:18">
      <c r="B21" s="21" t="s">
        <v>16</v>
      </c>
    </row>
    <row r="22" spans="2:18">
      <c r="B22" s="19" t="s">
        <v>17</v>
      </c>
    </row>
    <row r="23" spans="2:18">
      <c r="C23" s="21" t="s">
        <v>18</v>
      </c>
    </row>
    <row r="24" spans="2:18">
      <c r="C24" s="21" t="s">
        <v>19</v>
      </c>
    </row>
    <row r="25" spans="2:18">
      <c r="C25" s="21" t="s">
        <v>20</v>
      </c>
    </row>
    <row r="26" spans="2:18">
      <c r="B26" s="1" t="s">
        <v>21</v>
      </c>
    </row>
    <row r="27" spans="2:18">
      <c r="B27" s="42" t="s">
        <v>22</v>
      </c>
    </row>
    <row r="28" spans="2:18">
      <c r="B28" s="1"/>
    </row>
    <row r="29" spans="2:18">
      <c r="B29" s="20" t="s">
        <v>23</v>
      </c>
    </row>
    <row r="30" spans="2:18">
      <c r="B30" s="1" t="s">
        <v>24</v>
      </c>
    </row>
    <row r="31" spans="2:18">
      <c r="B31" s="19" t="s">
        <v>25</v>
      </c>
    </row>
    <row r="32" spans="2:18">
      <c r="B32" s="19" t="s">
        <v>26</v>
      </c>
    </row>
    <row r="33" spans="2:2">
      <c r="B33" s="19" t="s">
        <v>27</v>
      </c>
    </row>
    <row r="34" spans="2:2">
      <c r="B34" s="19" t="s">
        <v>28</v>
      </c>
    </row>
    <row r="35" spans="2:2">
      <c r="B35" s="1"/>
    </row>
    <row r="36" spans="2:2">
      <c r="B36" s="20" t="s">
        <v>29</v>
      </c>
    </row>
    <row r="37" spans="2:2">
      <c r="B37" s="1" t="s">
        <v>30</v>
      </c>
    </row>
    <row r="38" spans="2:2">
      <c r="B38" s="21" t="s">
        <v>31</v>
      </c>
    </row>
    <row r="39" spans="2:2">
      <c r="B39" s="21" t="s">
        <v>32</v>
      </c>
    </row>
    <row r="40" spans="2:2">
      <c r="B40" s="21" t="s">
        <v>33</v>
      </c>
    </row>
    <row r="41" spans="2:2">
      <c r="B41" s="1"/>
    </row>
    <row r="42" spans="2:2">
      <c r="B42" s="20" t="s">
        <v>34</v>
      </c>
    </row>
    <row r="43" spans="2:2">
      <c r="B43" s="1" t="s">
        <v>35</v>
      </c>
    </row>
    <row r="44" spans="2:2">
      <c r="B44" s="21" t="s">
        <v>36</v>
      </c>
    </row>
    <row r="45" spans="2:2">
      <c r="B45" s="21" t="s">
        <v>37</v>
      </c>
    </row>
    <row r="46" spans="2:2">
      <c r="B46" s="21" t="s">
        <v>38</v>
      </c>
    </row>
    <row r="47" spans="2:2">
      <c r="B47" s="1"/>
    </row>
    <row r="48" spans="2:2">
      <c r="B48" s="20" t="s">
        <v>39</v>
      </c>
    </row>
    <row r="49" spans="2:2">
      <c r="B49" s="1" t="s">
        <v>40</v>
      </c>
    </row>
    <row r="50" spans="2:2">
      <c r="B50" s="1" t="s">
        <v>41</v>
      </c>
    </row>
    <row r="51" spans="2:2">
      <c r="B51" s="21" t="s">
        <v>42</v>
      </c>
    </row>
    <row r="52" spans="2:2">
      <c r="B52" s="21" t="s">
        <v>43</v>
      </c>
    </row>
    <row r="53" spans="2:2">
      <c r="B53" s="21" t="s">
        <v>44</v>
      </c>
    </row>
    <row r="54" spans="2:2">
      <c r="B54" s="1"/>
    </row>
    <row r="55" spans="2:2">
      <c r="B55" s="20" t="s">
        <v>45</v>
      </c>
    </row>
    <row r="56" spans="2:2">
      <c r="B56" s="1" t="s">
        <v>46</v>
      </c>
    </row>
    <row r="57" spans="2:2">
      <c r="B57" s="1" t="s">
        <v>47</v>
      </c>
    </row>
    <row r="58" spans="2:2">
      <c r="B58" s="1"/>
    </row>
    <row r="59" spans="2:2">
      <c r="B59" s="1" t="s">
        <v>48</v>
      </c>
    </row>
    <row r="60" spans="2:2">
      <c r="B60" s="1" t="s">
        <v>49</v>
      </c>
    </row>
    <row r="61" spans="2:2">
      <c r="B61" s="1"/>
    </row>
    <row r="62" spans="2:2">
      <c r="B62" s="1" t="s">
        <v>50</v>
      </c>
    </row>
    <row r="63" spans="2:2">
      <c r="B63" s="1"/>
    </row>
    <row r="64" spans="2:2">
      <c r="B64" s="1" t="s">
        <v>51</v>
      </c>
    </row>
    <row r="65" spans="2:2">
      <c r="B65" s="1"/>
    </row>
    <row r="66" spans="2:2">
      <c r="B66" s="20" t="s">
        <v>52</v>
      </c>
    </row>
    <row r="67" spans="2:2">
      <c r="B67" s="1" t="s">
        <v>53</v>
      </c>
    </row>
    <row r="68" spans="2:2">
      <c r="B68" s="21" t="s">
        <v>54</v>
      </c>
    </row>
    <row r="69" spans="2:2">
      <c r="B69" s="21" t="s">
        <v>55</v>
      </c>
    </row>
    <row r="70" spans="2:2">
      <c r="B70" s="21" t="s">
        <v>56</v>
      </c>
    </row>
    <row r="71" spans="2:2">
      <c r="B71" s="1"/>
    </row>
    <row r="72" spans="2:2">
      <c r="B72" s="1" t="s">
        <v>57</v>
      </c>
    </row>
    <row r="73" spans="2:2">
      <c r="B73" s="19" t="s">
        <v>58</v>
      </c>
    </row>
    <row r="74" spans="2:2">
      <c r="B74" s="1" t="s">
        <v>59</v>
      </c>
    </row>
    <row r="75" spans="2:2">
      <c r="B75" s="19" t="s">
        <v>60</v>
      </c>
    </row>
    <row r="76" spans="2:2">
      <c r="B76" s="1" t="s">
        <v>61</v>
      </c>
    </row>
    <row r="77" spans="2:2">
      <c r="B77" s="19" t="s">
        <v>62</v>
      </c>
    </row>
    <row r="78" spans="2:2">
      <c r="B78" s="1" t="s">
        <v>63</v>
      </c>
    </row>
  </sheetData>
  <sheetProtection sheet="1" objects="1" scenarios="1"/>
  <mergeCells count="2">
    <mergeCell ref="B14:Q14"/>
    <mergeCell ref="B18:R18"/>
  </mergeCells>
  <pageMargins left="0.7" right="0.7" top="0.75" bottom="0.75" header="0.3" footer="0.3"/>
  <pageSetup paperSize="0"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F36F-416D-4588-813C-04D02E20C969}">
  <sheetPr codeName="Blad2"/>
  <dimension ref="A1:AB28"/>
  <sheetViews>
    <sheetView showGridLines="0" topLeftCell="F1" zoomScaleNormal="100" workbookViewId="0">
      <selection activeCell="Q7" sqref="Q7"/>
    </sheetView>
  </sheetViews>
  <sheetFormatPr defaultRowHeight="15" customHeight="1"/>
  <cols>
    <col min="1" max="1" width="15" customWidth="1"/>
    <col min="2" max="2" width="23.42578125" customWidth="1"/>
    <col min="3" max="3" width="5.140625" style="5" bestFit="1" customWidth="1"/>
    <col min="4" max="4" width="14.85546875" customWidth="1"/>
    <col min="5" max="5" width="62.85546875" customWidth="1"/>
    <col min="6" max="6" width="38.140625" bestFit="1" customWidth="1"/>
    <col min="7" max="7" width="16.42578125" bestFit="1" customWidth="1"/>
    <col min="8" max="9" width="16.42578125" customWidth="1"/>
    <col min="10" max="10" width="14.85546875" bestFit="1" customWidth="1"/>
    <col min="11" max="11" width="19.42578125" bestFit="1" customWidth="1"/>
    <col min="12" max="12" width="33.140625" bestFit="1" customWidth="1"/>
    <col min="13" max="13" width="16.7109375" customWidth="1"/>
    <col min="14" max="14" width="14.85546875" customWidth="1"/>
    <col min="15" max="15" width="19.5703125" customWidth="1"/>
    <col min="16" max="19" width="19.28515625" customWidth="1"/>
    <col min="20" max="20" width="19.5703125" customWidth="1"/>
    <col min="21" max="21" width="17.7109375" bestFit="1" customWidth="1"/>
    <col min="22" max="22" width="21.140625" customWidth="1"/>
    <col min="23" max="23" width="25.85546875" customWidth="1"/>
    <col min="24" max="24" width="18" customWidth="1"/>
    <col min="25" max="25" width="18.5703125" customWidth="1"/>
    <col min="26" max="26" width="16.140625" customWidth="1"/>
    <col min="28" max="28" width="16.5703125" customWidth="1"/>
  </cols>
  <sheetData>
    <row r="1" spans="1:28">
      <c r="A1" s="2" t="s">
        <v>64</v>
      </c>
      <c r="Q1" s="5"/>
      <c r="T1" s="5"/>
    </row>
    <row r="2" spans="1:28">
      <c r="A2" s="2"/>
      <c r="Q2" s="5"/>
      <c r="T2" s="5"/>
    </row>
    <row r="3" spans="1:28">
      <c r="A3" s="2"/>
      <c r="Q3" s="5"/>
      <c r="T3" s="5"/>
    </row>
    <row r="4" spans="1:28">
      <c r="A4" s="37" t="s">
        <v>65</v>
      </c>
      <c r="B4" s="35"/>
      <c r="C4" s="36"/>
      <c r="D4" s="35"/>
      <c r="E4" s="35"/>
      <c r="Q4" s="5"/>
      <c r="T4" s="5"/>
    </row>
    <row r="5" spans="1:28">
      <c r="A5" s="2"/>
      <c r="Q5" s="5"/>
      <c r="T5" s="5"/>
    </row>
    <row r="6" spans="1:28" ht="3.6" customHeight="1" thickBot="1">
      <c r="A6" s="2"/>
      <c r="Q6" s="5"/>
      <c r="T6" s="5"/>
    </row>
    <row r="7" spans="1:28" ht="29.1" customHeight="1">
      <c r="D7" s="7"/>
      <c r="E7" s="7"/>
      <c r="M7" s="7"/>
      <c r="N7" s="8"/>
      <c r="Q7" s="44">
        <v>0</v>
      </c>
      <c r="R7" t="s">
        <v>66</v>
      </c>
      <c r="T7" s="44">
        <v>0</v>
      </c>
      <c r="U7" t="s">
        <v>66</v>
      </c>
    </row>
    <row r="8" spans="1:28" ht="111" customHeight="1">
      <c r="A8" s="29" t="s">
        <v>67</v>
      </c>
      <c r="B8" s="29" t="s">
        <v>68</v>
      </c>
      <c r="C8" s="30" t="s">
        <v>69</v>
      </c>
      <c r="D8" s="31" t="s">
        <v>70</v>
      </c>
      <c r="E8" s="31" t="s">
        <v>71</v>
      </c>
      <c r="F8" s="31" t="s">
        <v>72</v>
      </c>
      <c r="G8" s="31" t="s">
        <v>73</v>
      </c>
      <c r="H8" s="31" t="s">
        <v>74</v>
      </c>
      <c r="I8" s="31" t="s">
        <v>75</v>
      </c>
      <c r="J8" s="29" t="s">
        <v>76</v>
      </c>
      <c r="K8" s="29" t="s">
        <v>77</v>
      </c>
      <c r="L8" s="29" t="s">
        <v>78</v>
      </c>
      <c r="M8" s="31" t="s">
        <v>79</v>
      </c>
      <c r="N8" s="31" t="s">
        <v>80</v>
      </c>
      <c r="O8" s="31" t="s">
        <v>81</v>
      </c>
      <c r="P8" s="31" t="s">
        <v>82</v>
      </c>
      <c r="Q8" s="31" t="s">
        <v>83</v>
      </c>
      <c r="R8" s="31" t="s">
        <v>84</v>
      </c>
      <c r="S8" s="31" t="s">
        <v>85</v>
      </c>
      <c r="T8" s="31" t="s">
        <v>86</v>
      </c>
      <c r="U8" s="31" t="s">
        <v>87</v>
      </c>
      <c r="V8" s="31" t="s">
        <v>88</v>
      </c>
      <c r="W8" s="3"/>
      <c r="X8" s="3"/>
      <c r="Y8" s="3"/>
      <c r="Z8" s="3"/>
      <c r="AA8" s="3"/>
      <c r="AB8" s="3"/>
    </row>
    <row r="9" spans="1:28">
      <c r="A9" t="s">
        <v>89</v>
      </c>
      <c r="B9" t="s">
        <v>90</v>
      </c>
      <c r="C9" s="5">
        <v>1</v>
      </c>
      <c r="D9" s="7" t="s">
        <v>91</v>
      </c>
      <c r="E9" s="7" t="s">
        <v>92</v>
      </c>
      <c r="F9" t="s">
        <v>93</v>
      </c>
      <c r="G9" t="s">
        <v>94</v>
      </c>
      <c r="H9" t="s">
        <v>95</v>
      </c>
      <c r="I9" t="s">
        <v>96</v>
      </c>
      <c r="J9" t="s">
        <v>97</v>
      </c>
      <c r="K9" t="s">
        <v>98</v>
      </c>
      <c r="L9" t="s">
        <v>99</v>
      </c>
      <c r="M9" s="7" t="s">
        <v>100</v>
      </c>
      <c r="N9" s="8">
        <v>35030.312015999778</v>
      </c>
      <c r="O9" s="14">
        <v>0.79800000000000004</v>
      </c>
      <c r="P9" s="12">
        <f>N9*O9</f>
        <v>27954.188988767823</v>
      </c>
      <c r="Q9" s="33">
        <f>$Q$7</f>
        <v>0</v>
      </c>
      <c r="R9" s="12">
        <f>O9*(1+Q9)</f>
        <v>0.79800000000000004</v>
      </c>
      <c r="S9" s="12">
        <f>N9*R9</f>
        <v>27954.188988767823</v>
      </c>
      <c r="T9" s="33">
        <f>$T$7</f>
        <v>0</v>
      </c>
      <c r="U9" s="12">
        <f>R9*(1+T9)</f>
        <v>0.79800000000000004</v>
      </c>
      <c r="V9" s="25">
        <f>N9*U9</f>
        <v>27954.188988767823</v>
      </c>
    </row>
    <row r="10" spans="1:28">
      <c r="A10" t="s">
        <v>89</v>
      </c>
      <c r="B10" t="s">
        <v>90</v>
      </c>
      <c r="C10" s="5">
        <v>2</v>
      </c>
      <c r="D10" s="7" t="s">
        <v>101</v>
      </c>
      <c r="E10" s="7" t="s">
        <v>102</v>
      </c>
      <c r="F10" t="s">
        <v>103</v>
      </c>
      <c r="G10" t="s">
        <v>104</v>
      </c>
      <c r="H10" t="s">
        <v>105</v>
      </c>
      <c r="I10" t="s">
        <v>96</v>
      </c>
      <c r="K10" t="s">
        <v>106</v>
      </c>
      <c r="L10" t="s">
        <v>107</v>
      </c>
      <c r="M10" s="7" t="s">
        <v>108</v>
      </c>
      <c r="N10" s="8">
        <v>81823.271186000027</v>
      </c>
      <c r="O10" s="14">
        <v>0.20830000000000001</v>
      </c>
      <c r="P10" s="12">
        <f>N10*O10</f>
        <v>17043.787388043806</v>
      </c>
      <c r="Q10" s="33">
        <f>$Q$7</f>
        <v>0</v>
      </c>
      <c r="R10" s="12">
        <f>O10*(1+Q10)</f>
        <v>0.20830000000000001</v>
      </c>
      <c r="S10" s="12">
        <f>N10*R10</f>
        <v>17043.787388043806</v>
      </c>
      <c r="T10" s="33">
        <f t="shared" ref="T10:T13" si="0">$T$7</f>
        <v>0</v>
      </c>
      <c r="U10" s="12">
        <f>R10*(1+T10)</f>
        <v>0.20830000000000001</v>
      </c>
      <c r="V10" s="25">
        <f t="shared" ref="V10:V13" si="1">N10*U10</f>
        <v>17043.787388043806</v>
      </c>
    </row>
    <row r="11" spans="1:28">
      <c r="A11" t="s">
        <v>89</v>
      </c>
      <c r="B11" t="s">
        <v>90</v>
      </c>
      <c r="C11" s="5">
        <v>3</v>
      </c>
      <c r="D11" s="7" t="s">
        <v>109</v>
      </c>
      <c r="E11" s="7" t="s">
        <v>110</v>
      </c>
      <c r="F11" t="s">
        <v>111</v>
      </c>
      <c r="G11" t="s">
        <v>112</v>
      </c>
      <c r="H11" t="s">
        <v>113</v>
      </c>
      <c r="I11" t="s">
        <v>96</v>
      </c>
      <c r="L11" t="s">
        <v>114</v>
      </c>
      <c r="M11" s="7" t="s">
        <v>115</v>
      </c>
      <c r="N11" s="8">
        <v>46.957802539900008</v>
      </c>
      <c r="O11" s="10">
        <v>219.43</v>
      </c>
      <c r="P11" s="12">
        <f>N11*O11</f>
        <v>10303.95061133026</v>
      </c>
      <c r="Q11" s="33">
        <f>$Q$7</f>
        <v>0</v>
      </c>
      <c r="R11" s="12">
        <f>O11*(1+Q11)</f>
        <v>219.43</v>
      </c>
      <c r="S11" s="12">
        <f>N11*R11</f>
        <v>10303.95061133026</v>
      </c>
      <c r="T11" s="33">
        <f t="shared" si="0"/>
        <v>0</v>
      </c>
      <c r="U11" s="12">
        <f>R11*(1+T11)</f>
        <v>219.43</v>
      </c>
      <c r="V11" s="25">
        <f t="shared" si="1"/>
        <v>10303.95061133026</v>
      </c>
    </row>
    <row r="12" spans="1:28">
      <c r="A12" t="s">
        <v>89</v>
      </c>
      <c r="B12" t="s">
        <v>90</v>
      </c>
      <c r="C12" s="5">
        <v>4</v>
      </c>
      <c r="D12" s="7" t="s">
        <v>116</v>
      </c>
      <c r="E12" s="7" t="s">
        <v>117</v>
      </c>
      <c r="F12" t="s">
        <v>118</v>
      </c>
      <c r="G12" t="s">
        <v>104</v>
      </c>
      <c r="H12" t="s">
        <v>119</v>
      </c>
      <c r="I12" t="s">
        <v>96</v>
      </c>
      <c r="K12" t="s">
        <v>98</v>
      </c>
      <c r="M12" s="7" t="s">
        <v>120</v>
      </c>
      <c r="N12" s="8">
        <v>228.0837319999836</v>
      </c>
      <c r="O12" s="14">
        <v>36.29</v>
      </c>
      <c r="P12" s="12">
        <f>N12*O12</f>
        <v>8277.1586342794053</v>
      </c>
      <c r="Q12" s="33">
        <f>$Q$7</f>
        <v>0</v>
      </c>
      <c r="R12" s="12">
        <f>O12*(1+Q12)</f>
        <v>36.29</v>
      </c>
      <c r="S12" s="12">
        <f>N12*R12</f>
        <v>8277.1586342794053</v>
      </c>
      <c r="T12" s="33">
        <f t="shared" si="0"/>
        <v>0</v>
      </c>
      <c r="U12" s="12">
        <f>R12*(1+T12)</f>
        <v>36.29</v>
      </c>
      <c r="V12" s="25">
        <f t="shared" si="1"/>
        <v>8277.1586342794053</v>
      </c>
    </row>
    <row r="13" spans="1:28">
      <c r="A13" t="s">
        <v>89</v>
      </c>
      <c r="B13" t="s">
        <v>90</v>
      </c>
      <c r="C13" s="5">
        <v>5</v>
      </c>
      <c r="D13" s="7" t="s">
        <v>121</v>
      </c>
      <c r="E13" s="7" t="s">
        <v>122</v>
      </c>
      <c r="F13" t="s">
        <v>123</v>
      </c>
      <c r="G13" t="s">
        <v>94</v>
      </c>
      <c r="H13" t="s">
        <v>95</v>
      </c>
      <c r="I13" t="s">
        <v>96</v>
      </c>
      <c r="J13" t="s">
        <v>124</v>
      </c>
      <c r="K13" t="s">
        <v>98</v>
      </c>
      <c r="L13" t="s">
        <v>99</v>
      </c>
      <c r="M13" s="7" t="s">
        <v>100</v>
      </c>
      <c r="N13" s="8">
        <v>7334.209818000003</v>
      </c>
      <c r="O13" s="15">
        <v>1.0240819999999999</v>
      </c>
      <c r="P13" s="23">
        <f>N13*O13</f>
        <v>7510.8322588370784</v>
      </c>
      <c r="Q13" s="33">
        <f>$Q$7</f>
        <v>0</v>
      </c>
      <c r="R13" s="12">
        <f>O13*(1+Q13)</f>
        <v>1.0240819999999999</v>
      </c>
      <c r="S13" s="24">
        <f>N13*R13</f>
        <v>7510.8322588370784</v>
      </c>
      <c r="T13" s="33">
        <f t="shared" si="0"/>
        <v>0</v>
      </c>
      <c r="U13" s="12">
        <f>R13*(1+T13)</f>
        <v>1.0240819999999999</v>
      </c>
      <c r="V13" s="26">
        <f t="shared" si="1"/>
        <v>7510.8322588370784</v>
      </c>
    </row>
    <row r="14" spans="1:28" ht="15.75" thickBot="1">
      <c r="P14" s="12">
        <f>SUM(P9:P13)</f>
        <v>71089.91788125837</v>
      </c>
      <c r="S14" s="12">
        <f>SUM(S9:S13)</f>
        <v>71089.91788125837</v>
      </c>
      <c r="V14" s="16">
        <f>SUM(V9:V13)</f>
        <v>71089.91788125837</v>
      </c>
    </row>
    <row r="15" spans="1:28" ht="42" customHeight="1" thickBot="1">
      <c r="P15" s="18">
        <v>1</v>
      </c>
      <c r="S15" s="13">
        <f>S14/P14</f>
        <v>1</v>
      </c>
      <c r="V15" s="43">
        <f>(1-(V14/P14))*-1</f>
        <v>0</v>
      </c>
      <c r="W15" s="49" t="s">
        <v>125</v>
      </c>
      <c r="X15" s="49"/>
    </row>
    <row r="16" spans="1:28">
      <c r="A16" s="9" t="s">
        <v>126</v>
      </c>
      <c r="B16" t="s">
        <v>127</v>
      </c>
      <c r="O16" s="12"/>
      <c r="W16" s="49"/>
      <c r="X16" s="49"/>
    </row>
    <row r="17" spans="1:15">
      <c r="B17" s="11" t="s">
        <v>128</v>
      </c>
      <c r="E17" s="7" t="s">
        <v>129</v>
      </c>
    </row>
    <row r="18" spans="1:15">
      <c r="E18" s="7"/>
      <c r="O18" s="12"/>
    </row>
    <row r="19" spans="1:15" ht="30.95" customHeight="1">
      <c r="A19" s="41" t="s">
        <v>66</v>
      </c>
      <c r="B19" s="50" t="s">
        <v>130</v>
      </c>
      <c r="C19" s="50"/>
      <c r="D19" s="50"/>
      <c r="E19" s="50"/>
    </row>
    <row r="20" spans="1:15">
      <c r="E20" s="7"/>
    </row>
    <row r="21" spans="1:15">
      <c r="B21" s="11"/>
      <c r="E21" s="7"/>
    </row>
    <row r="22" spans="1:15">
      <c r="A22" s="39" t="s">
        <v>131</v>
      </c>
      <c r="B22" s="40"/>
      <c r="E22" s="7"/>
    </row>
    <row r="23" spans="1:15">
      <c r="B23" s="11"/>
      <c r="E23" s="7"/>
    </row>
    <row r="28" spans="1:15">
      <c r="B28" s="1"/>
      <c r="C28" s="6"/>
    </row>
  </sheetData>
  <sheetProtection algorithmName="SHA-512" hashValue="B5jpQDELcVSLbHTjsTqSlHprOzm2uVEpzXC2UcUkeaVyB0486kHbaGSszajmp8op1ZFkWLB+AkAkw1TAPiRrsg==" saltValue="P/BwsPicBYDSRwZwXqgvWg==" spinCount="100000" sheet="1" objects="1" scenarios="1"/>
  <mergeCells count="2">
    <mergeCell ref="W15:X16"/>
    <mergeCell ref="B19:E19"/>
  </mergeCells>
  <hyperlinks>
    <hyperlink ref="B17" r:id="rId1" display="https://azure.microsoft.com/nl-nl/pricing/calculator/" xr:uid="{0D127866-4B0E-4768-90AD-849EF552AB18}"/>
  </hyperlinks>
  <pageMargins left="0.7" right="0.7" top="0.75" bottom="0.75" header="0.3" footer="0.3"/>
  <pageSetup paperSize="0" scale="1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E3951-9CB9-4B29-B8E4-849617A3175C}">
  <sheetPr codeName="Blad3"/>
  <dimension ref="A1:P15"/>
  <sheetViews>
    <sheetView showGridLines="0" zoomScaleNormal="100" workbookViewId="0">
      <selection activeCell="F8" sqref="F8"/>
    </sheetView>
  </sheetViews>
  <sheetFormatPr defaultRowHeight="15"/>
  <cols>
    <col min="1" max="1" width="14" customWidth="1"/>
    <col min="2" max="2" width="29.85546875" customWidth="1"/>
    <col min="3" max="3" width="5.140625" style="5" bestFit="1" customWidth="1"/>
    <col min="4" max="4" width="67.85546875" bestFit="1" customWidth="1"/>
    <col min="5" max="5" width="23.85546875" customWidth="1"/>
    <col min="6" max="6" width="19.28515625" customWidth="1"/>
    <col min="7" max="7" width="33.42578125" customWidth="1"/>
    <col min="8" max="8" width="23.5703125" customWidth="1"/>
    <col min="9" max="9" width="19.5703125" customWidth="1"/>
    <col min="10" max="10" width="24.140625" customWidth="1"/>
    <col min="11" max="11" width="25.42578125" customWidth="1"/>
    <col min="12" max="12" width="18" customWidth="1"/>
    <col min="13" max="13" width="18.5703125" customWidth="1"/>
    <col min="14" max="14" width="16.140625" customWidth="1"/>
    <col min="16" max="16" width="16.5703125" customWidth="1"/>
  </cols>
  <sheetData>
    <row r="1" spans="1:16">
      <c r="A1" s="2" t="s">
        <v>132</v>
      </c>
    </row>
    <row r="2" spans="1:16">
      <c r="A2" s="2"/>
    </row>
    <row r="3" spans="1:16">
      <c r="A3" s="4" t="s">
        <v>133</v>
      </c>
    </row>
    <row r="4" spans="1:16">
      <c r="A4" s="4" t="s">
        <v>134</v>
      </c>
    </row>
    <row r="5" spans="1:16">
      <c r="A5" s="4"/>
    </row>
    <row r="6" spans="1:16">
      <c r="A6" s="37" t="s">
        <v>135</v>
      </c>
      <c r="B6" s="35"/>
      <c r="C6" s="36"/>
      <c r="D6" s="35"/>
    </row>
    <row r="7" spans="1:16" ht="15.75" thickBot="1">
      <c r="A7" s="4"/>
    </row>
    <row r="8" spans="1:16">
      <c r="F8" s="44">
        <v>0</v>
      </c>
      <c r="G8" t="s">
        <v>126</v>
      </c>
      <c r="H8" s="44">
        <v>0</v>
      </c>
      <c r="I8" t="s">
        <v>126</v>
      </c>
    </row>
    <row r="9" spans="1:16" ht="129.75" customHeight="1">
      <c r="A9" s="29" t="s">
        <v>67</v>
      </c>
      <c r="B9" s="32" t="s">
        <v>68</v>
      </c>
      <c r="C9" s="30" t="s">
        <v>69</v>
      </c>
      <c r="D9" s="31" t="s">
        <v>71</v>
      </c>
      <c r="E9" s="31" t="s">
        <v>136</v>
      </c>
      <c r="F9" s="31" t="s">
        <v>137</v>
      </c>
      <c r="G9" s="31" t="s">
        <v>138</v>
      </c>
      <c r="H9" s="31" t="s">
        <v>139</v>
      </c>
      <c r="I9" s="31" t="s">
        <v>140</v>
      </c>
      <c r="J9" s="31" t="s">
        <v>141</v>
      </c>
      <c r="K9" s="3"/>
      <c r="L9" s="3"/>
      <c r="M9" s="3"/>
      <c r="N9" s="3"/>
      <c r="O9" s="3"/>
      <c r="P9" s="3"/>
    </row>
    <row r="10" spans="1:16">
      <c r="A10" t="s">
        <v>89</v>
      </c>
      <c r="B10" t="s">
        <v>142</v>
      </c>
      <c r="C10" s="5">
        <v>1</v>
      </c>
      <c r="D10" t="s">
        <v>143</v>
      </c>
      <c r="E10" s="16">
        <v>100</v>
      </c>
      <c r="F10" s="13">
        <f>F8</f>
        <v>0</v>
      </c>
      <c r="G10" s="16">
        <f>E10*(1-F10)</f>
        <v>100</v>
      </c>
      <c r="H10" s="13">
        <f>H8</f>
        <v>0</v>
      </c>
      <c r="I10" s="16">
        <f>E10*(1+H10)</f>
        <v>100</v>
      </c>
    </row>
    <row r="11" spans="1:16" ht="29.45" customHeight="1">
      <c r="E11" s="17"/>
      <c r="F11" s="13"/>
      <c r="G11" s="18"/>
      <c r="J11" s="34">
        <f>(1-(I10/G10))*-1</f>
        <v>0</v>
      </c>
      <c r="K11" s="49" t="s">
        <v>144</v>
      </c>
      <c r="L11" s="49"/>
    </row>
    <row r="13" spans="1:16" ht="28.9" customHeight="1">
      <c r="A13" s="41" t="s">
        <v>126</v>
      </c>
      <c r="B13" s="51" t="s">
        <v>130</v>
      </c>
      <c r="C13" s="51"/>
      <c r="D13" s="51"/>
      <c r="E13" s="51"/>
    </row>
    <row r="15" spans="1:16">
      <c r="A15" s="39" t="s">
        <v>131</v>
      </c>
      <c r="B15" s="1"/>
      <c r="C15" s="6"/>
    </row>
  </sheetData>
  <sheetProtection algorithmName="SHA-512" hashValue="OdyucsNpV0r/eBR/ShiczIosEgrjEzitnnzXRoQlH65c+8NGtJtXw0N0q2oAWP7rhBwfINQOQyy4R31tpoAlag==" saltValue="dTMOGS1clOvqzByqpC+drw==" spinCount="100000" sheet="1" objects="1" scenarios="1"/>
  <mergeCells count="2">
    <mergeCell ref="B13:E13"/>
    <mergeCell ref="K11:L11"/>
  </mergeCells>
  <pageMargins left="0.7" right="0.7" top="0.75" bottom="0.75" header="0.3" footer="0.3"/>
  <pageSetup paperSize="0" scale="2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B7C08-1A68-498D-8365-B581ECE2A5D6}">
  <sheetPr codeName="Blad4"/>
  <dimension ref="A1:Z29"/>
  <sheetViews>
    <sheetView showGridLines="0" zoomScaleNormal="100" workbookViewId="0">
      <selection activeCell="A6" sqref="A6"/>
    </sheetView>
  </sheetViews>
  <sheetFormatPr defaultRowHeight="15" customHeight="1"/>
  <cols>
    <col min="1" max="1" width="14" customWidth="1"/>
    <col min="2" max="2" width="15.42578125" customWidth="1"/>
    <col min="3" max="3" width="5.140625" style="5" bestFit="1" customWidth="1"/>
    <col min="4" max="4" width="14.5703125" bestFit="1" customWidth="1"/>
    <col min="5" max="5" width="41.42578125" bestFit="1" customWidth="1"/>
    <col min="6" max="6" width="22.85546875" bestFit="1" customWidth="1"/>
    <col min="7" max="7" width="17.85546875" customWidth="1"/>
    <col min="8" max="9" width="20.7109375" customWidth="1"/>
    <col min="10" max="10" width="20.140625" customWidth="1"/>
    <col min="11" max="11" width="19.28515625" customWidth="1"/>
    <col min="12" max="15" width="23.5703125" customWidth="1"/>
    <col min="16" max="16" width="34.85546875" customWidth="1"/>
    <col min="17" max="17" width="20.7109375" customWidth="1"/>
    <col min="18" max="18" width="15.42578125" customWidth="1"/>
    <col min="19" max="19" width="18" customWidth="1"/>
    <col min="20" max="20" width="18.5703125" customWidth="1"/>
    <col min="21" max="21" width="16.140625" customWidth="1"/>
    <col min="23" max="23" width="16.5703125" customWidth="1"/>
    <col min="24" max="24" width="19.28515625" customWidth="1"/>
    <col min="25" max="25" width="46.42578125" customWidth="1"/>
  </cols>
  <sheetData>
    <row r="1" spans="1:26">
      <c r="A1" s="2" t="s">
        <v>145</v>
      </c>
    </row>
    <row r="2" spans="1:26">
      <c r="A2" s="2"/>
    </row>
    <row r="3" spans="1:26">
      <c r="A3" s="4" t="s">
        <v>146</v>
      </c>
    </row>
    <row r="4" spans="1:26">
      <c r="A4" s="4" t="s">
        <v>147</v>
      </c>
    </row>
    <row r="5" spans="1:26">
      <c r="A5" s="4"/>
    </row>
    <row r="6" spans="1:26">
      <c r="A6" s="37" t="s">
        <v>148</v>
      </c>
      <c r="B6" s="35"/>
      <c r="C6" s="36"/>
      <c r="D6" s="35"/>
      <c r="E6" s="35"/>
      <c r="F6" s="35"/>
    </row>
    <row r="7" spans="1:26">
      <c r="A7" s="4"/>
    </row>
    <row r="8" spans="1:26">
      <c r="A8" s="2" t="s">
        <v>149</v>
      </c>
    </row>
    <row r="9" spans="1:26" ht="15.75" thickBot="1">
      <c r="A9" s="2"/>
      <c r="J9" s="5" t="s">
        <v>150</v>
      </c>
      <c r="M9" s="5" t="s">
        <v>151</v>
      </c>
    </row>
    <row r="10" spans="1:26">
      <c r="J10" s="44">
        <v>0</v>
      </c>
      <c r="K10" t="s">
        <v>126</v>
      </c>
      <c r="M10" s="44">
        <v>0</v>
      </c>
      <c r="N10" t="s">
        <v>126</v>
      </c>
    </row>
    <row r="11" spans="1:26" ht="102.75">
      <c r="A11" s="29" t="s">
        <v>67</v>
      </c>
      <c r="B11" s="29" t="s">
        <v>68</v>
      </c>
      <c r="C11" s="30" t="s">
        <v>69</v>
      </c>
      <c r="D11" s="31" t="s">
        <v>70</v>
      </c>
      <c r="E11" s="31" t="s">
        <v>71</v>
      </c>
      <c r="F11" s="31" t="s">
        <v>152</v>
      </c>
      <c r="G11" s="31" t="s">
        <v>153</v>
      </c>
      <c r="H11" s="38" t="s">
        <v>154</v>
      </c>
      <c r="I11" s="31" t="s">
        <v>155</v>
      </c>
      <c r="J11" s="31" t="s">
        <v>156</v>
      </c>
      <c r="K11" s="31" t="s">
        <v>157</v>
      </c>
      <c r="L11" s="31" t="s">
        <v>158</v>
      </c>
      <c r="M11" s="31" t="s">
        <v>86</v>
      </c>
      <c r="N11" s="31" t="s">
        <v>159</v>
      </c>
      <c r="O11" s="31" t="s">
        <v>160</v>
      </c>
      <c r="P11" s="3"/>
      <c r="R11" s="3"/>
      <c r="S11" s="3"/>
      <c r="T11" s="3"/>
      <c r="U11" s="3"/>
      <c r="V11" s="3"/>
      <c r="W11" s="3"/>
      <c r="X11" s="3"/>
      <c r="Y11" s="3"/>
      <c r="Z11" s="3"/>
    </row>
    <row r="12" spans="1:26">
      <c r="A12" t="s">
        <v>89</v>
      </c>
      <c r="B12" t="s">
        <v>161</v>
      </c>
      <c r="C12" s="5">
        <v>1</v>
      </c>
      <c r="D12" t="s">
        <v>162</v>
      </c>
      <c r="E12" t="s">
        <v>163</v>
      </c>
      <c r="F12" t="s">
        <v>164</v>
      </c>
      <c r="G12">
        <v>560</v>
      </c>
      <c r="H12" s="45">
        <v>1</v>
      </c>
      <c r="I12" s="16">
        <f>G12*H12</f>
        <v>560</v>
      </c>
      <c r="J12" s="33">
        <f>$J$10</f>
        <v>0</v>
      </c>
      <c r="K12" s="16">
        <f>H12*(1+J12)</f>
        <v>1</v>
      </c>
      <c r="L12" s="16">
        <f>G12*K12</f>
        <v>560</v>
      </c>
      <c r="M12" s="33">
        <f>$M$10</f>
        <v>0</v>
      </c>
      <c r="N12" s="16">
        <f>K12*(1+M12)</f>
        <v>1</v>
      </c>
      <c r="O12" s="16">
        <f>G12*N12</f>
        <v>560</v>
      </c>
    </row>
    <row r="13" spans="1:26">
      <c r="A13" t="s">
        <v>89</v>
      </c>
      <c r="B13" t="s">
        <v>161</v>
      </c>
      <c r="C13" s="5">
        <v>2</v>
      </c>
      <c r="D13" t="s">
        <v>165</v>
      </c>
      <c r="E13" t="s">
        <v>166</v>
      </c>
      <c r="F13" t="s">
        <v>164</v>
      </c>
      <c r="G13">
        <v>208</v>
      </c>
      <c r="H13" s="45">
        <v>1</v>
      </c>
      <c r="I13" s="16">
        <f t="shared" ref="I13:I15" si="0">G13*H13</f>
        <v>208</v>
      </c>
      <c r="J13" s="33">
        <f t="shared" ref="J13:J15" si="1">$J$10</f>
        <v>0</v>
      </c>
      <c r="K13" s="16">
        <f t="shared" ref="K13:K15" si="2">H13*(1+J13)</f>
        <v>1</v>
      </c>
      <c r="L13" s="16">
        <f t="shared" ref="L13:L15" si="3">G13*K13</f>
        <v>208</v>
      </c>
      <c r="M13" s="33">
        <f t="shared" ref="M13:M15" si="4">$M$10</f>
        <v>0</v>
      </c>
      <c r="N13" s="16">
        <f t="shared" ref="N13:N15" si="5">K13*(1+M13)</f>
        <v>1</v>
      </c>
      <c r="O13" s="16">
        <f t="shared" ref="O13:O15" si="6">G13*N13</f>
        <v>208</v>
      </c>
    </row>
    <row r="14" spans="1:26">
      <c r="A14" t="s">
        <v>89</v>
      </c>
      <c r="B14" t="s">
        <v>161</v>
      </c>
      <c r="C14" s="5">
        <v>3</v>
      </c>
      <c r="D14" t="s">
        <v>167</v>
      </c>
      <c r="E14" t="s">
        <v>168</v>
      </c>
      <c r="F14" t="s">
        <v>164</v>
      </c>
      <c r="G14">
        <v>70</v>
      </c>
      <c r="H14" s="45">
        <v>1</v>
      </c>
      <c r="I14" s="16">
        <f t="shared" si="0"/>
        <v>70</v>
      </c>
      <c r="J14" s="33">
        <f t="shared" si="1"/>
        <v>0</v>
      </c>
      <c r="K14" s="16">
        <f t="shared" si="2"/>
        <v>1</v>
      </c>
      <c r="L14" s="16">
        <f t="shared" si="3"/>
        <v>70</v>
      </c>
      <c r="M14" s="33">
        <f t="shared" si="4"/>
        <v>0</v>
      </c>
      <c r="N14" s="16">
        <f t="shared" si="5"/>
        <v>1</v>
      </c>
      <c r="O14" s="16">
        <f t="shared" si="6"/>
        <v>70</v>
      </c>
    </row>
    <row r="15" spans="1:26">
      <c r="A15" t="s">
        <v>89</v>
      </c>
      <c r="B15" t="s">
        <v>161</v>
      </c>
      <c r="C15" s="5">
        <v>5</v>
      </c>
      <c r="D15" t="s">
        <v>169</v>
      </c>
      <c r="E15" t="s">
        <v>170</v>
      </c>
      <c r="F15" t="s">
        <v>171</v>
      </c>
      <c r="G15">
        <v>3</v>
      </c>
      <c r="H15" s="45">
        <v>1</v>
      </c>
      <c r="I15" s="27">
        <f t="shared" si="0"/>
        <v>3</v>
      </c>
      <c r="J15" s="33">
        <f t="shared" si="1"/>
        <v>0</v>
      </c>
      <c r="K15" s="16">
        <f t="shared" si="2"/>
        <v>1</v>
      </c>
      <c r="L15" s="27">
        <f t="shared" si="3"/>
        <v>3</v>
      </c>
      <c r="M15" s="33">
        <f t="shared" si="4"/>
        <v>0</v>
      </c>
      <c r="N15" s="16">
        <f t="shared" si="5"/>
        <v>1</v>
      </c>
      <c r="O15" s="27">
        <f t="shared" si="6"/>
        <v>3</v>
      </c>
    </row>
    <row r="16" spans="1:26" ht="15" customHeight="1">
      <c r="I16" s="16">
        <f>SUM(I12:I15)</f>
        <v>841</v>
      </c>
      <c r="L16" s="16">
        <f>SUM(L12:L15)</f>
        <v>841</v>
      </c>
      <c r="O16" s="16">
        <f>SUM(O12:O15)</f>
        <v>841</v>
      </c>
    </row>
    <row r="17" spans="1:17" ht="15" customHeight="1">
      <c r="L17" s="16"/>
      <c r="O17" s="16"/>
    </row>
    <row r="18" spans="1:17" ht="15" customHeight="1">
      <c r="I18" s="18">
        <v>1</v>
      </c>
      <c r="L18" s="13">
        <f>L16/I16</f>
        <v>1</v>
      </c>
      <c r="O18" s="52">
        <f>(1-(O16/I16))*-1</f>
        <v>0</v>
      </c>
      <c r="P18" s="50" t="s">
        <v>172</v>
      </c>
    </row>
    <row r="19" spans="1:17" ht="52.5" customHeight="1">
      <c r="A19" s="41" t="s">
        <v>126</v>
      </c>
      <c r="B19" s="51" t="s">
        <v>130</v>
      </c>
      <c r="C19" s="51"/>
      <c r="D19" s="51"/>
      <c r="E19" s="51"/>
      <c r="O19" s="53"/>
      <c r="P19" s="50"/>
    </row>
    <row r="21" spans="1:17">
      <c r="A21" s="39" t="s">
        <v>173</v>
      </c>
      <c r="B21" s="1"/>
      <c r="C21" s="6"/>
      <c r="Q21" s="28"/>
    </row>
    <row r="22" spans="1:17" ht="15" customHeight="1">
      <c r="N22" s="5"/>
      <c r="O22" s="16"/>
    </row>
    <row r="23" spans="1:17">
      <c r="G23" s="8"/>
      <c r="N23" s="13"/>
    </row>
    <row r="24" spans="1:17">
      <c r="H24" s="3"/>
      <c r="I24" s="3"/>
      <c r="K24" s="3"/>
      <c r="L24" s="3"/>
      <c r="M24" s="3"/>
      <c r="N24" s="3"/>
      <c r="O24" s="3"/>
      <c r="P24" s="3"/>
    </row>
    <row r="25" spans="1:17"/>
    <row r="26" spans="1:17"/>
    <row r="27" spans="1:17"/>
    <row r="28" spans="1:17"/>
    <row r="29" spans="1:17"/>
  </sheetData>
  <sheetProtection sheet="1" objects="1" scenarios="1"/>
  <mergeCells count="3">
    <mergeCell ref="O18:O19"/>
    <mergeCell ref="P18:P19"/>
    <mergeCell ref="B19:E19"/>
  </mergeCells>
  <pageMargins left="0.7" right="0.7" top="0.75" bottom="0.75" header="0.3" footer="0.3"/>
  <pageSetup paperSize="0" scale="2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DD9077C6105E459488180210C53388" ma:contentTypeVersion="4" ma:contentTypeDescription="Een nieuw document maken." ma:contentTypeScope="" ma:versionID="12a5ae9656700eb046a2dfa106f57459">
  <xsd:schema xmlns:xsd="http://www.w3.org/2001/XMLSchema" xmlns:xs="http://www.w3.org/2001/XMLSchema" xmlns:p="http://schemas.microsoft.com/office/2006/metadata/properties" xmlns:ns2="8a829292-93ea-495d-8628-3a442c920277" targetNamespace="http://schemas.microsoft.com/office/2006/metadata/properties" ma:root="true" ma:fieldsID="393d98aea7c61fdc792ce9b77a6c1d57" ns2:_="">
    <xsd:import namespace="8a829292-93ea-495d-8628-3a442c9202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829292-93ea-495d-8628-3a442c9202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310C9F-A422-47EC-943E-91681F94B8AB}"/>
</file>

<file path=customXml/itemProps2.xml><?xml version="1.0" encoding="utf-8"?>
<ds:datastoreItem xmlns:ds="http://schemas.openxmlformats.org/officeDocument/2006/customXml" ds:itemID="{9859909A-DB4A-4E41-9B38-889CAB931401}"/>
</file>

<file path=customXml/itemProps3.xml><?xml version="1.0" encoding="utf-8"?>
<ds:datastoreItem xmlns:ds="http://schemas.openxmlformats.org/officeDocument/2006/customXml" ds:itemID="{F94C24E6-2269-45B6-9A82-B2D0B73CF53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Hendrikse, Paul</dc:creator>
  <cp:keywords/>
  <dc:description/>
  <cp:lastModifiedBy>Hartog, Jan den</cp:lastModifiedBy>
  <cp:revision/>
  <dcterms:created xsi:type="dcterms:W3CDTF">2025-07-29T10:48:25Z</dcterms:created>
  <dcterms:modified xsi:type="dcterms:W3CDTF">2025-10-31T12:39:02Z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0x01010060DD9077C6105E459488180210C53388</vt:lpwstr>
  </property>
</Properties>
</file>